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6553" documentId="8_{B6337239-1A00-434D-AAD0-422EA1FEB5AE}" xr6:coauthVersionLast="47" xr6:coauthVersionMax="47" xr10:uidLastSave="{5FBC6E4E-72A8-4AB9-ADF0-CE8A970E1371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  <sheet name="Maquinista" sheetId="14" r:id="rId8"/>
    <sheet name="Diesel" sheetId="15" r:id="rId9"/>
  </sheets>
  <definedNames>
    <definedName name="_xlnm._FilterDatabase" localSheetId="0" hidden="1">BASE_MAPA!$A$1:$I$359</definedName>
    <definedName name="_xlnm._FilterDatabase" localSheetId="1" hidden="1">BS_ATIVO!$A$1:$A$191</definedName>
    <definedName name="_xlnm._FilterDatabase" localSheetId="3" hidden="1">FN_MC!$AU$554:$AU$554</definedName>
    <definedName name="_xlnm._FilterDatabase" localSheetId="6" hidden="1">'CONTROLE - MAQUINISTAS'!$A$2:$K$2</definedName>
    <definedName name="_xlnm._FilterDatabase" localSheetId="5" hidden="1">'CONTROLE D+1'!$A$2:$Y$3000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BS_ATIVO!$A$2:$A$301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10" i="1" l="1" a="1"/>
  <c r="H310" i="1"/>
  <c r="A297" i="1"/>
  <c r="G270" i="1"/>
  <c r="B5" i="13"/>
  <c r="C5" i="13"/>
  <c r="D5" i="13"/>
  <c r="G5" i="13"/>
  <c r="H5" i="13"/>
  <c r="I5" i="13"/>
  <c r="J5" i="13"/>
  <c r="K5" i="13"/>
  <c r="B6" i="13"/>
  <c r="C6" i="13"/>
  <c r="D6" i="13"/>
  <c r="G6" i="13"/>
  <c r="H6" i="13"/>
  <c r="I6" i="13"/>
  <c r="J6" i="13"/>
  <c r="K6" i="13"/>
  <c r="B7" i="13"/>
  <c r="C7" i="13"/>
  <c r="D7" i="13"/>
  <c r="E7" i="13"/>
  <c r="F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G34" i="13"/>
  <c r="H34" i="13"/>
  <c r="I34" i="13"/>
  <c r="J34" i="13"/>
  <c r="K34" i="13"/>
  <c r="B35" i="13"/>
  <c r="C35" i="13"/>
  <c r="D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G58" i="13"/>
  <c r="H58" i="13"/>
  <c r="I58" i="13"/>
  <c r="J58" i="13"/>
  <c r="K58" i="13"/>
  <c r="B59" i="13"/>
  <c r="C59" i="13"/>
  <c r="D59" i="13"/>
  <c r="G59" i="13"/>
  <c r="H59" i="13"/>
  <c r="I59" i="13"/>
  <c r="J59" i="13"/>
  <c r="K59" i="13"/>
  <c r="B60" i="13"/>
  <c r="C60" i="13"/>
  <c r="D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G65" i="13"/>
  <c r="H65" i="13"/>
  <c r="I65" i="13"/>
  <c r="J65" i="13"/>
  <c r="K65" i="13"/>
  <c r="B66" i="13"/>
  <c r="C66" i="13"/>
  <c r="D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G81" i="13"/>
  <c r="H81" i="13"/>
  <c r="I81" i="13"/>
  <c r="J81" i="13"/>
  <c r="K81" i="13"/>
  <c r="B82" i="13"/>
  <c r="C82" i="13"/>
  <c r="D82" i="13"/>
  <c r="E82" i="13"/>
  <c r="F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F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F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F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G122" i="13"/>
  <c r="H122" i="13"/>
  <c r="I122" i="13"/>
  <c r="J122" i="13"/>
  <c r="K122" i="13"/>
  <c r="B123" i="13"/>
  <c r="C123" i="13"/>
  <c r="D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G147" i="13"/>
  <c r="H147" i="13"/>
  <c r="I147" i="13"/>
  <c r="J147" i="13"/>
  <c r="K147" i="13"/>
  <c r="B148" i="13"/>
  <c r="C148" i="13"/>
  <c r="D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G156" i="13"/>
  <c r="H156" i="13"/>
  <c r="I156" i="13"/>
  <c r="J156" i="13"/>
  <c r="K156" i="13"/>
  <c r="B157" i="13"/>
  <c r="C157" i="13"/>
  <c r="D157" i="13"/>
  <c r="E157" i="13"/>
  <c r="F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F178" i="13"/>
  <c r="G178" i="13"/>
  <c r="H178" i="13"/>
  <c r="I178" i="13"/>
  <c r="J178" i="13"/>
  <c r="K178" i="13"/>
  <c r="B179" i="13"/>
  <c r="C179" i="13"/>
  <c r="D179" i="13"/>
  <c r="E179" i="13"/>
  <c r="F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F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F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F199" i="13"/>
  <c r="G199" i="13"/>
  <c r="H199" i="13"/>
  <c r="I199" i="13"/>
  <c r="J199" i="13"/>
  <c r="K199" i="13"/>
  <c r="B200" i="13"/>
  <c r="C200" i="13"/>
  <c r="D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F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F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F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F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F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F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F250" i="13"/>
  <c r="G250" i="13"/>
  <c r="H250" i="13"/>
  <c r="I250" i="13"/>
  <c r="J250" i="13"/>
  <c r="K250" i="13"/>
  <c r="B251" i="13"/>
  <c r="C251" i="13"/>
  <c r="D251" i="13"/>
  <c r="E251" i="13"/>
  <c r="F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F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F258" i="13"/>
  <c r="G258" i="13"/>
  <c r="H258" i="13"/>
  <c r="I258" i="13"/>
  <c r="J258" i="13"/>
  <c r="K258" i="13"/>
  <c r="B259" i="13"/>
  <c r="C259" i="13"/>
  <c r="D259" i="13"/>
  <c r="E259" i="13"/>
  <c r="F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F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F270" i="13"/>
  <c r="G270" i="13"/>
  <c r="H270" i="13"/>
  <c r="I270" i="13"/>
  <c r="J270" i="13"/>
  <c r="K270" i="13"/>
  <c r="B271" i="13"/>
  <c r="C271" i="13"/>
  <c r="D271" i="13"/>
  <c r="E271" i="13"/>
  <c r="F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F277" i="13"/>
  <c r="G277" i="13"/>
  <c r="H277" i="13"/>
  <c r="I277" i="13"/>
  <c r="J277" i="13"/>
  <c r="K277" i="13"/>
  <c r="B278" i="13"/>
  <c r="C278" i="13"/>
  <c r="D278" i="13"/>
  <c r="E278" i="13"/>
  <c r="F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F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F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F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C299" i="1"/>
  <c r="C298" i="1"/>
  <c r="C297" i="1"/>
  <c r="C296" i="1"/>
  <c r="C295" i="1"/>
  <c r="C294" i="1"/>
  <c r="C292" i="1"/>
  <c r="C286" i="1"/>
  <c r="C285" i="1"/>
  <c r="BR270" i="1"/>
  <c r="BS270" i="1"/>
  <c r="BR271" i="1"/>
  <c r="BS271" i="1"/>
  <c r="BR272" i="1"/>
  <c r="BS272" i="1"/>
  <c r="BR273" i="1"/>
  <c r="BS273" i="1"/>
  <c r="BR274" i="1"/>
  <c r="BS274" i="1"/>
  <c r="C270" i="1"/>
  <c r="C271" i="1"/>
  <c r="C272" i="1"/>
  <c r="C273" i="1"/>
  <c r="C274" i="1"/>
  <c r="C275" i="1"/>
  <c r="BR278" i="1"/>
  <c r="BS278" i="1"/>
  <c r="BS279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67" i="1"/>
  <c r="BT259" i="1"/>
  <c r="R270" i="1"/>
  <c r="BF270" i="1"/>
  <c r="BC270" i="1" a="1"/>
  <c r="BC270" i="1"/>
  <c r="BB270" i="1"/>
  <c r="BC278" i="1" a="1"/>
  <c r="BC278" i="1"/>
  <c r="BB278" i="1"/>
  <c r="AY278" i="1"/>
  <c r="AY270" i="1"/>
  <c r="AP270" i="1"/>
  <c r="AO270" i="1"/>
  <c r="AL270" i="1"/>
  <c r="AK270" i="1"/>
  <c r="U270" i="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249" i="11"/>
  <c r="B249" i="11"/>
  <c r="E249" i="11"/>
  <c r="F249" i="11"/>
  <c r="H249" i="11"/>
  <c r="I249" i="11"/>
  <c r="J249" i="11"/>
  <c r="O249" i="11"/>
  <c r="Q249" i="11"/>
  <c r="N271" i="1" a="1"/>
  <c r="N271" i="1" s="1"/>
  <c r="M271" i="1" a="1"/>
  <c r="M271" i="1" s="1"/>
  <c r="F269" i="13" s="1"/>
  <c r="M274" i="1" a="1"/>
  <c r="M274" i="1" s="1"/>
  <c r="F272" i="13" s="1"/>
  <c r="N274" i="1" a="1"/>
  <c r="N274" i="1" s="1"/>
  <c r="M276" i="1" a="1"/>
  <c r="M276" i="1" s="1"/>
  <c r="F274" i="13" s="1"/>
  <c r="N276" i="1" a="1"/>
  <c r="N276" i="1" s="1"/>
  <c r="H277" i="1" a="1"/>
  <c r="H277" i="1" s="1"/>
  <c r="E275" i="13" s="1"/>
  <c r="I277" i="1" a="1"/>
  <c r="I277" i="1" s="1"/>
  <c r="G275" i="13" s="1"/>
  <c r="M277" i="1" a="1"/>
  <c r="M277" i="1" s="1"/>
  <c r="F275" i="13" s="1"/>
  <c r="N277" i="1" a="1"/>
  <c r="N277" i="1" s="1"/>
  <c r="M278" i="1" a="1"/>
  <c r="M278" i="1" s="1"/>
  <c r="F276" i="13" s="1"/>
  <c r="N278" i="1" a="1"/>
  <c r="N278" i="1" s="1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T270" i="1" a="1"/>
  <c r="T270" i="1" s="1"/>
  <c r="S270" i="1" a="1"/>
  <c r="S270" i="1" s="1"/>
  <c r="N270" i="1" a="1"/>
  <c r="N270" i="1" s="1"/>
  <c r="M270" i="1" a="1"/>
  <c r="M270" i="1" s="1"/>
  <c r="F268" i="13" s="1"/>
  <c r="A270" i="1"/>
  <c r="N282" i="1" a="1"/>
  <c r="N282" i="1" s="1"/>
  <c r="M282" i="1" a="1"/>
  <c r="M282" i="1" s="1"/>
  <c r="F280" i="13" s="1"/>
  <c r="N281" i="1" a="1"/>
  <c r="N281" i="1" s="1"/>
  <c r="M281" i="1" a="1"/>
  <c r="M281" i="1" s="1"/>
  <c r="F279" i="13" s="1"/>
  <c r="BF271" i="1"/>
  <c r="BC271" i="1" a="1"/>
  <c r="BC271" i="1" s="1"/>
  <c r="AY271" i="1"/>
  <c r="AQ271" i="1"/>
  <c r="AP271" i="1"/>
  <c r="AO271" i="1"/>
  <c r="AL271" i="1"/>
  <c r="AK271" i="1"/>
  <c r="AI271" i="1"/>
  <c r="U271" i="1"/>
  <c r="T271" i="1" a="1"/>
  <c r="T271" i="1" s="1"/>
  <c r="S271" i="1" a="1"/>
  <c r="S271" i="1" s="1"/>
  <c r="R271" i="1"/>
  <c r="S269" i="12" s="1"/>
  <c r="AN271" i="1"/>
  <c r="AM271" i="1"/>
  <c r="G271" i="1"/>
  <c r="A271" i="1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M263" i="12"/>
  <c r="N263" i="12"/>
  <c r="O263" i="12"/>
  <c r="Q263" i="12"/>
  <c r="R263" i="12"/>
  <c r="T263" i="12"/>
  <c r="U263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BT601" i="1"/>
  <c r="BT258" i="1"/>
  <c r="BT257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H317" i="11"/>
  <c r="I317" i="11"/>
  <c r="J317" i="11"/>
  <c r="O317" i="11"/>
  <c r="Q317" i="11"/>
  <c r="A318" i="11"/>
  <c r="B318" i="11"/>
  <c r="E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H336" i="11"/>
  <c r="I336" i="11"/>
  <c r="J336" i="11"/>
  <c r="O336" i="11"/>
  <c r="Q336" i="11"/>
  <c r="A337" i="11"/>
  <c r="B337" i="11"/>
  <c r="E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BS244" i="1"/>
  <c r="A5" i="12"/>
  <c r="B5" i="12"/>
  <c r="C5" i="12"/>
  <c r="F5" i="12"/>
  <c r="G5" i="12"/>
  <c r="H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BF273" i="1"/>
  <c r="BC273" i="1" a="1"/>
  <c r="BC273" i="1" s="1"/>
  <c r="AY273" i="1"/>
  <c r="AQ273" i="1"/>
  <c r="AP273" i="1"/>
  <c r="AO273" i="1"/>
  <c r="AN273" i="1"/>
  <c r="AM273" i="1"/>
  <c r="AL273" i="1"/>
  <c r="AK273" i="1"/>
  <c r="AI273" i="1"/>
  <c r="U273" i="1"/>
  <c r="T273" i="1" a="1"/>
  <c r="T273" i="1" s="1"/>
  <c r="S273" i="1" a="1"/>
  <c r="S273" i="1" s="1"/>
  <c r="R273" i="1"/>
  <c r="G273" i="1"/>
  <c r="A273" i="1"/>
  <c r="BT262" i="1"/>
  <c r="BS262" i="1"/>
  <c r="BF262" i="1"/>
  <c r="BC262" i="1" a="1"/>
  <c r="BC262" i="1" s="1"/>
  <c r="AY262" i="1"/>
  <c r="BR262" i="1" s="1"/>
  <c r="BQ262" i="1" s="1"/>
  <c r="AQ262" i="1"/>
  <c r="AP262" i="1"/>
  <c r="AO262" i="1"/>
  <c r="AN262" i="1"/>
  <c r="AM262" i="1"/>
  <c r="AL262" i="1"/>
  <c r="AK262" i="1"/>
  <c r="AI262" i="1"/>
  <c r="U262" i="1"/>
  <c r="T262" i="1" a="1"/>
  <c r="T262" i="1" s="1"/>
  <c r="S262" i="1" a="1"/>
  <c r="S262" i="1" s="1"/>
  <c r="R262" i="1"/>
  <c r="S260" i="12" s="1"/>
  <c r="G262" i="1"/>
  <c r="C262" i="1"/>
  <c r="A262" i="1"/>
  <c r="BT253" i="1"/>
  <c r="BS253" i="1"/>
  <c r="BF253" i="1"/>
  <c r="BC253" i="1" a="1"/>
  <c r="BC253" i="1" s="1"/>
  <c r="AY253" i="1"/>
  <c r="BR253" i="1" s="1"/>
  <c r="BQ253" i="1" s="1"/>
  <c r="AQ253" i="1"/>
  <c r="AP253" i="1"/>
  <c r="AO253" i="1"/>
  <c r="AN253" i="1"/>
  <c r="AM253" i="1"/>
  <c r="AL253" i="1"/>
  <c r="AK253" i="1"/>
  <c r="AI253" i="1"/>
  <c r="U253" i="1"/>
  <c r="T253" i="1" a="1"/>
  <c r="T253" i="1" s="1"/>
  <c r="S253" i="1" a="1"/>
  <c r="S253" i="1" s="1"/>
  <c r="R253" i="1"/>
  <c r="S251" i="12" s="1"/>
  <c r="G253" i="1"/>
  <c r="C253" i="1"/>
  <c r="A253" i="1"/>
  <c r="AJ278" i="1"/>
  <c r="AK278" i="1"/>
  <c r="AL278" i="1"/>
  <c r="AM278" i="1"/>
  <c r="AN278" i="1"/>
  <c r="AO278" i="1"/>
  <c r="AP278" i="1"/>
  <c r="AQ278" i="1"/>
  <c r="BS236" i="1"/>
  <c r="R278" i="1"/>
  <c r="S278" i="1" a="1"/>
  <c r="S278" i="1"/>
  <c r="T278" i="1" a="1"/>
  <c r="T278" i="1"/>
  <c r="U278" i="1"/>
  <c r="G278" i="1"/>
  <c r="C278" i="1"/>
  <c r="A278" i="1"/>
  <c r="BC277" i="1" a="1"/>
  <c r="BC277" i="1"/>
  <c r="T277" i="1" a="1"/>
  <c r="T277" i="1"/>
  <c r="S277" i="1" a="1"/>
  <c r="S277" i="1"/>
  <c r="BC276" i="1" a="1"/>
  <c r="BC276" i="1"/>
  <c r="T276" i="1" a="1"/>
  <c r="T276" i="1"/>
  <c r="S276" i="1" a="1"/>
  <c r="S276" i="1"/>
  <c r="BC275" i="1" a="1"/>
  <c r="BC275" i="1"/>
  <c r="T275" i="1" a="1"/>
  <c r="T275" i="1"/>
  <c r="S275" i="1" a="1"/>
  <c r="S275" i="1"/>
  <c r="BC274" i="1" a="1"/>
  <c r="BC274" i="1"/>
  <c r="T274" i="1" a="1"/>
  <c r="T274" i="1"/>
  <c r="S274" i="1" a="1"/>
  <c r="S274" i="1"/>
  <c r="BC272" i="1" a="1"/>
  <c r="BC272" i="1"/>
  <c r="T272" i="1" a="1"/>
  <c r="T272" i="1"/>
  <c r="S272" i="1" a="1"/>
  <c r="S272" i="1"/>
  <c r="A272" i="1"/>
  <c r="G272" i="1"/>
  <c r="R272" i="1"/>
  <c r="S270" i="12" s="1"/>
  <c r="U272" i="1"/>
  <c r="AJ272" i="1"/>
  <c r="AK272" i="1"/>
  <c r="AL272" i="1"/>
  <c r="AM272" i="1"/>
  <c r="AN272" i="1"/>
  <c r="AO272" i="1"/>
  <c r="BD272" i="1" s="1" a="1"/>
  <c r="BD272" i="1" s="1"/>
  <c r="AP272" i="1"/>
  <c r="AQ272" i="1"/>
  <c r="AY272" i="1"/>
  <c r="BB272" i="1"/>
  <c r="BE272" i="1"/>
  <c r="A274" i="1"/>
  <c r="G274" i="1"/>
  <c r="R274" i="1"/>
  <c r="S272" i="12" s="1"/>
  <c r="U274" i="1"/>
  <c r="AI274" i="1"/>
  <c r="AJ274" i="1"/>
  <c r="AK274" i="1"/>
  <c r="AL274" i="1"/>
  <c r="AM274" i="1"/>
  <c r="AN274" i="1"/>
  <c r="AO274" i="1"/>
  <c r="BD274" i="1" s="1" a="1"/>
  <c r="BD274" i="1" s="1"/>
  <c r="AP274" i="1"/>
  <c r="AQ274" i="1"/>
  <c r="AY274" i="1"/>
  <c r="BB274" i="1"/>
  <c r="BE274" i="1"/>
  <c r="BF274" i="1"/>
  <c r="A275" i="1"/>
  <c r="G275" i="1"/>
  <c r="R275" i="1"/>
  <c r="U275" i="1"/>
  <c r="AI275" i="1"/>
  <c r="AJ275" i="1"/>
  <c r="AK275" i="1"/>
  <c r="AL275" i="1"/>
  <c r="AM275" i="1"/>
  <c r="AN275" i="1"/>
  <c r="AO275" i="1"/>
  <c r="BD275" i="1" s="1" a="1"/>
  <c r="BD275" i="1" s="1"/>
  <c r="AY275" i="1"/>
  <c r="BB275" i="1"/>
  <c r="BE275" i="1"/>
  <c r="BF275" i="1"/>
  <c r="BR275" i="1"/>
  <c r="BS275" i="1"/>
  <c r="A276" i="1"/>
  <c r="C276" i="1"/>
  <c r="G276" i="1"/>
  <c r="R276" i="1"/>
  <c r="S274" i="12" s="1"/>
  <c r="U276" i="1"/>
  <c r="AI276" i="1"/>
  <c r="AJ276" i="1"/>
  <c r="AK276" i="1"/>
  <c r="AL276" i="1"/>
  <c r="AM276" i="1"/>
  <c r="AN276" i="1"/>
  <c r="AO276" i="1"/>
  <c r="BD276" i="1" s="1" a="1"/>
  <c r="BD276" i="1" s="1"/>
  <c r="AP276" i="1"/>
  <c r="AQ276" i="1"/>
  <c r="AY276" i="1"/>
  <c r="BB276" i="1"/>
  <c r="BE276" i="1"/>
  <c r="BF276" i="1"/>
  <c r="BR276" i="1"/>
  <c r="BS276" i="1"/>
  <c r="A277" i="1"/>
  <c r="C277" i="1"/>
  <c r="G277" i="1"/>
  <c r="R277" i="1"/>
  <c r="S275" i="12" s="1"/>
  <c r="U277" i="1"/>
  <c r="AI277" i="1"/>
  <c r="AJ277" i="1"/>
  <c r="AK277" i="1"/>
  <c r="AL277" i="1"/>
  <c r="AM277" i="1"/>
  <c r="AN277" i="1"/>
  <c r="AO277" i="1"/>
  <c r="BD277" i="1" s="1" a="1"/>
  <c r="BD277" i="1" s="1"/>
  <c r="AP277" i="1"/>
  <c r="AQ277" i="1"/>
  <c r="AY277" i="1"/>
  <c r="BB277" i="1"/>
  <c r="BE277" i="1"/>
  <c r="BF277" i="1"/>
  <c r="BR277" i="1"/>
  <c r="BS277" i="1"/>
  <c r="BC269" i="1" a="1"/>
  <c r="BC269" i="1"/>
  <c r="T269" i="1" a="1"/>
  <c r="T269" i="1"/>
  <c r="S269" i="1" a="1"/>
  <c r="S269" i="1"/>
  <c r="N269" i="1" a="1"/>
  <c r="N269" i="1"/>
  <c r="M269" i="1" a="1"/>
  <c r="M269" i="1"/>
  <c r="F267" i="13" s="1"/>
  <c r="BS269" i="1"/>
  <c r="BF269" i="1"/>
  <c r="BB269" i="1"/>
  <c r="AY269" i="1"/>
  <c r="BR269" i="1" s="1"/>
  <c r="BQ269" i="1" s="1"/>
  <c r="AJ269" i="1"/>
  <c r="AK269" i="1"/>
  <c r="AL269" i="1"/>
  <c r="AM269" i="1"/>
  <c r="AN269" i="1"/>
  <c r="AO269" i="1"/>
  <c r="AP269" i="1"/>
  <c r="AQ269" i="1"/>
  <c r="U269" i="1"/>
  <c r="R269" i="1"/>
  <c r="A269" i="1"/>
  <c r="C269" i="1"/>
  <c r="G269" i="1"/>
  <c r="BC266" i="1" a="1"/>
  <c r="BC266" i="1"/>
  <c r="T266" i="1" a="1"/>
  <c r="T266" i="1"/>
  <c r="S266" i="1" a="1"/>
  <c r="S266" i="1"/>
  <c r="N266" i="1" a="1"/>
  <c r="N266" i="1"/>
  <c r="M266" i="1" a="1"/>
  <c r="M266" i="1"/>
  <c r="F264" i="13" s="1"/>
  <c r="BC265" i="1" a="1"/>
  <c r="BC265" i="1"/>
  <c r="T265" i="1" a="1"/>
  <c r="T265" i="1"/>
  <c r="S265" i="1" a="1"/>
  <c r="S265" i="1"/>
  <c r="N265" i="1" a="1"/>
  <c r="N265" i="1"/>
  <c r="M265" i="1" a="1"/>
  <c r="M265" i="1"/>
  <c r="F263" i="13" s="1"/>
  <c r="I265" i="1" a="1"/>
  <c r="I265" i="1"/>
  <c r="G263" i="13" s="1"/>
  <c r="H265" i="1" a="1"/>
  <c r="H265" i="1"/>
  <c r="E263" i="13" s="1"/>
  <c r="BC264" i="1" a="1"/>
  <c r="BC264" i="1"/>
  <c r="T264" i="1" a="1"/>
  <c r="T264" i="1"/>
  <c r="S264" i="1" a="1"/>
  <c r="S264" i="1"/>
  <c r="N264" i="1" a="1"/>
  <c r="N264" i="1"/>
  <c r="M264" i="1" a="1"/>
  <c r="M264" i="1"/>
  <c r="F262" i="13" s="1"/>
  <c r="BC263" i="1" a="1"/>
  <c r="BC263" i="1"/>
  <c r="T263" i="1" a="1"/>
  <c r="T263" i="1"/>
  <c r="S263" i="1" a="1"/>
  <c r="S263" i="1"/>
  <c r="N263" i="1" a="1"/>
  <c r="N263" i="1"/>
  <c r="M263" i="1" a="1"/>
  <c r="M263" i="1"/>
  <c r="F261" i="13" s="1"/>
  <c r="BC261" i="1" a="1"/>
  <c r="BC261" i="1"/>
  <c r="T261" i="1" a="1"/>
  <c r="T261" i="1"/>
  <c r="S261" i="1" a="1"/>
  <c r="S261" i="1"/>
  <c r="A261" i="1"/>
  <c r="C261" i="1"/>
  <c r="G261" i="1"/>
  <c r="R261" i="1"/>
  <c r="S259" i="12" s="1"/>
  <c r="U261" i="1"/>
  <c r="AJ261" i="1"/>
  <c r="AK261" i="1"/>
  <c r="AL261" i="1"/>
  <c r="AM261" i="1"/>
  <c r="AN261" i="1"/>
  <c r="AO261" i="1"/>
  <c r="BD261" i="1" s="1" a="1"/>
  <c r="BD261" i="1" s="1"/>
  <c r="AP261" i="1"/>
  <c r="AQ261" i="1"/>
  <c r="AY261" i="1"/>
  <c r="BB261" i="1"/>
  <c r="BE261" i="1"/>
  <c r="BR261" i="1"/>
  <c r="BS261" i="1"/>
  <c r="A263" i="1"/>
  <c r="C263" i="1"/>
  <c r="G263" i="1"/>
  <c r="R263" i="1"/>
  <c r="S261" i="12" s="1"/>
  <c r="U263" i="1"/>
  <c r="AI263" i="1"/>
  <c r="AJ263" i="1"/>
  <c r="AK263" i="1"/>
  <c r="AL263" i="1"/>
  <c r="AM263" i="1"/>
  <c r="AN263" i="1"/>
  <c r="AO263" i="1"/>
  <c r="BD263" i="1" s="1" a="1"/>
  <c r="BD263" i="1" s="1"/>
  <c r="AP263" i="1"/>
  <c r="AQ263" i="1"/>
  <c r="AY263" i="1"/>
  <c r="BB263" i="1"/>
  <c r="BE263" i="1"/>
  <c r="BF263" i="1"/>
  <c r="BR263" i="1"/>
  <c r="BS263" i="1"/>
  <c r="BT263" i="1"/>
  <c r="A264" i="1"/>
  <c r="C264" i="1"/>
  <c r="G264" i="1"/>
  <c r="R264" i="1"/>
  <c r="S262" i="12" s="1"/>
  <c r="U264" i="1"/>
  <c r="AI264" i="1"/>
  <c r="AJ264" i="1"/>
  <c r="AK264" i="1"/>
  <c r="AL264" i="1"/>
  <c r="AM264" i="1"/>
  <c r="AN264" i="1"/>
  <c r="AO264" i="1"/>
  <c r="BD264" i="1" s="1" a="1"/>
  <c r="BD264" i="1" s="1"/>
  <c r="AY264" i="1"/>
  <c r="BB264" i="1"/>
  <c r="BE264" i="1"/>
  <c r="BF264" i="1"/>
  <c r="BR264" i="1"/>
  <c r="BS264" i="1"/>
  <c r="BT264" i="1"/>
  <c r="A265" i="1"/>
  <c r="C265" i="1"/>
  <c r="G265" i="1"/>
  <c r="R265" i="1"/>
  <c r="S263" i="12" s="1"/>
  <c r="U265" i="1"/>
  <c r="AI265" i="1"/>
  <c r="AJ265" i="1"/>
  <c r="AK265" i="1"/>
  <c r="AL265" i="1"/>
  <c r="AM265" i="1"/>
  <c r="AN265" i="1"/>
  <c r="AO265" i="1"/>
  <c r="BD265" i="1" s="1" a="1"/>
  <c r="BD265" i="1" s="1"/>
  <c r="AP265" i="1"/>
  <c r="AQ265" i="1"/>
  <c r="AY265" i="1"/>
  <c r="BB265" i="1"/>
  <c r="BE265" i="1"/>
  <c r="BF265" i="1"/>
  <c r="BR265" i="1"/>
  <c r="BS265" i="1"/>
  <c r="BT265" i="1"/>
  <c r="A266" i="1"/>
  <c r="C266" i="1"/>
  <c r="G266" i="1"/>
  <c r="R266" i="1"/>
  <c r="S264" i="12" s="1"/>
  <c r="U266" i="1"/>
  <c r="AI266" i="1"/>
  <c r="AJ266" i="1"/>
  <c r="AK266" i="1"/>
  <c r="AL266" i="1"/>
  <c r="AM266" i="1"/>
  <c r="AN266" i="1"/>
  <c r="AO266" i="1"/>
  <c r="BD266" i="1" s="1" a="1"/>
  <c r="BD266" i="1" s="1"/>
  <c r="AP266" i="1"/>
  <c r="AQ266" i="1"/>
  <c r="AY266" i="1"/>
  <c r="BB266" i="1"/>
  <c r="BE266" i="1"/>
  <c r="BF266" i="1"/>
  <c r="BR266" i="1"/>
  <c r="BS266" i="1"/>
  <c r="BT266" i="1"/>
  <c r="BS252" i="1"/>
  <c r="BC252" i="1" a="1"/>
  <c r="BC252" i="1"/>
  <c r="BB252" i="1"/>
  <c r="AY252" i="1"/>
  <c r="BR252" i="1" s="1"/>
  <c r="BQ252" i="1" s="1"/>
  <c r="AJ252" i="1"/>
  <c r="AK252" i="1"/>
  <c r="AL252" i="1"/>
  <c r="AM252" i="1"/>
  <c r="AN252" i="1"/>
  <c r="AO252" i="1"/>
  <c r="AP252" i="1"/>
  <c r="AQ252" i="1"/>
  <c r="U252" i="1"/>
  <c r="T252" i="1" a="1"/>
  <c r="T252" i="1"/>
  <c r="S252" i="1" a="1"/>
  <c r="S252" i="1"/>
  <c r="R252" i="1"/>
  <c r="S250" i="12" s="1"/>
  <c r="G252" i="1"/>
  <c r="C252" i="1"/>
  <c r="C254" i="1"/>
  <c r="A252" i="1"/>
  <c r="N255" i="1" a="1"/>
  <c r="N255" i="1"/>
  <c r="M255" i="1" a="1"/>
  <c r="M255" i="1"/>
  <c r="F253" i="13" s="1"/>
  <c r="BC255" i="1" a="1"/>
  <c r="BC255" i="1"/>
  <c r="T255" i="1" a="1"/>
  <c r="T255" i="1"/>
  <c r="S255" i="1" a="1"/>
  <c r="S255" i="1"/>
  <c r="BS255" i="1"/>
  <c r="BT255" i="1"/>
  <c r="BF255" i="1"/>
  <c r="AY255" i="1"/>
  <c r="BR255" i="1" s="1"/>
  <c r="BQ255" i="1" s="1"/>
  <c r="AI255" i="1"/>
  <c r="BB255" i="1" s="1"/>
  <c r="AJ255" i="1"/>
  <c r="AK255" i="1"/>
  <c r="AL255" i="1"/>
  <c r="AM255" i="1"/>
  <c r="AN255" i="1"/>
  <c r="AO255" i="1"/>
  <c r="U255" i="1"/>
  <c r="R255" i="1"/>
  <c r="S253" i="12" s="1"/>
  <c r="A255" i="1"/>
  <c r="C255" i="1"/>
  <c r="G255" i="1"/>
  <c r="BC257" i="1" a="1"/>
  <c r="BC257" i="1"/>
  <c r="T257" i="1" a="1"/>
  <c r="T257" i="1"/>
  <c r="S257" i="1" a="1"/>
  <c r="S257" i="1"/>
  <c r="N257" i="1" a="1"/>
  <c r="N257" i="1"/>
  <c r="M257" i="1" a="1"/>
  <c r="M257" i="1"/>
  <c r="F255" i="13" s="1"/>
  <c r="BS257" i="1"/>
  <c r="BF257" i="1"/>
  <c r="AY257" i="1"/>
  <c r="BR257" i="1" s="1"/>
  <c r="BQ257" i="1" s="1"/>
  <c r="AI257" i="1"/>
  <c r="BB257" i="1" s="1"/>
  <c r="AJ257" i="1"/>
  <c r="AK257" i="1"/>
  <c r="AL257" i="1"/>
  <c r="AM257" i="1"/>
  <c r="AN257" i="1"/>
  <c r="AO257" i="1"/>
  <c r="AP257" i="1"/>
  <c r="AQ257" i="1"/>
  <c r="U257" i="1"/>
  <c r="R257" i="1"/>
  <c r="S255" i="12" s="1"/>
  <c r="A257" i="1"/>
  <c r="C257" i="1"/>
  <c r="G257" i="1"/>
  <c r="BC256" i="1" a="1"/>
  <c r="BC256" i="1"/>
  <c r="T256" i="1" a="1"/>
  <c r="T256" i="1"/>
  <c r="S256" i="1" a="1"/>
  <c r="S256" i="1"/>
  <c r="N256" i="1" a="1"/>
  <c r="N256" i="1"/>
  <c r="M256" i="1" a="1"/>
  <c r="M256" i="1"/>
  <c r="F254" i="13" s="1"/>
  <c r="I256" i="1" a="1"/>
  <c r="I256" i="1"/>
  <c r="G254" i="13" s="1"/>
  <c r="H256" i="1" a="1"/>
  <c r="H256" i="1"/>
  <c r="E254" i="13" s="1"/>
  <c r="BS256" i="1"/>
  <c r="BT256" i="1"/>
  <c r="BF256" i="1"/>
  <c r="AY256" i="1"/>
  <c r="BR256" i="1" s="1"/>
  <c r="BQ256" i="1" s="1"/>
  <c r="AI256" i="1"/>
  <c r="BB256" i="1" s="1"/>
  <c r="AJ256" i="1"/>
  <c r="AK256" i="1"/>
  <c r="AL256" i="1"/>
  <c r="AM256" i="1"/>
  <c r="AN256" i="1"/>
  <c r="AO256" i="1"/>
  <c r="AP256" i="1"/>
  <c r="AQ256" i="1"/>
  <c r="U256" i="1"/>
  <c r="R256" i="1"/>
  <c r="S254" i="12" s="1"/>
  <c r="A256" i="1"/>
  <c r="C256" i="1"/>
  <c r="G256" i="1"/>
  <c r="BC254" i="1" a="1"/>
  <c r="BC254" i="1"/>
  <c r="T254" i="1" a="1"/>
  <c r="T254" i="1"/>
  <c r="S254" i="1" a="1"/>
  <c r="S254" i="1"/>
  <c r="N254" i="1" a="1"/>
  <c r="N254" i="1"/>
  <c r="M254" i="1" a="1"/>
  <c r="M254" i="1"/>
  <c r="F252" i="13" s="1"/>
  <c r="BS254" i="1"/>
  <c r="BT254" i="1"/>
  <c r="BF254" i="1"/>
  <c r="AY254" i="1"/>
  <c r="BR254" i="1" s="1"/>
  <c r="BQ254" i="1" s="1"/>
  <c r="AI254" i="1"/>
  <c r="BB254" i="1" s="1"/>
  <c r="AJ254" i="1"/>
  <c r="AK254" i="1"/>
  <c r="AL254" i="1"/>
  <c r="AM254" i="1"/>
  <c r="AN254" i="1"/>
  <c r="AO254" i="1"/>
  <c r="AP254" i="1"/>
  <c r="AQ254" i="1"/>
  <c r="U254" i="1"/>
  <c r="R254" i="1"/>
  <c r="S252" i="12" s="1"/>
  <c r="A254" i="1"/>
  <c r="G254" i="1"/>
  <c r="BC248" i="1" a="1"/>
  <c r="BC248" i="1"/>
  <c r="T248" i="1" a="1"/>
  <c r="T248" i="1"/>
  <c r="S248" i="1" a="1"/>
  <c r="S248" i="1"/>
  <c r="N248" i="1" a="1"/>
  <c r="N248" i="1"/>
  <c r="M248" i="1" a="1"/>
  <c r="M248" i="1"/>
  <c r="F246" i="13" s="1"/>
  <c r="BS248" i="1"/>
  <c r="BT248" i="1"/>
  <c r="BF248" i="1"/>
  <c r="BB248" i="1"/>
  <c r="AY248" i="1"/>
  <c r="BR248" i="1" s="1"/>
  <c r="BQ248" i="1" s="1"/>
  <c r="AJ248" i="1"/>
  <c r="AK248" i="1"/>
  <c r="AL248" i="1"/>
  <c r="AM248" i="1"/>
  <c r="AN248" i="1"/>
  <c r="AO248" i="1"/>
  <c r="AP248" i="1"/>
  <c r="AQ248" i="1"/>
  <c r="U248" i="1"/>
  <c r="R248" i="1"/>
  <c r="S246" i="12" s="1"/>
  <c r="A248" i="1"/>
  <c r="C248" i="1"/>
  <c r="G248" i="1"/>
  <c r="C244" i="1"/>
  <c r="C245" i="1"/>
  <c r="BC244" i="1" a="1"/>
  <c r="BC244" i="1"/>
  <c r="BB244" i="1"/>
  <c r="AY244" i="1"/>
  <c r="BR244" i="1" s="1"/>
  <c r="AK244" i="1"/>
  <c r="AL244" i="1"/>
  <c r="AO244" i="1"/>
  <c r="AP244" i="1"/>
  <c r="T245" i="1" a="1"/>
  <c r="T245" i="1"/>
  <c r="S245" i="1" a="1"/>
  <c r="S245" i="1"/>
  <c r="T244" i="1" a="1"/>
  <c r="T244" i="1"/>
  <c r="S244" i="1" a="1"/>
  <c r="S244" i="1"/>
  <c r="R244" i="1"/>
  <c r="S242" i="12" s="1"/>
  <c r="U244" i="1"/>
  <c r="R245" i="1"/>
  <c r="S243" i="12" s="1"/>
  <c r="U245" i="1"/>
  <c r="N244" i="1" a="1"/>
  <c r="N244" i="1"/>
  <c r="M244" i="1" a="1"/>
  <c r="M244" i="1"/>
  <c r="F242" i="13" s="1"/>
  <c r="G244" i="1"/>
  <c r="A244" i="1"/>
  <c r="BT234" i="1"/>
  <c r="BT235" i="1"/>
  <c r="BT236" i="1"/>
  <c r="BT237" i="1"/>
  <c r="BT238" i="1"/>
  <c r="BT239" i="1"/>
  <c r="BT240" i="1"/>
  <c r="BT241" i="1"/>
  <c r="BT242" i="1"/>
  <c r="BT243" i="1"/>
  <c r="BT245" i="1"/>
  <c r="BS243" i="1"/>
  <c r="BT233" i="1"/>
  <c r="C243" i="1"/>
  <c r="BB243" i="1"/>
  <c r="BC243" i="1" a="1"/>
  <c r="BC243" i="1"/>
  <c r="AY243" i="1"/>
  <c r="BR243" i="1" s="1"/>
  <c r="AK243" i="1"/>
  <c r="AL243" i="1"/>
  <c r="AO243" i="1"/>
  <c r="AP243" i="1"/>
  <c r="AQ243" i="1"/>
  <c r="AJ243" i="1"/>
  <c r="AK242" i="1"/>
  <c r="R243" i="1"/>
  <c r="S241" i="12" s="1"/>
  <c r="S243" i="1" a="1"/>
  <c r="S243" i="1"/>
  <c r="T243" i="1" a="1"/>
  <c r="T243" i="1"/>
  <c r="U243" i="1"/>
  <c r="M243" i="1" a="1"/>
  <c r="M243" i="1"/>
  <c r="F241" i="13" s="1"/>
  <c r="N243" i="1" a="1"/>
  <c r="N243" i="1"/>
  <c r="G243" i="1"/>
  <c r="A243" i="1"/>
  <c r="BS230" i="1"/>
  <c r="BT230" i="1"/>
  <c r="BS229" i="1"/>
  <c r="BT229" i="1"/>
  <c r="AY229" i="1"/>
  <c r="BC236" i="1" a="1"/>
  <c r="BC236" i="1" s="1"/>
  <c r="BB236" i="1"/>
  <c r="AY236" i="1"/>
  <c r="BR236" i="1" s="1"/>
  <c r="BQ236" i="1" s="1"/>
  <c r="AJ236" i="1"/>
  <c r="AQ236" i="1"/>
  <c r="AP236" i="1"/>
  <c r="AO236" i="1"/>
  <c r="AL236" i="1"/>
  <c r="AK236" i="1"/>
  <c r="C236" i="1"/>
  <c r="U236" i="1"/>
  <c r="T236" i="1" a="1"/>
  <c r="T236" i="1" s="1"/>
  <c r="S236" i="1" a="1"/>
  <c r="S236" i="1" s="1"/>
  <c r="R236" i="1"/>
  <c r="S234" i="12" s="1"/>
  <c r="I241" i="1" a="1"/>
  <c r="I241" i="1" s="1"/>
  <c r="G239" i="13" s="1"/>
  <c r="H241" i="1" a="1"/>
  <c r="H241" i="1" s="1"/>
  <c r="E239" i="13" s="1"/>
  <c r="M236" i="1" a="1"/>
  <c r="M236" i="1" s="1"/>
  <c r="F234" i="13" s="1"/>
  <c r="N236" i="1" a="1"/>
  <c r="N236" i="1" s="1"/>
  <c r="G237" i="1"/>
  <c r="G236" i="1"/>
  <c r="A236" i="1"/>
  <c r="N233" i="1" a="1"/>
  <c r="N233" i="1" s="1"/>
  <c r="BS233" i="1"/>
  <c r="BF233" i="1"/>
  <c r="BC233" i="1" a="1"/>
  <c r="BC233" i="1" s="1"/>
  <c r="AY233" i="1"/>
  <c r="BR233" i="1" s="1"/>
  <c r="BQ233" i="1" s="1"/>
  <c r="AQ233" i="1"/>
  <c r="AP233" i="1"/>
  <c r="AO233" i="1"/>
  <c r="AN233" i="1"/>
  <c r="AL233" i="1"/>
  <c r="AK233" i="1"/>
  <c r="U233" i="1"/>
  <c r="T233" i="1" a="1"/>
  <c r="T233" i="1" s="1"/>
  <c r="S233" i="1" a="1"/>
  <c r="S233" i="1" s="1"/>
  <c r="R233" i="1"/>
  <c r="S231" i="12" s="1"/>
  <c r="M233" i="1" a="1"/>
  <c r="M233" i="1" s="1"/>
  <c r="F231" i="13" s="1"/>
  <c r="G233" i="1"/>
  <c r="C233" i="1"/>
  <c r="A233" i="1"/>
  <c r="BS242" i="1"/>
  <c r="BC240" i="1" a="1"/>
  <c r="BC240" i="1"/>
  <c r="T240" i="1" a="1"/>
  <c r="T240" i="1"/>
  <c r="S240" i="1" a="1"/>
  <c r="S240" i="1"/>
  <c r="N240" i="1" a="1"/>
  <c r="N240" i="1"/>
  <c r="M240" i="1" a="1"/>
  <c r="M240" i="1"/>
  <c r="F238" i="13" s="1"/>
  <c r="BS240" i="1"/>
  <c r="BF240" i="1"/>
  <c r="AY240" i="1"/>
  <c r="BR240" i="1" s="1"/>
  <c r="BQ240" i="1" s="1"/>
  <c r="AI240" i="1"/>
  <c r="BB240" i="1" s="1"/>
  <c r="AJ240" i="1"/>
  <c r="AK240" i="1"/>
  <c r="AL240" i="1"/>
  <c r="AM240" i="1"/>
  <c r="AN240" i="1"/>
  <c r="AO240" i="1"/>
  <c r="U240" i="1"/>
  <c r="R240" i="1"/>
  <c r="S238" i="12" s="1"/>
  <c r="A240" i="1"/>
  <c r="C240" i="1"/>
  <c r="G240" i="1"/>
  <c r="BC245" i="1" a="1"/>
  <c r="BC245" i="1"/>
  <c r="BS245" i="1"/>
  <c r="BF245" i="1"/>
  <c r="AY245" i="1"/>
  <c r="BR245" i="1" s="1"/>
  <c r="BQ245" i="1" s="1"/>
  <c r="AI245" i="1"/>
  <c r="BB245" i="1" s="1"/>
  <c r="AJ245" i="1"/>
  <c r="AK245" i="1"/>
  <c r="AL245" i="1"/>
  <c r="AM245" i="1"/>
  <c r="AN245" i="1"/>
  <c r="AO245" i="1"/>
  <c r="AP245" i="1"/>
  <c r="AQ245" i="1"/>
  <c r="A245" i="1"/>
  <c r="G245" i="1"/>
  <c r="BC242" i="1" a="1"/>
  <c r="BC242" i="1"/>
  <c r="T242" i="1" a="1"/>
  <c r="T242" i="1"/>
  <c r="S242" i="1" a="1"/>
  <c r="S242" i="1"/>
  <c r="N242" i="1" a="1"/>
  <c r="N242" i="1"/>
  <c r="M242" i="1" a="1"/>
  <c r="M242" i="1"/>
  <c r="F240" i="13" s="1"/>
  <c r="BF242" i="1"/>
  <c r="AY242" i="1"/>
  <c r="BR242" i="1" s="1"/>
  <c r="BQ242" i="1" s="1"/>
  <c r="AI242" i="1"/>
  <c r="BB242" i="1" s="1"/>
  <c r="AJ242" i="1"/>
  <c r="AL242" i="1"/>
  <c r="AM242" i="1"/>
  <c r="AN242" i="1"/>
  <c r="AO242" i="1"/>
  <c r="AP242" i="1"/>
  <c r="AQ242" i="1"/>
  <c r="U242" i="1"/>
  <c r="R242" i="1"/>
  <c r="S240" i="12" s="1"/>
  <c r="A242" i="1"/>
  <c r="C242" i="1"/>
  <c r="G242" i="1"/>
  <c r="BC241" i="1" a="1"/>
  <c r="BC241" i="1"/>
  <c r="T241" i="1" a="1"/>
  <c r="T241" i="1"/>
  <c r="S241" i="1" a="1"/>
  <c r="S241" i="1"/>
  <c r="N241" i="1" a="1"/>
  <c r="N241" i="1"/>
  <c r="M241" i="1" a="1"/>
  <c r="M241" i="1"/>
  <c r="F239" i="13" s="1"/>
  <c r="BS241" i="1"/>
  <c r="BF241" i="1"/>
  <c r="AY241" i="1"/>
  <c r="BR241" i="1" s="1"/>
  <c r="BQ241" i="1" s="1"/>
  <c r="AI241" i="1"/>
  <c r="BB241" i="1" s="1"/>
  <c r="AJ241" i="1"/>
  <c r="AK241" i="1"/>
  <c r="AL241" i="1"/>
  <c r="AM241" i="1"/>
  <c r="AN241" i="1"/>
  <c r="AO241" i="1"/>
  <c r="AP241" i="1"/>
  <c r="AQ241" i="1"/>
  <c r="U241" i="1"/>
  <c r="R241" i="1"/>
  <c r="S239" i="12" s="1"/>
  <c r="A241" i="1"/>
  <c r="C241" i="1"/>
  <c r="G241" i="1"/>
  <c r="A229" i="1"/>
  <c r="C229" i="1"/>
  <c r="G229" i="1"/>
  <c r="H229" i="1" a="1"/>
  <c r="H229" i="1"/>
  <c r="E227" i="13" s="1"/>
  <c r="I229" i="1" a="1"/>
  <c r="I229" i="1"/>
  <c r="G227" i="13" s="1"/>
  <c r="M229" i="1" a="1"/>
  <c r="M229" i="1"/>
  <c r="F227" i="13" s="1"/>
  <c r="N229" i="1" a="1"/>
  <c r="N229" i="1"/>
  <c r="R229" i="1"/>
  <c r="S227" i="12" s="1"/>
  <c r="S229" i="1" a="1"/>
  <c r="S229" i="1"/>
  <c r="T229" i="1" a="1"/>
  <c r="T229" i="1"/>
  <c r="U229" i="1"/>
  <c r="AI229" i="1"/>
  <c r="AJ229" i="1"/>
  <c r="AK229" i="1"/>
  <c r="AL229" i="1"/>
  <c r="AM229" i="1"/>
  <c r="AN229" i="1"/>
  <c r="AO229" i="1"/>
  <c r="AP229" i="1"/>
  <c r="AQ229" i="1"/>
  <c r="BB229" i="1"/>
  <c r="BC229" i="1" a="1"/>
  <c r="BC229" i="1"/>
  <c r="BD229" i="1" a="1"/>
  <c r="BD229" i="1"/>
  <c r="BE229" i="1"/>
  <c r="BF229" i="1"/>
  <c r="BR229" i="1"/>
  <c r="BC239" i="1" a="1"/>
  <c r="BC239" i="1"/>
  <c r="T239" i="1" a="1"/>
  <c r="T239" i="1"/>
  <c r="S239" i="1" a="1"/>
  <c r="S239" i="1"/>
  <c r="N239" i="1" a="1"/>
  <c r="N239" i="1"/>
  <c r="M239" i="1" a="1"/>
  <c r="M239" i="1"/>
  <c r="F237" i="13" s="1"/>
  <c r="BS239" i="1"/>
  <c r="BF239" i="1"/>
  <c r="AY239" i="1"/>
  <c r="BR239" i="1" s="1"/>
  <c r="BQ239" i="1" s="1"/>
  <c r="AI239" i="1"/>
  <c r="BB239" i="1" s="1"/>
  <c r="AJ239" i="1"/>
  <c r="AK239" i="1"/>
  <c r="AL239" i="1"/>
  <c r="AM239" i="1"/>
  <c r="AN239" i="1"/>
  <c r="AO239" i="1"/>
  <c r="AP239" i="1"/>
  <c r="AQ239" i="1"/>
  <c r="U239" i="1"/>
  <c r="R239" i="1"/>
  <c r="S237" i="12" s="1"/>
  <c r="A239" i="1"/>
  <c r="C239" i="1"/>
  <c r="G239" i="1"/>
  <c r="BC238" i="1" a="1"/>
  <c r="BC238" i="1"/>
  <c r="T238" i="1" a="1"/>
  <c r="T238" i="1"/>
  <c r="S238" i="1" a="1"/>
  <c r="S238" i="1"/>
  <c r="BS238" i="1"/>
  <c r="BF238" i="1"/>
  <c r="AY238" i="1"/>
  <c r="BR238" i="1" s="1"/>
  <c r="BQ238" i="1" s="1"/>
  <c r="AI238" i="1"/>
  <c r="BB238" i="1" s="1"/>
  <c r="AJ238" i="1"/>
  <c r="AK238" i="1"/>
  <c r="AL238" i="1"/>
  <c r="AM238" i="1"/>
  <c r="AN238" i="1"/>
  <c r="AO238" i="1"/>
  <c r="AP238" i="1"/>
  <c r="AQ238" i="1"/>
  <c r="U238" i="1"/>
  <c r="R238" i="1"/>
  <c r="S236" i="12" s="1"/>
  <c r="A238" i="1"/>
  <c r="C238" i="1"/>
  <c r="G238" i="1"/>
  <c r="BC237" i="1" a="1"/>
  <c r="BC237" i="1"/>
  <c r="T237" i="1" a="1"/>
  <c r="T237" i="1"/>
  <c r="S237" i="1" a="1"/>
  <c r="S237" i="1"/>
  <c r="M237" i="1" a="1"/>
  <c r="M237" i="1"/>
  <c r="F235" i="13" s="1"/>
  <c r="BF237" i="1"/>
  <c r="BS237" i="1"/>
  <c r="U237" i="1"/>
  <c r="AI237" i="1"/>
  <c r="AJ237" i="1"/>
  <c r="AK237" i="1"/>
  <c r="AL237" i="1"/>
  <c r="AM237" i="1"/>
  <c r="AN237" i="1"/>
  <c r="AO237" i="1"/>
  <c r="AP237" i="1"/>
  <c r="AQ237" i="1"/>
  <c r="AY237" i="1"/>
  <c r="BR237" i="1" s="1"/>
  <c r="BQ237" i="1" s="1"/>
  <c r="BB237" i="1"/>
  <c r="R237" i="1"/>
  <c r="S235" i="12" s="1"/>
  <c r="A237" i="1"/>
  <c r="C237" i="1"/>
  <c r="BC234" i="1" a="1"/>
  <c r="BC234" i="1"/>
  <c r="T234" i="1" a="1"/>
  <c r="T234" i="1"/>
  <c r="S234" i="1" a="1"/>
  <c r="S234" i="1"/>
  <c r="M234" i="1" a="1"/>
  <c r="M234" i="1"/>
  <c r="F232" i="13" s="1"/>
  <c r="BS234" i="1"/>
  <c r="BF234" i="1"/>
  <c r="AY234" i="1"/>
  <c r="BR234" i="1" s="1"/>
  <c r="BQ234" i="1" s="1"/>
  <c r="AI234" i="1"/>
  <c r="BB234" i="1" s="1"/>
  <c r="AJ234" i="1"/>
  <c r="AK234" i="1"/>
  <c r="AL234" i="1"/>
  <c r="AM234" i="1"/>
  <c r="AN234" i="1"/>
  <c r="AO234" i="1"/>
  <c r="AP234" i="1"/>
  <c r="AQ234" i="1"/>
  <c r="U234" i="1"/>
  <c r="R234" i="1"/>
  <c r="S232" i="12" s="1"/>
  <c r="A234" i="1"/>
  <c r="C234" i="1"/>
  <c r="G234" i="1"/>
  <c r="BF230" i="1"/>
  <c r="BC230" i="1" a="1"/>
  <c r="BC230" i="1" s="1"/>
  <c r="AY230" i="1"/>
  <c r="BR230" i="1" s="1"/>
  <c r="BQ230" i="1" s="1"/>
  <c r="AQ230" i="1"/>
  <c r="AP230" i="1"/>
  <c r="AO230" i="1"/>
  <c r="AL230" i="1"/>
  <c r="AK230" i="1"/>
  <c r="AI230" i="1"/>
  <c r="U230" i="1"/>
  <c r="T230" i="1" a="1"/>
  <c r="T230" i="1" s="1"/>
  <c r="S230" i="1" a="1"/>
  <c r="S230" i="1" s="1"/>
  <c r="R230" i="1"/>
  <c r="S228" i="12" s="1"/>
  <c r="G230" i="1"/>
  <c r="C230" i="1"/>
  <c r="N230" i="1" a="1"/>
  <c r="N230" i="1" s="1"/>
  <c r="M230" i="1" a="1"/>
  <c r="M230" i="1" s="1"/>
  <c r="F228" i="13" s="1"/>
  <c r="A230" i="1"/>
  <c r="M227" i="1" a="1"/>
  <c r="M227" i="1"/>
  <c r="F225" i="13" s="1"/>
  <c r="N227" i="1" a="1"/>
  <c r="N227" i="1"/>
  <c r="BT206" i="1"/>
  <c r="BT207" i="1"/>
  <c r="BT208" i="1"/>
  <c r="BT209" i="1"/>
  <c r="BT210" i="1"/>
  <c r="BT211" i="1"/>
  <c r="BT212" i="1"/>
  <c r="BT204" i="1"/>
  <c r="BT205" i="1"/>
  <c r="N228" i="1" a="1"/>
  <c r="N228" i="1" s="1"/>
  <c r="M228" i="1" a="1"/>
  <c r="M228" i="1" s="1"/>
  <c r="F226" i="13" s="1"/>
  <c r="Q225" i="1"/>
  <c r="M225" i="1" a="1"/>
  <c r="M225" i="1" s="1"/>
  <c r="F223" i="13" s="1"/>
  <c r="M224" i="1" a="1"/>
  <c r="M224" i="1" s="1"/>
  <c r="F222" i="13" s="1"/>
  <c r="M223" i="1" a="1"/>
  <c r="M223" i="1" s="1"/>
  <c r="F221" i="13" s="1"/>
  <c r="N222" i="1" a="1"/>
  <c r="N222" i="1" s="1"/>
  <c r="M222" i="1" a="1"/>
  <c r="M222" i="1" s="1"/>
  <c r="F220" i="13" s="1"/>
  <c r="N221" i="1" a="1"/>
  <c r="N221" i="1" s="1"/>
  <c r="M221" i="1" a="1"/>
  <c r="M221" i="1" s="1"/>
  <c r="F219" i="13" s="1"/>
  <c r="N220" i="1" a="1"/>
  <c r="N220" i="1" s="1"/>
  <c r="M220" i="1" a="1"/>
  <c r="M220" i="1" s="1"/>
  <c r="F218" i="13" s="1"/>
  <c r="M219" i="1" a="1"/>
  <c r="M219" i="1" s="1"/>
  <c r="F217" i="13" s="1"/>
  <c r="N215" i="1" a="1"/>
  <c r="N215" i="1" s="1"/>
  <c r="M215" i="1" a="1"/>
  <c r="M215" i="1" s="1"/>
  <c r="F213" i="13" s="1"/>
  <c r="Q211" i="1"/>
  <c r="M211" i="1" a="1"/>
  <c r="M211" i="1" s="1"/>
  <c r="F209" i="13" s="1"/>
  <c r="M213" i="1" a="1"/>
  <c r="M213" i="1" s="1"/>
  <c r="F211" i="13" s="1"/>
  <c r="N213" i="1" a="1"/>
  <c r="N213" i="1" s="1"/>
  <c r="H214" i="1" a="1"/>
  <c r="H214" i="1" s="1"/>
  <c r="E212" i="13" s="1"/>
  <c r="I214" i="1" a="1"/>
  <c r="I214" i="1" s="1"/>
  <c r="G212" i="13" s="1"/>
  <c r="M214" i="1" a="1"/>
  <c r="M214" i="1" s="1"/>
  <c r="F212" i="13" s="1"/>
  <c r="N214" i="1" a="1"/>
  <c r="N214" i="1" s="1"/>
  <c r="N207" i="1" a="1"/>
  <c r="N207" i="1" s="1"/>
  <c r="M207" i="1" a="1"/>
  <c r="M207" i="1" s="1"/>
  <c r="F205" i="13" s="1"/>
  <c r="M209" i="1" a="1"/>
  <c r="M209" i="1" s="1"/>
  <c r="F207" i="13" s="1"/>
  <c r="M210" i="1" a="1"/>
  <c r="M210" i="1" s="1"/>
  <c r="F208" i="13" s="1"/>
  <c r="H202" i="1" a="1"/>
  <c r="H202" i="1" s="1"/>
  <c r="E200" i="13" s="1"/>
  <c r="N206" i="1" a="1"/>
  <c r="N206" i="1" s="1"/>
  <c r="M206" i="1" a="1"/>
  <c r="M206" i="1" s="1"/>
  <c r="F204" i="13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F192" i="13" s="1"/>
  <c r="I198" i="1" a="1"/>
  <c r="I198" i="1" s="1"/>
  <c r="G196" i="13" s="1"/>
  <c r="H198" i="1" a="1"/>
  <c r="H198" i="1" s="1"/>
  <c r="E196" i="13" s="1"/>
  <c r="Q195" i="1"/>
  <c r="BA169" i="1"/>
  <c r="BT170" i="1"/>
  <c r="BT171" i="1"/>
  <c r="BS175" i="1"/>
  <c r="BF175" i="1"/>
  <c r="BC175" i="1" a="1"/>
  <c r="BC175" i="1" s="1"/>
  <c r="AY175" i="1"/>
  <c r="AQ175" i="1"/>
  <c r="AP175" i="1"/>
  <c r="AO175" i="1"/>
  <c r="AL175" i="1"/>
  <c r="AK175" i="1"/>
  <c r="AI175" i="1"/>
  <c r="U175" i="1"/>
  <c r="T175" i="1" a="1"/>
  <c r="T175" i="1" s="1"/>
  <c r="S175" i="1" a="1"/>
  <c r="S175" i="1" s="1"/>
  <c r="R175" i="1"/>
  <c r="S173" i="12" s="1"/>
  <c r="N175" i="1" a="1"/>
  <c r="N175" i="1" s="1"/>
  <c r="M175" i="1" a="1"/>
  <c r="M175" i="1" s="1"/>
  <c r="F173" i="13" s="1"/>
  <c r="G175" i="1"/>
  <c r="C175" i="1"/>
  <c r="A175" i="1"/>
  <c r="BR160" i="1"/>
  <c r="BR161" i="1"/>
  <c r="BS161" i="1"/>
  <c r="BS162" i="1"/>
  <c r="N162" i="1" a="1"/>
  <c r="N162" i="1" s="1"/>
  <c r="M162" i="1" a="1"/>
  <c r="M162" i="1" s="1"/>
  <c r="F160" i="13" s="1"/>
  <c r="C162" i="1"/>
  <c r="A162" i="1"/>
  <c r="N173" i="1" a="1"/>
  <c r="N173" i="1" s="1"/>
  <c r="M173" i="1" a="1"/>
  <c r="M173" i="1" s="1"/>
  <c r="F171" i="13" s="1"/>
  <c r="N172" i="1" a="1"/>
  <c r="N172" i="1" s="1"/>
  <c r="M172" i="1" a="1"/>
  <c r="M172" i="1" s="1"/>
  <c r="F170" i="13" s="1"/>
  <c r="C172" i="1"/>
  <c r="A172" i="1"/>
  <c r="M176" i="1" a="1"/>
  <c r="M176" i="1" s="1"/>
  <c r="F174" i="13" s="1"/>
  <c r="M177" i="1" a="1"/>
  <c r="M177" i="1" s="1"/>
  <c r="F175" i="13" s="1"/>
  <c r="N177" i="1" a="1"/>
  <c r="N177" i="1" s="1"/>
  <c r="M179" i="1" a="1"/>
  <c r="M179" i="1" s="1"/>
  <c r="F177" i="13" s="1"/>
  <c r="N179" i="1" a="1"/>
  <c r="N179" i="1" s="1"/>
  <c r="M171" i="1" a="1"/>
  <c r="M171" i="1" s="1"/>
  <c r="F169" i="13" s="1"/>
  <c r="M167" i="1" a="1"/>
  <c r="M167" i="1" s="1"/>
  <c r="F165" i="13" s="1"/>
  <c r="N166" i="1" a="1"/>
  <c r="N166" i="1" s="1"/>
  <c r="M166" i="1" a="1"/>
  <c r="M166" i="1" s="1"/>
  <c r="F164" i="13" s="1"/>
  <c r="C171" i="1"/>
  <c r="A171" i="1"/>
  <c r="N170" i="1" a="1"/>
  <c r="N170" i="1" s="1"/>
  <c r="M170" i="1" a="1"/>
  <c r="M170" i="1" s="1"/>
  <c r="F168" i="13" s="1"/>
  <c r="N169" i="1" a="1"/>
  <c r="N169" i="1" s="1"/>
  <c r="M169" i="1" a="1"/>
  <c r="M169" i="1" s="1"/>
  <c r="F167" i="13" s="1"/>
  <c r="N165" i="1" a="1"/>
  <c r="N165" i="1" s="1"/>
  <c r="M165" i="1" a="1"/>
  <c r="M165" i="1" s="1"/>
  <c r="F163" i="13" s="1"/>
  <c r="N164" i="1" a="1"/>
  <c r="N164" i="1" s="1"/>
  <c r="M164" i="1" a="1"/>
  <c r="M164" i="1" s="1"/>
  <c r="F162" i="13" s="1"/>
  <c r="H164" i="1" a="1"/>
  <c r="H164" i="1" s="1"/>
  <c r="E162" i="13" s="1"/>
  <c r="N163" i="1" a="1"/>
  <c r="N163" i="1" s="1"/>
  <c r="M163" i="1" a="1"/>
  <c r="M163" i="1" s="1"/>
  <c r="F161" i="13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E156" i="13" s="1"/>
  <c r="M158" i="1" a="1"/>
  <c r="M158" i="1" s="1"/>
  <c r="F156" i="13" s="1"/>
  <c r="N158" i="1" a="1"/>
  <c r="N158" i="1" s="1"/>
  <c r="M156" i="1" a="1"/>
  <c r="M156" i="1" s="1"/>
  <c r="F154" i="13" s="1"/>
  <c r="N156" i="1" a="1"/>
  <c r="N156" i="1" s="1"/>
  <c r="M155" i="1" a="1"/>
  <c r="M155" i="1" s="1"/>
  <c r="F153" i="13" s="1"/>
  <c r="N153" i="1" a="1"/>
  <c r="N153" i="1" s="1"/>
  <c r="M153" i="1" a="1"/>
  <c r="M153" i="1" s="1"/>
  <c r="F151" i="13" s="1"/>
  <c r="H150" i="1" a="1"/>
  <c r="H150" i="1" s="1"/>
  <c r="E148" i="13" s="1"/>
  <c r="M150" i="1" a="1"/>
  <c r="M150" i="1" s="1"/>
  <c r="F148" i="13" s="1"/>
  <c r="N150" i="1" a="1"/>
  <c r="N150" i="1" s="1"/>
  <c r="M151" i="1" a="1"/>
  <c r="M151" i="1" s="1"/>
  <c r="F149" i="13" s="1"/>
  <c r="M152" i="1" a="1"/>
  <c r="M152" i="1" s="1"/>
  <c r="F150" i="13" s="1"/>
  <c r="H149" i="1" a="1"/>
  <c r="H149" i="1" s="1"/>
  <c r="E147" i="13" s="1"/>
  <c r="N147" i="1" a="1"/>
  <c r="N147" i="1" s="1"/>
  <c r="M147" i="1" a="1"/>
  <c r="M147" i="1" s="1"/>
  <c r="F145" i="13" s="1"/>
  <c r="M148" i="1" a="1"/>
  <c r="M148" i="1" s="1"/>
  <c r="F146" i="13" s="1"/>
  <c r="M144" i="1" a="1"/>
  <c r="M144" i="1" s="1"/>
  <c r="F142" i="13" s="1"/>
  <c r="C144" i="1"/>
  <c r="A144" i="1"/>
  <c r="N142" i="1" a="1"/>
  <c r="N142" i="1" s="1"/>
  <c r="M142" i="1" a="1"/>
  <c r="M142" i="1" s="1"/>
  <c r="F140" i="13" s="1"/>
  <c r="M136" i="1" a="1"/>
  <c r="M136" i="1" s="1"/>
  <c r="F134" i="13" s="1"/>
  <c r="N141" i="1" a="1"/>
  <c r="N141" i="1" s="1"/>
  <c r="M141" i="1" a="1"/>
  <c r="M141" i="1" s="1"/>
  <c r="F139" i="13" s="1"/>
  <c r="H141" i="1" a="1"/>
  <c r="H141" i="1" s="1"/>
  <c r="E139" i="13" s="1"/>
  <c r="N140" i="1" a="1"/>
  <c r="N140" i="1" s="1"/>
  <c r="M140" i="1" a="1"/>
  <c r="M140" i="1" s="1"/>
  <c r="F138" i="13" s="1"/>
  <c r="N139" i="1" a="1"/>
  <c r="N139" i="1" s="1"/>
  <c r="M139" i="1" a="1"/>
  <c r="M139" i="1" s="1"/>
  <c r="F137" i="13" s="1"/>
  <c r="N138" i="1" a="1"/>
  <c r="N138" i="1" s="1"/>
  <c r="M138" i="1" a="1"/>
  <c r="M138" i="1" s="1"/>
  <c r="F136" i="13" s="1"/>
  <c r="N131" i="1" a="1"/>
  <c r="N131" i="1" s="1"/>
  <c r="M131" i="1" a="1"/>
  <c r="M131" i="1" s="1"/>
  <c r="F129" i="13" s="1"/>
  <c r="M130" i="1" a="1"/>
  <c r="M130" i="1" s="1"/>
  <c r="F128" i="13" s="1"/>
  <c r="N129" i="1" a="1"/>
  <c r="N129" i="1" s="1"/>
  <c r="M129" i="1" a="1"/>
  <c r="M129" i="1" s="1"/>
  <c r="F127" i="13" s="1"/>
  <c r="H129" i="1" a="1"/>
  <c r="H129" i="1" s="1"/>
  <c r="E127" i="13" s="1"/>
  <c r="N128" i="1" a="1"/>
  <c r="N128" i="1" s="1"/>
  <c r="M128" i="1" a="1"/>
  <c r="M128" i="1" s="1"/>
  <c r="F126" i="13" s="1"/>
  <c r="N127" i="1" a="1"/>
  <c r="N127" i="1" s="1"/>
  <c r="M127" i="1" a="1"/>
  <c r="M127" i="1" s="1"/>
  <c r="F125" i="13" s="1"/>
  <c r="N126" i="1" a="1"/>
  <c r="N126" i="1" s="1"/>
  <c r="M126" i="1" a="1"/>
  <c r="M126" i="1" s="1"/>
  <c r="F124" i="13" s="1"/>
  <c r="N125" i="1" a="1"/>
  <c r="N125" i="1" s="1"/>
  <c r="M125" i="1" a="1"/>
  <c r="M125" i="1" s="1"/>
  <c r="F123" i="13" s="1"/>
  <c r="H125" i="1" a="1"/>
  <c r="H125" i="1" s="1"/>
  <c r="E123" i="13" s="1"/>
  <c r="N124" i="1" a="1"/>
  <c r="N124" i="1" s="1"/>
  <c r="M124" i="1" a="1"/>
  <c r="M124" i="1" s="1"/>
  <c r="F122" i="13" s="1"/>
  <c r="H124" i="1" a="1"/>
  <c r="H124" i="1" s="1"/>
  <c r="E122" i="13" s="1"/>
  <c r="N104" i="1" a="1"/>
  <c r="N104" i="1"/>
  <c r="M104" i="1" a="1"/>
  <c r="M104" i="1"/>
  <c r="F102" i="13" s="1"/>
  <c r="N103" i="1" a="1"/>
  <c r="N103" i="1"/>
  <c r="M103" i="1" a="1"/>
  <c r="M103" i="1"/>
  <c r="F101" i="13" s="1"/>
  <c r="A103" i="1"/>
  <c r="C103" i="1"/>
  <c r="A104" i="1"/>
  <c r="C104" i="1"/>
  <c r="M105" i="1" a="1"/>
  <c r="M105" i="1"/>
  <c r="F103" i="13" s="1"/>
  <c r="N105" i="1" a="1"/>
  <c r="N105" i="1"/>
  <c r="H106" i="1" a="1"/>
  <c r="H106" i="1"/>
  <c r="E104" i="13" s="1"/>
  <c r="M106" i="1" a="1"/>
  <c r="M106" i="1"/>
  <c r="F104" i="13" s="1"/>
  <c r="N106" i="1" a="1"/>
  <c r="N106" i="1"/>
  <c r="M107" i="1" a="1"/>
  <c r="M107" i="1"/>
  <c r="F105" i="13" s="1"/>
  <c r="N107" i="1" a="1"/>
  <c r="N107" i="1"/>
  <c r="H108" i="1" a="1"/>
  <c r="H108" i="1"/>
  <c r="E106" i="13" s="1"/>
  <c r="M108" i="1" a="1"/>
  <c r="M108" i="1"/>
  <c r="F106" i="13" s="1"/>
  <c r="N108" i="1" a="1"/>
  <c r="N108" i="1"/>
  <c r="M110" i="1" a="1"/>
  <c r="M110" i="1"/>
  <c r="F108" i="13" s="1"/>
  <c r="N110" i="1" a="1"/>
  <c r="N110" i="1"/>
  <c r="M111" i="1" a="1"/>
  <c r="M111" i="1"/>
  <c r="F109" i="13" s="1"/>
  <c r="N111" i="1" a="1"/>
  <c r="N111" i="1"/>
  <c r="M112" i="1" a="1"/>
  <c r="M112" i="1"/>
  <c r="F110" i="13" s="1"/>
  <c r="N112" i="1" a="1"/>
  <c r="N112" i="1"/>
  <c r="H113" i="1" a="1"/>
  <c r="H113" i="1"/>
  <c r="E111" i="13" s="1"/>
  <c r="M113" i="1" a="1"/>
  <c r="M113" i="1"/>
  <c r="F111" i="13" s="1"/>
  <c r="N113" i="1" a="1"/>
  <c r="N113" i="1"/>
  <c r="M114" i="1" a="1"/>
  <c r="M114" i="1"/>
  <c r="F112" i="13" s="1"/>
  <c r="M115" i="1" a="1"/>
  <c r="M115" i="1"/>
  <c r="F113" i="13" s="1"/>
  <c r="N115" i="1" a="1"/>
  <c r="N115" i="1"/>
  <c r="M118" i="1" a="1"/>
  <c r="M118" i="1"/>
  <c r="F116" i="13" s="1"/>
  <c r="N118" i="1" a="1"/>
  <c r="N118" i="1"/>
  <c r="M119" i="1" a="1"/>
  <c r="M119" i="1"/>
  <c r="F117" i="13" s="1"/>
  <c r="N119" i="1" a="1"/>
  <c r="N119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F91" i="13" s="1"/>
  <c r="N93" i="1" a="1"/>
  <c r="N93" i="1"/>
  <c r="H94" i="1" a="1"/>
  <c r="H94" i="1" s="1"/>
  <c r="E92" i="13" s="1"/>
  <c r="M94" i="1" a="1"/>
  <c r="M94" i="1" s="1"/>
  <c r="F92" i="13" s="1"/>
  <c r="N94" i="1" a="1"/>
  <c r="N94" i="1" s="1"/>
  <c r="M95" i="1" a="1"/>
  <c r="M95" i="1" s="1"/>
  <c r="F93" i="13" s="1"/>
  <c r="M96" i="1" a="1"/>
  <c r="M96" i="1" s="1"/>
  <c r="F94" i="13" s="1"/>
  <c r="N96" i="1" a="1"/>
  <c r="N96" i="1" s="1"/>
  <c r="H97" i="1" a="1"/>
  <c r="H97" i="1" s="1"/>
  <c r="E95" i="13" s="1"/>
  <c r="M97" i="1" a="1"/>
  <c r="M97" i="1" s="1"/>
  <c r="F95" i="13" s="1"/>
  <c r="N97" i="1" a="1"/>
  <c r="N97" i="1" s="1"/>
  <c r="M98" i="1" a="1"/>
  <c r="M98" i="1" s="1"/>
  <c r="F96" i="13" s="1"/>
  <c r="M101" i="1" a="1"/>
  <c r="M101" i="1" s="1"/>
  <c r="F99" i="13" s="1"/>
  <c r="N101" i="1" a="1"/>
  <c r="N101" i="1" s="1"/>
  <c r="M102" i="1" a="1"/>
  <c r="M102" i="1" s="1"/>
  <c r="F100" i="13" s="1"/>
  <c r="N102" i="1" a="1"/>
  <c r="N102" i="1" s="1"/>
  <c r="G91" i="1"/>
  <c r="M91" i="1" a="1"/>
  <c r="M91" i="1"/>
  <c r="F89" i="13" s="1"/>
  <c r="N91" i="1" a="1"/>
  <c r="N91" i="1"/>
  <c r="N89" i="1" a="1"/>
  <c r="N89" i="1" s="1"/>
  <c r="M89" i="1" a="1"/>
  <c r="M89" i="1" s="1"/>
  <c r="F87" i="13" s="1"/>
  <c r="N88" i="1" a="1"/>
  <c r="N88" i="1" s="1"/>
  <c r="M88" i="1" a="1"/>
  <c r="M88" i="1" s="1"/>
  <c r="F86" i="13" s="1"/>
  <c r="N80" i="1" a="1"/>
  <c r="N80" i="1" s="1"/>
  <c r="M80" i="1" a="1"/>
  <c r="M80" i="1" s="1"/>
  <c r="F78" i="13" s="1"/>
  <c r="H80" i="1" a="1"/>
  <c r="H80" i="1" s="1"/>
  <c r="E78" i="13" s="1"/>
  <c r="N79" i="1" a="1"/>
  <c r="N79" i="1" s="1"/>
  <c r="M79" i="1" a="1"/>
  <c r="M79" i="1" s="1"/>
  <c r="F77" i="13" s="1"/>
  <c r="N78" i="1" a="1"/>
  <c r="N78" i="1" s="1"/>
  <c r="M78" i="1" a="1"/>
  <c r="M78" i="1" s="1"/>
  <c r="F76" i="13" s="1"/>
  <c r="H78" i="1" a="1"/>
  <c r="H78" i="1" s="1"/>
  <c r="E76" i="13" s="1"/>
  <c r="M77" i="1" a="1"/>
  <c r="M77" i="1" s="1"/>
  <c r="F75" i="13" s="1"/>
  <c r="N87" i="1" a="1"/>
  <c r="N87" i="1" s="1"/>
  <c r="M87" i="1" a="1"/>
  <c r="M87" i="1" s="1"/>
  <c r="F85" i="13" s="1"/>
  <c r="N83" i="1" a="1"/>
  <c r="N83" i="1" s="1"/>
  <c r="M83" i="1" a="1"/>
  <c r="M83" i="1" s="1"/>
  <c r="F81" i="13" s="1"/>
  <c r="H83" i="1" a="1"/>
  <c r="H83" i="1" s="1"/>
  <c r="E81" i="13" s="1"/>
  <c r="N82" i="1" a="1"/>
  <c r="N82" i="1" s="1"/>
  <c r="M82" i="1" a="1"/>
  <c r="M82" i="1" s="1"/>
  <c r="F80" i="13" s="1"/>
  <c r="N85" i="1" a="1"/>
  <c r="N85" i="1" s="1"/>
  <c r="M85" i="1" a="1"/>
  <c r="M85" i="1" s="1"/>
  <c r="F83" i="13" s="1"/>
  <c r="N92" i="1" a="1"/>
  <c r="N92" i="1" s="1"/>
  <c r="M92" i="1" a="1"/>
  <c r="M92" i="1" s="1"/>
  <c r="F90" i="13" s="1"/>
  <c r="H92" i="1" a="1"/>
  <c r="H92" i="1" s="1"/>
  <c r="E90" i="13" s="1"/>
  <c r="H73" i="1" a="1"/>
  <c r="H73" i="1" s="1"/>
  <c r="E71" i="13" s="1"/>
  <c r="N72" i="1" a="1"/>
  <c r="N72" i="1" s="1"/>
  <c r="M72" i="1" a="1"/>
  <c r="M72" i="1" s="1"/>
  <c r="F70" i="13" s="1"/>
  <c r="N62" i="1" a="1"/>
  <c r="N62" i="1" s="1"/>
  <c r="M62" i="1" a="1"/>
  <c r="M62" i="1" s="1"/>
  <c r="F60" i="13" s="1"/>
  <c r="H62" i="1" a="1"/>
  <c r="H62" i="1" s="1"/>
  <c r="E60" i="13" s="1"/>
  <c r="H68" i="1" a="1"/>
  <c r="H68" i="1" s="1"/>
  <c r="E66" i="13" s="1"/>
  <c r="H67" i="1" a="1"/>
  <c r="H67" i="1" s="1"/>
  <c r="E65" i="13" s="1"/>
  <c r="N66" i="1" a="1"/>
  <c r="N66" i="1" s="1"/>
  <c r="M66" i="1" a="1"/>
  <c r="M66" i="1" s="1"/>
  <c r="F64" i="13" s="1"/>
  <c r="N65" i="1" a="1"/>
  <c r="N65" i="1" s="1"/>
  <c r="M65" i="1" a="1"/>
  <c r="M65" i="1" s="1"/>
  <c r="F63" i="13" s="1"/>
  <c r="H64" i="1" a="1"/>
  <c r="H64" i="1" s="1"/>
  <c r="E62" i="13" s="1"/>
  <c r="H61" i="1" a="1"/>
  <c r="H61" i="1" s="1"/>
  <c r="E59" i="13" s="1"/>
  <c r="H60" i="1" a="1"/>
  <c r="H60" i="1" s="1"/>
  <c r="E58" i="13" s="1"/>
  <c r="R56" i="1"/>
  <c r="S54" i="12" s="1"/>
  <c r="H48" i="1" a="1"/>
  <c r="H48" i="1" s="1"/>
  <c r="E46" i="13" s="1"/>
  <c r="M48" i="1" a="1"/>
  <c r="M48" i="1"/>
  <c r="F46" i="13" s="1"/>
  <c r="N48" i="1" a="1"/>
  <c r="N48" i="1" s="1"/>
  <c r="M49" i="1" a="1"/>
  <c r="M49" i="1" s="1"/>
  <c r="F47" i="13" s="1"/>
  <c r="N49" i="1" a="1"/>
  <c r="N49" i="1"/>
  <c r="M50" i="1" a="1"/>
  <c r="M50" i="1" s="1"/>
  <c r="F48" i="13" s="1"/>
  <c r="N50" i="1" a="1"/>
  <c r="N50" i="1" s="1"/>
  <c r="M51" i="1" a="1"/>
  <c r="M51" i="1" s="1"/>
  <c r="N51" i="1" a="1"/>
  <c r="N51" i="1" s="1"/>
  <c r="M52" i="1" a="1"/>
  <c r="M52" i="1" s="1"/>
  <c r="F50" i="13" s="1"/>
  <c r="N52" i="1" a="1"/>
  <c r="N52" i="1"/>
  <c r="H53" i="1" a="1"/>
  <c r="H53" i="1" s="1"/>
  <c r="E51" i="13" s="1"/>
  <c r="M53" i="1" a="1"/>
  <c r="M53" i="1" s="1"/>
  <c r="F51" i="13" s="1"/>
  <c r="N53" i="1" a="1"/>
  <c r="N53" i="1" s="1"/>
  <c r="AN53" i="1" s="1"/>
  <c r="M54" i="1" a="1"/>
  <c r="M54" i="1" s="1"/>
  <c r="F52" i="13" s="1"/>
  <c r="N54" i="1" a="1"/>
  <c r="N54" i="1" s="1"/>
  <c r="N34" i="1" a="1"/>
  <c r="N34" i="1" s="1"/>
  <c r="M34" i="1" a="1"/>
  <c r="M34" i="1" s="1"/>
  <c r="F32" i="13" s="1"/>
  <c r="H34" i="1" a="1"/>
  <c r="H34" i="1" s="1"/>
  <c r="E32" i="13" s="1"/>
  <c r="M35" i="1" a="1"/>
  <c r="M35" i="1" s="1"/>
  <c r="F33" i="13" s="1"/>
  <c r="M40" i="1" a="1"/>
  <c r="M40" i="1" s="1"/>
  <c r="F38" i="13" s="1"/>
  <c r="N40" i="1" a="1"/>
  <c r="N40" i="1" s="1"/>
  <c r="M41" i="1" a="1"/>
  <c r="M41" i="1" s="1"/>
  <c r="F39" i="13" s="1"/>
  <c r="N41" i="1" a="1"/>
  <c r="N41" i="1" s="1"/>
  <c r="H42" i="1" a="1"/>
  <c r="H42" i="1" s="1"/>
  <c r="E40" i="13" s="1"/>
  <c r="M42" i="1" a="1"/>
  <c r="M42" i="1" s="1"/>
  <c r="F40" i="13" s="1"/>
  <c r="N42" i="1" a="1"/>
  <c r="N42" i="1" s="1"/>
  <c r="M44" i="1" a="1"/>
  <c r="M44" i="1" s="1"/>
  <c r="F42" i="13" s="1"/>
  <c r="N44" i="1" a="1"/>
  <c r="N44" i="1" s="1"/>
  <c r="L42" i="12" s="1"/>
  <c r="N36" i="1" a="1"/>
  <c r="N36" i="1" s="1"/>
  <c r="M36" i="1" a="1"/>
  <c r="M36" i="1" s="1"/>
  <c r="F34" i="13" s="1"/>
  <c r="H36" i="1" a="1"/>
  <c r="H36" i="1" s="1"/>
  <c r="E34" i="13" s="1"/>
  <c r="H37" i="1" a="1"/>
  <c r="H37" i="1" s="1"/>
  <c r="E35" i="13" s="1"/>
  <c r="N38" i="1" a="1"/>
  <c r="N38" i="1" s="1"/>
  <c r="M38" i="1" a="1"/>
  <c r="M38" i="1" s="1"/>
  <c r="F36" i="13" s="1"/>
  <c r="AI6" i="1"/>
  <c r="AI7" i="1"/>
  <c r="N25" i="1" a="1"/>
  <c r="N25" i="1" s="1"/>
  <c r="L23" i="12" s="1"/>
  <c r="M25" i="1" a="1"/>
  <c r="M25" i="1" s="1"/>
  <c r="F23" i="13" s="1"/>
  <c r="N24" i="1" a="1"/>
  <c r="N24" i="1" s="1"/>
  <c r="M24" i="1" a="1"/>
  <c r="M24" i="1" s="1"/>
  <c r="F22" i="13" s="1"/>
  <c r="M26" i="1" a="1"/>
  <c r="M26" i="1" s="1"/>
  <c r="F24" i="13" s="1"/>
  <c r="N26" i="1" a="1"/>
  <c r="N26" i="1" s="1"/>
  <c r="L24" i="12" s="1"/>
  <c r="H27" i="1" a="1"/>
  <c r="H27" i="1" s="1"/>
  <c r="E25" i="13" s="1"/>
  <c r="M27" i="1" a="1"/>
  <c r="M27" i="1" s="1"/>
  <c r="F25" i="13" s="1"/>
  <c r="N27" i="1" a="1"/>
  <c r="N27" i="1" s="1"/>
  <c r="M28" i="1" a="1"/>
  <c r="M28" i="1" s="1"/>
  <c r="F26" i="13" s="1"/>
  <c r="N28" i="1" a="1"/>
  <c r="N28" i="1" s="1"/>
  <c r="M31" i="1" a="1"/>
  <c r="M31" i="1" s="1"/>
  <c r="F29" i="13" s="1"/>
  <c r="N31" i="1" a="1"/>
  <c r="N31" i="1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BR227" i="1" s="1"/>
  <c r="AY228" i="1"/>
  <c r="AY231" i="1"/>
  <c r="AY232" i="1"/>
  <c r="AY235" i="1"/>
  <c r="AY246" i="1"/>
  <c r="AY247" i="1"/>
  <c r="AY249" i="1"/>
  <c r="AY250" i="1"/>
  <c r="AY251" i="1"/>
  <c r="AY258" i="1"/>
  <c r="AY259" i="1"/>
  <c r="AY260" i="1"/>
  <c r="AY267" i="1"/>
  <c r="AY268" i="1"/>
  <c r="AY279" i="1"/>
  <c r="BR279" i="1" s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M22" i="1" a="1"/>
  <c r="M22" i="1" s="1"/>
  <c r="F20" i="13" s="1"/>
  <c r="H23" i="1" a="1"/>
  <c r="H23" i="1" s="1"/>
  <c r="E21" i="13" s="1"/>
  <c r="M23" i="1" a="1"/>
  <c r="M23" i="1" s="1"/>
  <c r="F21" i="13" s="1"/>
  <c r="N23" i="1" a="1"/>
  <c r="N23" i="1" s="1"/>
  <c r="N18" i="1" a="1"/>
  <c r="N18" i="1" s="1"/>
  <c r="M18" i="1" a="1"/>
  <c r="M18" i="1" s="1"/>
  <c r="F16" i="13" s="1"/>
  <c r="H18" i="1" a="1"/>
  <c r="H18" i="1" s="1"/>
  <c r="E16" i="13" s="1"/>
  <c r="M20" i="1" a="1"/>
  <c r="M20" i="1" s="1"/>
  <c r="F18" i="13" s="1"/>
  <c r="H21" i="1" a="1"/>
  <c r="H21" i="1" s="1"/>
  <c r="E19" i="13" s="1"/>
  <c r="N12" i="1" a="1"/>
  <c r="N12" i="1" s="1"/>
  <c r="M12" i="1" a="1"/>
  <c r="M12" i="1" s="1"/>
  <c r="F10" i="13" s="1"/>
  <c r="N13" i="1" a="1"/>
  <c r="N13" i="1" s="1"/>
  <c r="M13" i="1" a="1"/>
  <c r="M13" i="1" s="1"/>
  <c r="F11" i="13" s="1"/>
  <c r="N11" i="1" a="1"/>
  <c r="N11" i="1" s="1"/>
  <c r="M11" i="1" a="1"/>
  <c r="M11" i="1" s="1"/>
  <c r="F9" i="13" s="1"/>
  <c r="H11" i="1" a="1"/>
  <c r="H11" i="1" s="1"/>
  <c r="E9" i="13" s="1"/>
  <c r="N10" i="1" a="1"/>
  <c r="N10" i="1" s="1"/>
  <c r="M10" i="1" a="1"/>
  <c r="M10" i="1" s="1"/>
  <c r="F8" i="13" s="1"/>
  <c r="N8" i="1" a="1"/>
  <c r="N8" i="1" s="1"/>
  <c r="M8" i="1" a="1"/>
  <c r="M8" i="1" s="1"/>
  <c r="F6" i="13" s="1"/>
  <c r="H8" i="1" a="1"/>
  <c r="H8" i="1" s="1"/>
  <c r="E6" i="13" s="1"/>
  <c r="N7" i="1" a="1"/>
  <c r="N7" i="1" s="1"/>
  <c r="M7" i="1" a="1"/>
  <c r="M7" i="1" s="1"/>
  <c r="F5" i="13" s="1"/>
  <c r="H7" i="1" a="1"/>
  <c r="H7" i="1" s="1"/>
  <c r="E5" i="13" s="1"/>
  <c r="N6" i="1" a="1"/>
  <c r="N6" i="1" s="1"/>
  <c r="M6" i="1" a="1"/>
  <c r="M6" i="1" s="1"/>
  <c r="A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F455" i="1"/>
  <c r="BR455" i="1"/>
  <c r="BS455" i="1"/>
  <c r="A456" i="1"/>
  <c r="G456" i="1"/>
  <c r="M456" i="1" a="1"/>
  <c r="M456" i="1" s="1"/>
  <c r="AM456" i="1" s="1"/>
  <c r="N456" i="1" a="1"/>
  <c r="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AM460" i="1" s="1"/>
  <c r="N460" i="1" a="1"/>
  <c r="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M230" i="11" s="1"/>
  <c r="AQ465" i="1"/>
  <c r="BC465" i="1" a="1"/>
  <c r="BC465" i="1" s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M242" i="11" s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D490" i="1" s="1" a="1"/>
  <c r="BD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D491" i="1" s="1" a="1"/>
  <c r="BD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D492" i="1" s="1" a="1"/>
  <c r="BD492" i="1" s="1"/>
  <c r="AP492" i="1"/>
  <c r="M257" i="11" s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D493" i="1" s="1" a="1"/>
  <c r="BD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D501" i="1" s="1" a="1"/>
  <c r="BD501" i="1" s="1"/>
  <c r="AP501" i="1"/>
  <c r="M266" i="11" s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AJ553" i="1"/>
  <c r="AK553" i="1"/>
  <c r="AL553" i="1"/>
  <c r="AM553" i="1"/>
  <c r="AN553" i="1"/>
  <c r="AO553" i="1"/>
  <c r="AP553" i="1"/>
  <c r="AQ553" i="1"/>
  <c r="BB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L313" i="12" s="1"/>
  <c r="R317" i="1"/>
  <c r="S317" i="1" a="1"/>
  <c r="S317" i="1" s="1"/>
  <c r="T317" i="1" a="1"/>
  <c r="T317" i="1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L314" i="12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L315" i="12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G320" i="11" s="1"/>
  <c r="N320" i="1" a="1"/>
  <c r="N320" i="1" s="1"/>
  <c r="R320" i="1"/>
  <c r="S320" i="1" a="1"/>
  <c r="S320" i="1" s="1"/>
  <c r="T320" i="1" a="1"/>
  <c r="T320" i="1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G322" i="11" s="1"/>
  <c r="N322" i="1" a="1"/>
  <c r="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G323" i="11" s="1"/>
  <c r="N323" i="1" a="1"/>
  <c r="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G324" i="11" s="1"/>
  <c r="N324" i="1" a="1"/>
  <c r="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G325" i="11" s="1"/>
  <c r="N325" i="1" a="1"/>
  <c r="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L88" i="12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G328" i="11" s="1"/>
  <c r="N328" i="1" a="1"/>
  <c r="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G329" i="11" s="1"/>
  <c r="N329" i="1" a="1"/>
  <c r="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G330" i="11" s="1"/>
  <c r="N330" i="1" a="1"/>
  <c r="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G331" i="11" s="1"/>
  <c r="N331" i="1" a="1"/>
  <c r="N331" i="1" s="1"/>
  <c r="R331" i="1"/>
  <c r="S331" i="1" a="1"/>
  <c r="S331" i="1" s="1"/>
  <c r="T331" i="1" a="1"/>
  <c r="T331" i="1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G332" i="11" s="1"/>
  <c r="N332" i="1" a="1"/>
  <c r="N332" i="1" s="1"/>
  <c r="L93" i="12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G333" i="11" s="1"/>
  <c r="N333" i="1" a="1"/>
  <c r="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G334" i="11" s="1"/>
  <c r="N334" i="1" a="1"/>
  <c r="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G335" i="11" s="1"/>
  <c r="N335" i="1" a="1"/>
  <c r="N335" i="1" s="1"/>
  <c r="L96" i="12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L97" i="12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L98" i="12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G338" i="11" s="1"/>
  <c r="N338" i="1" a="1"/>
  <c r="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G339" i="11" s="1"/>
  <c r="N339" i="1" a="1"/>
  <c r="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G340" i="11" s="1"/>
  <c r="N340" i="1" a="1"/>
  <c r="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G341" i="11" s="1"/>
  <c r="N341" i="1" a="1"/>
  <c r="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G342" i="11" s="1"/>
  <c r="N342" i="1" a="1"/>
  <c r="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G344" i="11" s="1"/>
  <c r="N344" i="1" a="1"/>
  <c r="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G345" i="11" s="1"/>
  <c r="N345" i="1" a="1"/>
  <c r="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L107" i="12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L112" i="12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L114" i="12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N354" i="1" a="1"/>
  <c r="N354" i="1" s="1"/>
  <c r="L115" i="12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T356" i="1" a="1"/>
  <c r="T356" i="1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T357" i="1" a="1"/>
  <c r="T357" i="1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R358" i="1"/>
  <c r="S358" i="1" a="1"/>
  <c r="S358" i="1" s="1"/>
  <c r="T358" i="1" a="1"/>
  <c r="T358" i="1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L120" i="12" s="1"/>
  <c r="R359" i="1"/>
  <c r="S359" i="1" a="1"/>
  <c r="S359" i="1" s="1"/>
  <c r="T359" i="1" a="1"/>
  <c r="T359" i="1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L121" i="12" s="1"/>
  <c r="R360" i="1"/>
  <c r="S360" i="1" a="1"/>
  <c r="S360" i="1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T364" i="1" a="1"/>
  <c r="T364" i="1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L128" i="12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L130" i="12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L131" i="12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L135" i="12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L141" i="12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L142" i="12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L150" i="12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AM165" i="1"/>
  <c r="AN165" i="1"/>
  <c r="R165" i="1"/>
  <c r="S163" i="12" s="1"/>
  <c r="S165" i="1" a="1"/>
  <c r="S165" i="1" s="1"/>
  <c r="C167" i="11" s="1"/>
  <c r="T165" i="1" a="1"/>
  <c r="T165" i="1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C168" i="11" s="1"/>
  <c r="T166" i="1" a="1"/>
  <c r="T166" i="1" s="1"/>
  <c r="D168" i="11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C169" i="11" s="1"/>
  <c r="T167" i="1" a="1"/>
  <c r="T167" i="1" s="1"/>
  <c r="D169" i="11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F166" i="13" s="1"/>
  <c r="N168" i="1" a="1"/>
  <c r="N168" i="1" s="1"/>
  <c r="R168" i="1"/>
  <c r="S168" i="1" a="1"/>
  <c r="S168" i="1" s="1"/>
  <c r="C170" i="11" s="1"/>
  <c r="T168" i="1" a="1"/>
  <c r="T168" i="1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C171" i="11" s="1"/>
  <c r="T169" i="1" a="1"/>
  <c r="T169" i="1" s="1"/>
  <c r="D171" i="11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C172" i="11" s="1"/>
  <c r="T170" i="1" a="1"/>
  <c r="T170" i="1" s="1"/>
  <c r="D172" i="11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69" i="12" s="1"/>
  <c r="S171" i="1" a="1"/>
  <c r="S171" i="1" s="1"/>
  <c r="T171" i="1" a="1"/>
  <c r="T171" i="1" s="1"/>
  <c r="D173" i="11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C174" i="11" s="1"/>
  <c r="T172" i="1" a="1"/>
  <c r="T172" i="1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T173" i="1" a="1"/>
  <c r="T173" i="1" s="1"/>
  <c r="D175" i="11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C176" i="11" s="1"/>
  <c r="T174" i="1" a="1"/>
  <c r="T174" i="1" s="1"/>
  <c r="D176" i="11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A176" i="1"/>
  <c r="C176" i="1"/>
  <c r="G176" i="1"/>
  <c r="AM176" i="1"/>
  <c r="AN176" i="1"/>
  <c r="R176" i="1"/>
  <c r="S174" i="12" s="1"/>
  <c r="S176" i="1" a="1"/>
  <c r="S176" i="1" s="1"/>
  <c r="C178" i="11" s="1"/>
  <c r="T176" i="1" a="1"/>
  <c r="T176" i="1" s="1"/>
  <c r="D178" i="11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S176" i="1"/>
  <c r="A177" i="1"/>
  <c r="C177" i="1"/>
  <c r="G177" i="1"/>
  <c r="AM177" i="1"/>
  <c r="AN177" i="1"/>
  <c r="R177" i="1"/>
  <c r="S175" i="12" s="1"/>
  <c r="S177" i="1" a="1"/>
  <c r="S177" i="1" s="1"/>
  <c r="C179" i="11" s="1"/>
  <c r="T177" i="1" a="1"/>
  <c r="T177" i="1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6" i="12" s="1"/>
  <c r="S178" i="1" a="1"/>
  <c r="S178" i="1" s="1"/>
  <c r="C180" i="11" s="1"/>
  <c r="T178" i="1" a="1"/>
  <c r="T178" i="1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S178" i="1"/>
  <c r="A179" i="1"/>
  <c r="C179" i="1"/>
  <c r="G179" i="1"/>
  <c r="AM179" i="1"/>
  <c r="AN179" i="1"/>
  <c r="R179" i="1"/>
  <c r="S177" i="12" s="1"/>
  <c r="S179" i="1" a="1"/>
  <c r="S179" i="1" s="1"/>
  <c r="C181" i="11" s="1"/>
  <c r="T179" i="1" a="1"/>
  <c r="T179" i="1" s="1"/>
  <c r="D181" i="11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S179" i="1"/>
  <c r="A180" i="1"/>
  <c r="C180" i="1"/>
  <c r="G180" i="1"/>
  <c r="AM180" i="1"/>
  <c r="AN180" i="1"/>
  <c r="R180" i="1"/>
  <c r="S178" i="12" s="1"/>
  <c r="S180" i="1" a="1"/>
  <c r="S180" i="1" s="1"/>
  <c r="C182" i="11" s="1"/>
  <c r="T180" i="1" a="1"/>
  <c r="T180" i="1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79" i="12" s="1"/>
  <c r="S181" i="1" a="1"/>
  <c r="S181" i="1" s="1"/>
  <c r="C183" i="11" s="1"/>
  <c r="T181" i="1" a="1"/>
  <c r="T181" i="1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F180" i="13" s="1"/>
  <c r="N182" i="1" a="1"/>
  <c r="N182" i="1" s="1"/>
  <c r="L180" i="12" s="1"/>
  <c r="R182" i="1"/>
  <c r="S180" i="12" s="1"/>
  <c r="S182" i="1" a="1"/>
  <c r="S182" i="1" s="1"/>
  <c r="T182" i="1" a="1"/>
  <c r="T182" i="1" s="1"/>
  <c r="D184" i="11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F181" i="13" s="1"/>
  <c r="N183" i="1" a="1"/>
  <c r="N183" i="1" s="1"/>
  <c r="L181" i="12" s="1"/>
  <c r="R183" i="1"/>
  <c r="S181" i="12" s="1"/>
  <c r="S183" i="1" a="1"/>
  <c r="S183" i="1" s="1"/>
  <c r="T183" i="1" a="1"/>
  <c r="T183" i="1" s="1"/>
  <c r="D185" i="11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F182" i="13" s="1"/>
  <c r="N184" i="1" a="1"/>
  <c r="N184" i="1" s="1"/>
  <c r="L182" i="12" s="1"/>
  <c r="R184" i="1"/>
  <c r="S184" i="1" a="1"/>
  <c r="S184" i="1" s="1"/>
  <c r="C186" i="11" s="1"/>
  <c r="T184" i="1" a="1"/>
  <c r="T184" i="1" s="1"/>
  <c r="D186" i="1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F183" i="13" s="1"/>
  <c r="N185" i="1" a="1"/>
  <c r="N185" i="1" s="1"/>
  <c r="L183" i="12" s="1"/>
  <c r="R185" i="1"/>
  <c r="S185" i="1" a="1"/>
  <c r="S185" i="1" s="1"/>
  <c r="T185" i="1" a="1"/>
  <c r="T185" i="1" s="1"/>
  <c r="D187" i="11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F184" i="13" s="1"/>
  <c r="N186" i="1" a="1"/>
  <c r="N186" i="1" s="1"/>
  <c r="R186" i="1"/>
  <c r="S186" i="1" a="1"/>
  <c r="S186" i="1" s="1"/>
  <c r="C188" i="11" s="1"/>
  <c r="T186" i="1" a="1"/>
  <c r="T186" i="1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F185" i="13" s="1"/>
  <c r="N187" i="1" a="1"/>
  <c r="N187" i="1" s="1"/>
  <c r="L185" i="12" s="1"/>
  <c r="R187" i="1"/>
  <c r="S185" i="12" s="1"/>
  <c r="S187" i="1" a="1"/>
  <c r="S187" i="1" s="1"/>
  <c r="C189" i="11" s="1"/>
  <c r="T187" i="1" a="1"/>
  <c r="T187" i="1" s="1"/>
  <c r="D189" i="11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R188" i="1"/>
  <c r="S186" i="12" s="1"/>
  <c r="S188" i="1" a="1"/>
  <c r="S188" i="1" s="1"/>
  <c r="T188" i="1" a="1"/>
  <c r="T188" i="1" s="1"/>
  <c r="D190" i="11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F187" i="13" s="1"/>
  <c r="N189" i="1" a="1"/>
  <c r="N189" i="1" s="1"/>
  <c r="L187" i="12" s="1"/>
  <c r="R189" i="1"/>
  <c r="S187" i="12" s="1"/>
  <c r="S189" i="1" a="1"/>
  <c r="S189" i="1" s="1"/>
  <c r="C191" i="11" s="1"/>
  <c r="T189" i="1" a="1"/>
  <c r="T189" i="1" s="1"/>
  <c r="D191" i="11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F188" i="13" s="1"/>
  <c r="N190" i="1" a="1"/>
  <c r="N190" i="1" s="1"/>
  <c r="R190" i="1"/>
  <c r="S188" i="12" s="1"/>
  <c r="S190" i="1" a="1"/>
  <c r="S190" i="1" s="1"/>
  <c r="C192" i="11" s="1"/>
  <c r="T190" i="1" a="1"/>
  <c r="T190" i="1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R191" i="1"/>
  <c r="S189" i="12" s="1"/>
  <c r="S191" i="1" a="1"/>
  <c r="S191" i="1" s="1"/>
  <c r="C193" i="11" s="1"/>
  <c r="T191" i="1" a="1"/>
  <c r="T191" i="1" s="1"/>
  <c r="D193" i="11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F190" i="13" s="1"/>
  <c r="N192" i="1" a="1"/>
  <c r="N192" i="1" s="1"/>
  <c r="R192" i="1"/>
  <c r="S192" i="1" a="1"/>
  <c r="S192" i="1" s="1"/>
  <c r="C194" i="11" s="1"/>
  <c r="T192" i="1" a="1"/>
  <c r="T192" i="1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F191" i="13" s="1"/>
  <c r="R193" i="1"/>
  <c r="S191" i="12" s="1"/>
  <c r="S193" i="1" a="1"/>
  <c r="S193" i="1" s="1"/>
  <c r="C195" i="11" s="1"/>
  <c r="T193" i="1" a="1"/>
  <c r="T193" i="1" s="1"/>
  <c r="D195" i="11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R194" i="1"/>
  <c r="S192" i="12" s="1"/>
  <c r="S194" i="1" a="1"/>
  <c r="S194" i="1" s="1"/>
  <c r="C196" i="11" s="1"/>
  <c r="T194" i="1" a="1"/>
  <c r="T194" i="1" s="1"/>
  <c r="D196" i="11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F193" i="13" s="1"/>
  <c r="R195" i="1"/>
  <c r="S195" i="1" a="1"/>
  <c r="S195" i="1" s="1"/>
  <c r="C197" i="11" s="1"/>
  <c r="T195" i="1" a="1"/>
  <c r="T195" i="1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F194" i="13" s="1"/>
  <c r="N196" i="1" a="1"/>
  <c r="N196" i="1" s="1"/>
  <c r="L194" i="12" s="1"/>
  <c r="R196" i="1"/>
  <c r="S196" i="1" a="1"/>
  <c r="S196" i="1" s="1"/>
  <c r="C198" i="11" s="1"/>
  <c r="T196" i="1" a="1"/>
  <c r="T196" i="1" s="1"/>
  <c r="D198" i="11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F195" i="13" s="1"/>
  <c r="N197" i="1" a="1"/>
  <c r="N197" i="1" s="1"/>
  <c r="L195" i="12" s="1"/>
  <c r="R197" i="1"/>
  <c r="S195" i="12" s="1"/>
  <c r="S197" i="1" a="1"/>
  <c r="S197" i="1" s="1"/>
  <c r="C199" i="11" s="1"/>
  <c r="T197" i="1" a="1"/>
  <c r="T197" i="1" s="1"/>
  <c r="D199" i="11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F196" i="13" s="1"/>
  <c r="N198" i="1" a="1"/>
  <c r="N198" i="1" s="1"/>
  <c r="L196" i="12" s="1"/>
  <c r="R198" i="1"/>
  <c r="S196" i="12" s="1"/>
  <c r="S198" i="1" a="1"/>
  <c r="S198" i="1" s="1"/>
  <c r="T198" i="1" a="1"/>
  <c r="T198" i="1" s="1"/>
  <c r="D200" i="11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F197" i="13" s="1"/>
  <c r="N199" i="1" a="1"/>
  <c r="N199" i="1" s="1"/>
  <c r="L197" i="12" s="1"/>
  <c r="R199" i="1"/>
  <c r="S197" i="12" s="1"/>
  <c r="S199" i="1" a="1"/>
  <c r="S199" i="1" s="1"/>
  <c r="C201" i="11" s="1"/>
  <c r="T199" i="1" a="1"/>
  <c r="T199" i="1" s="1"/>
  <c r="D201" i="11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F198" i="13" s="1"/>
  <c r="N200" i="1" a="1"/>
  <c r="N200" i="1" s="1"/>
  <c r="L198" i="12" s="1"/>
  <c r="R200" i="1"/>
  <c r="S198" i="12" s="1"/>
  <c r="S200" i="1" a="1"/>
  <c r="S200" i="1" s="1"/>
  <c r="C202" i="11" s="1"/>
  <c r="T200" i="1" a="1"/>
  <c r="T200" i="1" s="1"/>
  <c r="D202" i="11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R201" i="1"/>
  <c r="S199" i="12" s="1"/>
  <c r="S201" i="1" a="1"/>
  <c r="S201" i="1" s="1"/>
  <c r="C203" i="11" s="1"/>
  <c r="T201" i="1" a="1"/>
  <c r="T201" i="1" s="1"/>
  <c r="D203" i="11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F200" i="13" s="1"/>
  <c r="N202" i="1" a="1"/>
  <c r="N202" i="1" s="1"/>
  <c r="R202" i="1"/>
  <c r="S200" i="12" s="1"/>
  <c r="S202" i="1" a="1"/>
  <c r="S202" i="1" s="1"/>
  <c r="C204" i="11" s="1"/>
  <c r="T202" i="1" a="1"/>
  <c r="T202" i="1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F201" i="13" s="1"/>
  <c r="N203" i="1" a="1"/>
  <c r="N203" i="1" s="1"/>
  <c r="L201" i="12" s="1"/>
  <c r="R203" i="1"/>
  <c r="S203" i="1" a="1"/>
  <c r="S203" i="1" s="1"/>
  <c r="T203" i="1" a="1"/>
  <c r="T203" i="1" s="1"/>
  <c r="D205" i="11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F202" i="13" s="1"/>
  <c r="R204" i="1"/>
  <c r="S202" i="12" s="1"/>
  <c r="S204" i="1" a="1"/>
  <c r="S204" i="1" s="1"/>
  <c r="C206" i="11" s="1"/>
  <c r="T204" i="1" a="1"/>
  <c r="T204" i="1" s="1"/>
  <c r="D206" i="11" s="1"/>
  <c r="U204" i="1"/>
  <c r="AI204" i="1"/>
  <c r="BB204" i="1" s="1"/>
  <c r="AK204" i="1"/>
  <c r="K206" i="11" s="1"/>
  <c r="AL204" i="1"/>
  <c r="AO204" i="1"/>
  <c r="BE204" i="1" s="1"/>
  <c r="AP204" i="1"/>
  <c r="M206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F203" i="13" s="1"/>
  <c r="N205" i="1" a="1"/>
  <c r="N205" i="1" s="1"/>
  <c r="R205" i="1"/>
  <c r="S203" i="12" s="1"/>
  <c r="S205" i="1" a="1"/>
  <c r="S205" i="1" s="1"/>
  <c r="C207" i="11" s="1"/>
  <c r="T205" i="1" a="1"/>
  <c r="T205" i="1" s="1"/>
  <c r="U205" i="1"/>
  <c r="AI205" i="1"/>
  <c r="BB205" i="1" s="1"/>
  <c r="AK205" i="1"/>
  <c r="AL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R206" i="1"/>
  <c r="S204" i="12" s="1"/>
  <c r="S206" i="1" a="1"/>
  <c r="S206" i="1" s="1"/>
  <c r="C208" i="11" s="1"/>
  <c r="T206" i="1" a="1"/>
  <c r="T206" i="1" s="1"/>
  <c r="D208" i="11" s="1"/>
  <c r="U206" i="1"/>
  <c r="AI206" i="1"/>
  <c r="BB206" i="1" s="1"/>
  <c r="AK206" i="1"/>
  <c r="K208" i="11" s="1"/>
  <c r="AL206" i="1"/>
  <c r="AO206" i="1"/>
  <c r="BE206" i="1" s="1"/>
  <c r="AP206" i="1"/>
  <c r="M208" i="11" s="1"/>
  <c r="AQ206" i="1"/>
  <c r="BC206" i="1" a="1"/>
  <c r="BC206" i="1" s="1"/>
  <c r="BF206" i="1"/>
  <c r="BR206" i="1"/>
  <c r="BS206" i="1"/>
  <c r="A207" i="1"/>
  <c r="C207" i="1"/>
  <c r="G207" i="1"/>
  <c r="R207" i="1"/>
  <c r="S205" i="12" s="1"/>
  <c r="S207" i="1" a="1"/>
  <c r="S207" i="1" s="1"/>
  <c r="T207" i="1" a="1"/>
  <c r="T207" i="1" s="1"/>
  <c r="D209" i="11" s="1"/>
  <c r="U207" i="1"/>
  <c r="AI207" i="1"/>
  <c r="BB207" i="1" s="1"/>
  <c r="AK207" i="1"/>
  <c r="K209" i="11" s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R208" i="1"/>
  <c r="S206" i="12" s="1"/>
  <c r="S208" i="1" a="1"/>
  <c r="S208" i="1" s="1"/>
  <c r="C210" i="11" s="1"/>
  <c r="T208" i="1" a="1"/>
  <c r="T208" i="1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R209" i="1"/>
  <c r="S207" i="12" s="1"/>
  <c r="S209" i="1" a="1"/>
  <c r="S209" i="1" s="1"/>
  <c r="C211" i="11" s="1"/>
  <c r="T209" i="1" a="1"/>
  <c r="T209" i="1" s="1"/>
  <c r="D211" i="11" s="1"/>
  <c r="U209" i="1"/>
  <c r="AI209" i="1"/>
  <c r="BB209" i="1" s="1"/>
  <c r="AK209" i="1"/>
  <c r="K211" i="11" s="1"/>
  <c r="AL209" i="1"/>
  <c r="AO209" i="1"/>
  <c r="BE209" i="1" s="1"/>
  <c r="AP209" i="1"/>
  <c r="M211" i="11" s="1"/>
  <c r="BC209" i="1" a="1"/>
  <c r="BC209" i="1" s="1"/>
  <c r="BF209" i="1"/>
  <c r="BR209" i="1"/>
  <c r="BS209" i="1"/>
  <c r="A210" i="1"/>
  <c r="C210" i="1"/>
  <c r="G210" i="1"/>
  <c r="AM210" i="1"/>
  <c r="AN210" i="1"/>
  <c r="R210" i="1"/>
  <c r="S208" i="12" s="1"/>
  <c r="S210" i="1" a="1"/>
  <c r="S210" i="1" s="1"/>
  <c r="C212" i="11" s="1"/>
  <c r="T210" i="1" a="1"/>
  <c r="T210" i="1" s="1"/>
  <c r="D212" i="11" s="1"/>
  <c r="U210" i="1"/>
  <c r="AI210" i="1"/>
  <c r="BB210" i="1" s="1"/>
  <c r="AK210" i="1"/>
  <c r="K212" i="11" s="1"/>
  <c r="AL210" i="1"/>
  <c r="AO210" i="1"/>
  <c r="BD210" i="1" s="1" a="1"/>
  <c r="BD210" i="1" s="1"/>
  <c r="AP210" i="1"/>
  <c r="M212" i="11" s="1"/>
  <c r="BC210" i="1" a="1"/>
  <c r="BC210" i="1" s="1"/>
  <c r="BF210" i="1"/>
  <c r="BR210" i="1"/>
  <c r="BS210" i="1"/>
  <c r="A211" i="1"/>
  <c r="C211" i="1"/>
  <c r="G211" i="1"/>
  <c r="AM211" i="1"/>
  <c r="AN211" i="1"/>
  <c r="R211" i="1"/>
  <c r="S211" i="1" a="1"/>
  <c r="S211" i="1" s="1"/>
  <c r="C213" i="11" s="1"/>
  <c r="T211" i="1" a="1"/>
  <c r="T211" i="1" s="1"/>
  <c r="D213" i="11" s="1"/>
  <c r="U211" i="1"/>
  <c r="AI211" i="1"/>
  <c r="BB211" i="1" s="1"/>
  <c r="AK211" i="1"/>
  <c r="K213" i="11" s="1"/>
  <c r="AL211" i="1"/>
  <c r="AO211" i="1"/>
  <c r="BD211" i="1" s="1" a="1"/>
  <c r="BD211" i="1" s="1"/>
  <c r="AP211" i="1"/>
  <c r="M213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0" i="12" s="1"/>
  <c r="S212" i="1" a="1"/>
  <c r="S212" i="1" s="1"/>
  <c r="C214" i="11" s="1"/>
  <c r="T212" i="1" a="1"/>
  <c r="T212" i="1" s="1"/>
  <c r="D214" i="11" s="1"/>
  <c r="U212" i="1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1" i="12" s="1"/>
  <c r="S213" i="1" a="1"/>
  <c r="S213" i="1" s="1"/>
  <c r="T213" i="1" a="1"/>
  <c r="T213" i="1" s="1"/>
  <c r="D215" i="11" s="1"/>
  <c r="U213" i="1"/>
  <c r="AI213" i="1"/>
  <c r="BB213" i="1" s="1"/>
  <c r="AK213" i="1"/>
  <c r="K215" i="11" s="1"/>
  <c r="AL213" i="1"/>
  <c r="AO213" i="1"/>
  <c r="BD213" i="1" s="1" a="1"/>
  <c r="BD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C216" i="11" s="1"/>
  <c r="T214" i="1" a="1"/>
  <c r="T214" i="1" s="1"/>
  <c r="D216" i="11" s="1"/>
  <c r="U214" i="1"/>
  <c r="AI214" i="1"/>
  <c r="BB214" i="1" s="1"/>
  <c r="AK214" i="1"/>
  <c r="K216" i="11" s="1"/>
  <c r="AL214" i="1"/>
  <c r="AO214" i="1"/>
  <c r="BE214" i="1" s="1"/>
  <c r="AP214" i="1"/>
  <c r="M216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C217" i="11" s="1"/>
  <c r="T215" i="1" a="1"/>
  <c r="T215" i="1" s="1"/>
  <c r="D217" i="11" s="1"/>
  <c r="U215" i="1"/>
  <c r="AI215" i="1"/>
  <c r="BB215" i="1" s="1"/>
  <c r="AK215" i="1"/>
  <c r="K217" i="11" s="1"/>
  <c r="AL215" i="1"/>
  <c r="AO215" i="1"/>
  <c r="AP215" i="1"/>
  <c r="M217" i="11" s="1"/>
  <c r="AQ215" i="1"/>
  <c r="BC215" i="1" a="1"/>
  <c r="BC215" i="1" s="1"/>
  <c r="BF215" i="1"/>
  <c r="BR215" i="1"/>
  <c r="BS215" i="1"/>
  <c r="A216" i="1"/>
  <c r="C216" i="1"/>
  <c r="G216" i="1"/>
  <c r="R216" i="1"/>
  <c r="S214" i="12" s="1"/>
  <c r="S216" i="1" a="1"/>
  <c r="S216" i="1" s="1"/>
  <c r="C218" i="11" s="1"/>
  <c r="T216" i="1" a="1"/>
  <c r="T216" i="1" s="1"/>
  <c r="D218" i="11" s="1"/>
  <c r="U216" i="1"/>
  <c r="AI216" i="1"/>
  <c r="BB216" i="1" s="1"/>
  <c r="AK216" i="1"/>
  <c r="K218" i="11" s="1"/>
  <c r="AL216" i="1"/>
  <c r="AO216" i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F215" i="13" s="1"/>
  <c r="N217" i="1" a="1"/>
  <c r="N217" i="1" s="1"/>
  <c r="R217" i="1"/>
  <c r="S217" i="1" a="1"/>
  <c r="S217" i="1" s="1"/>
  <c r="C219" i="11" s="1"/>
  <c r="T217" i="1" a="1"/>
  <c r="T217" i="1" s="1"/>
  <c r="D219" i="11" s="1"/>
  <c r="U217" i="1"/>
  <c r="AI217" i="1"/>
  <c r="BB217" i="1" s="1"/>
  <c r="AJ217" i="1"/>
  <c r="AK217" i="1"/>
  <c r="K219" i="11" s="1"/>
  <c r="AL217" i="1"/>
  <c r="AO217" i="1"/>
  <c r="BE217" i="1" s="1"/>
  <c r="AP217" i="1"/>
  <c r="M219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F216" i="13" s="1"/>
  <c r="N218" i="1" a="1"/>
  <c r="N218" i="1" s="1"/>
  <c r="L216" i="12" s="1"/>
  <c r="R218" i="1"/>
  <c r="S218" i="1" a="1"/>
  <c r="S218" i="1" s="1"/>
  <c r="C220" i="11" s="1"/>
  <c r="T218" i="1" a="1"/>
  <c r="T218" i="1" s="1"/>
  <c r="D220" i="11" s="1"/>
  <c r="U218" i="1"/>
  <c r="AI218" i="1"/>
  <c r="BB218" i="1" s="1"/>
  <c r="AJ218" i="1"/>
  <c r="AK218" i="1"/>
  <c r="K220" i="11" s="1"/>
  <c r="AL218" i="1"/>
  <c r="AO218" i="1"/>
  <c r="BE218" i="1" s="1"/>
  <c r="AP218" i="1"/>
  <c r="M220" i="11" s="1"/>
  <c r="AQ218" i="1"/>
  <c r="BC218" i="1" a="1"/>
  <c r="BC218" i="1" s="1"/>
  <c r="BF218" i="1"/>
  <c r="BR218" i="1"/>
  <c r="BS218" i="1"/>
  <c r="A219" i="1"/>
  <c r="C219" i="1"/>
  <c r="G219" i="1"/>
  <c r="R219" i="1"/>
  <c r="S217" i="12" s="1"/>
  <c r="S219" i="1" a="1"/>
  <c r="S219" i="1" s="1"/>
  <c r="C221" i="11" s="1"/>
  <c r="T219" i="1" a="1"/>
  <c r="T219" i="1" s="1"/>
  <c r="D221" i="11" s="1"/>
  <c r="U219" i="1"/>
  <c r="AI219" i="1"/>
  <c r="BB219" i="1" s="1"/>
  <c r="AK219" i="1"/>
  <c r="K221" i="11" s="1"/>
  <c r="AL219" i="1"/>
  <c r="AO219" i="1"/>
  <c r="BD219" i="1" s="1" a="1"/>
  <c r="BD219" i="1" s="1"/>
  <c r="AP219" i="1"/>
  <c r="M221" i="11" s="1"/>
  <c r="AQ219" i="1"/>
  <c r="BC219" i="1" a="1"/>
  <c r="BC219" i="1" s="1"/>
  <c r="BF219" i="1"/>
  <c r="BR219" i="1"/>
  <c r="BS219" i="1"/>
  <c r="A220" i="1"/>
  <c r="C220" i="1"/>
  <c r="G220" i="1"/>
  <c r="R220" i="1"/>
  <c r="S218" i="12" s="1"/>
  <c r="S220" i="1" a="1"/>
  <c r="S220" i="1" s="1"/>
  <c r="C222" i="11" s="1"/>
  <c r="T220" i="1" a="1"/>
  <c r="T220" i="1" s="1"/>
  <c r="D222" i="11" s="1"/>
  <c r="U220" i="1"/>
  <c r="AI220" i="1"/>
  <c r="BB220" i="1" s="1"/>
  <c r="AK220" i="1"/>
  <c r="K222" i="11" s="1"/>
  <c r="AL220" i="1"/>
  <c r="AO220" i="1"/>
  <c r="AP220" i="1"/>
  <c r="M222" i="11" s="1"/>
  <c r="AQ220" i="1"/>
  <c r="BC220" i="1" a="1"/>
  <c r="BC220" i="1" s="1"/>
  <c r="BF220" i="1"/>
  <c r="BR220" i="1"/>
  <c r="BS220" i="1"/>
  <c r="A221" i="1"/>
  <c r="C221" i="1"/>
  <c r="G221" i="1"/>
  <c r="R221" i="1"/>
  <c r="S219" i="12" s="1"/>
  <c r="S221" i="1" a="1"/>
  <c r="S221" i="1" s="1"/>
  <c r="C223" i="11" s="1"/>
  <c r="T221" i="1" a="1"/>
  <c r="T221" i="1" s="1"/>
  <c r="D223" i="11" s="1"/>
  <c r="U221" i="1"/>
  <c r="AI221" i="1"/>
  <c r="BB221" i="1" s="1"/>
  <c r="AK221" i="1"/>
  <c r="K223" i="11" s="1"/>
  <c r="AL221" i="1"/>
  <c r="AO221" i="1"/>
  <c r="BE221" i="1" s="1"/>
  <c r="AP221" i="1"/>
  <c r="M223" i="11" s="1"/>
  <c r="AQ221" i="1"/>
  <c r="BC221" i="1" a="1"/>
  <c r="BC221" i="1" s="1"/>
  <c r="BF221" i="1"/>
  <c r="BR221" i="1"/>
  <c r="BS221" i="1"/>
  <c r="A222" i="1"/>
  <c r="C222" i="1"/>
  <c r="G222" i="1"/>
  <c r="R222" i="1"/>
  <c r="S220" i="12" s="1"/>
  <c r="S222" i="1" a="1"/>
  <c r="S222" i="1" s="1"/>
  <c r="C224" i="11" s="1"/>
  <c r="T222" i="1" a="1"/>
  <c r="T222" i="1" s="1"/>
  <c r="D224" i="11" s="1"/>
  <c r="U222" i="1"/>
  <c r="AI222" i="1"/>
  <c r="BB222" i="1" s="1"/>
  <c r="AK222" i="1"/>
  <c r="K224" i="11" s="1"/>
  <c r="AL222" i="1"/>
  <c r="AO222" i="1"/>
  <c r="BD222" i="1" s="1" a="1"/>
  <c r="BD222" i="1" s="1"/>
  <c r="AP222" i="1"/>
  <c r="M224" i="11" s="1"/>
  <c r="AQ222" i="1"/>
  <c r="BC222" i="1" a="1"/>
  <c r="BC222" i="1" s="1"/>
  <c r="BF222" i="1"/>
  <c r="BR222" i="1"/>
  <c r="BS222" i="1"/>
  <c r="A223" i="1"/>
  <c r="C223" i="1"/>
  <c r="G223" i="1"/>
  <c r="R223" i="1"/>
  <c r="S221" i="12" s="1"/>
  <c r="S223" i="1" a="1"/>
  <c r="S223" i="1" s="1"/>
  <c r="C225" i="11" s="1"/>
  <c r="T223" i="1" a="1"/>
  <c r="T223" i="1" s="1"/>
  <c r="D225" i="11" s="1"/>
  <c r="U223" i="1"/>
  <c r="AI223" i="1"/>
  <c r="BB223" i="1" s="1"/>
  <c r="AK223" i="1"/>
  <c r="K225" i="11" s="1"/>
  <c r="AL223" i="1"/>
  <c r="AO223" i="1"/>
  <c r="BE223" i="1" s="1"/>
  <c r="AP223" i="1"/>
  <c r="M225" i="11" s="1"/>
  <c r="AQ223" i="1"/>
  <c r="BC223" i="1" a="1"/>
  <c r="BC223" i="1" s="1"/>
  <c r="BF223" i="1"/>
  <c r="BR223" i="1"/>
  <c r="BS223" i="1"/>
  <c r="A224" i="1"/>
  <c r="C224" i="1"/>
  <c r="G224" i="1"/>
  <c r="R224" i="1"/>
  <c r="S222" i="12" s="1"/>
  <c r="S224" i="1" a="1"/>
  <c r="S224" i="1" s="1"/>
  <c r="C226" i="11" s="1"/>
  <c r="T224" i="1" a="1"/>
  <c r="T224" i="1" s="1"/>
  <c r="D226" i="11" s="1"/>
  <c r="U224" i="1"/>
  <c r="AI224" i="1"/>
  <c r="BB224" i="1" s="1"/>
  <c r="AK224" i="1"/>
  <c r="K226" i="11" s="1"/>
  <c r="AL224" i="1"/>
  <c r="AO224" i="1"/>
  <c r="BD224" i="1" s="1" a="1"/>
  <c r="BD224" i="1" s="1"/>
  <c r="AP224" i="1"/>
  <c r="M226" i="11" s="1"/>
  <c r="AQ224" i="1"/>
  <c r="BC224" i="1" a="1"/>
  <c r="BC224" i="1" s="1"/>
  <c r="BF224" i="1"/>
  <c r="BR224" i="1"/>
  <c r="BS224" i="1"/>
  <c r="A225" i="1"/>
  <c r="C225" i="1"/>
  <c r="G225" i="1"/>
  <c r="R225" i="1"/>
  <c r="S225" i="1" a="1"/>
  <c r="S225" i="1" s="1"/>
  <c r="C227" i="11" s="1"/>
  <c r="T225" i="1" a="1"/>
  <c r="T225" i="1" s="1"/>
  <c r="D227" i="11" s="1"/>
  <c r="U225" i="1"/>
  <c r="AI225" i="1"/>
  <c r="BB225" i="1" s="1"/>
  <c r="AK225" i="1"/>
  <c r="K227" i="11" s="1"/>
  <c r="AL225" i="1"/>
  <c r="AO225" i="1"/>
  <c r="BD225" i="1" s="1" a="1"/>
  <c r="BD225" i="1" s="1"/>
  <c r="AP225" i="1"/>
  <c r="M227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C228" i="11" s="1"/>
  <c r="T226" i="1" a="1"/>
  <c r="T226" i="1" s="1"/>
  <c r="D228" i="11" s="1"/>
  <c r="U226" i="1"/>
  <c r="AI226" i="1"/>
  <c r="BB226" i="1" s="1"/>
  <c r="AK226" i="1"/>
  <c r="K228" i="11" s="1"/>
  <c r="AL226" i="1"/>
  <c r="AO226" i="1"/>
  <c r="BD226" i="1" s="1" a="1"/>
  <c r="BD226" i="1" s="1"/>
  <c r="AP226" i="1"/>
  <c r="M228" i="11" s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C229" i="11" s="1"/>
  <c r="T227" i="1" a="1"/>
  <c r="T227" i="1" s="1"/>
  <c r="D229" i="11" s="1"/>
  <c r="U227" i="1"/>
  <c r="AI227" i="1"/>
  <c r="BB227" i="1" s="1"/>
  <c r="AK227" i="1"/>
  <c r="K229" i="11" s="1"/>
  <c r="AL227" i="1"/>
  <c r="AO227" i="1"/>
  <c r="BE227" i="1" s="1"/>
  <c r="AP227" i="1"/>
  <c r="M229" i="11" s="1"/>
  <c r="AQ227" i="1"/>
  <c r="BC227" i="1" a="1"/>
  <c r="BC227" i="1" s="1"/>
  <c r="BF227" i="1"/>
  <c r="BS227" i="1"/>
  <c r="A228" i="1"/>
  <c r="C228" i="1"/>
  <c r="G228" i="1"/>
  <c r="R228" i="1"/>
  <c r="S226" i="12" s="1"/>
  <c r="S228" i="1" a="1"/>
  <c r="S228" i="1" s="1"/>
  <c r="C230" i="11" s="1"/>
  <c r="T228" i="1" a="1"/>
  <c r="T228" i="1" s="1"/>
  <c r="D230" i="11" s="1"/>
  <c r="U228" i="1"/>
  <c r="AI228" i="1"/>
  <c r="BB228" i="1" s="1"/>
  <c r="AK228" i="1"/>
  <c r="K230" i="11" s="1"/>
  <c r="AL228" i="1"/>
  <c r="AO228" i="1"/>
  <c r="BD228" i="1" s="1" a="1"/>
  <c r="BD228" i="1" s="1"/>
  <c r="BC228" i="1" a="1"/>
  <c r="BC228" i="1" s="1"/>
  <c r="BF228" i="1"/>
  <c r="BR228" i="1"/>
  <c r="BS228" i="1"/>
  <c r="A231" i="1"/>
  <c r="C231" i="1"/>
  <c r="G231" i="1"/>
  <c r="R231" i="1"/>
  <c r="S229" i="12" s="1"/>
  <c r="S231" i="1" a="1"/>
  <c r="S231" i="1" s="1"/>
  <c r="C233" i="11" s="1"/>
  <c r="T231" i="1" a="1"/>
  <c r="T231" i="1" s="1"/>
  <c r="D233" i="11" s="1"/>
  <c r="U231" i="1"/>
  <c r="AI231" i="1"/>
  <c r="BB231" i="1" s="1"/>
  <c r="AK231" i="1"/>
  <c r="K233" i="11" s="1"/>
  <c r="AL231" i="1"/>
  <c r="AO231" i="1"/>
  <c r="BE231" i="1" s="1"/>
  <c r="AP231" i="1"/>
  <c r="M233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F230" i="13" s="1"/>
  <c r="N232" i="1" a="1"/>
  <c r="N232" i="1" s="1"/>
  <c r="R232" i="1"/>
  <c r="S232" i="1" a="1"/>
  <c r="S232" i="1" s="1"/>
  <c r="C234" i="11" s="1"/>
  <c r="T232" i="1" a="1"/>
  <c r="T232" i="1" s="1"/>
  <c r="D234" i="11" s="1"/>
  <c r="U232" i="1"/>
  <c r="AI232" i="1"/>
  <c r="BB232" i="1" s="1"/>
  <c r="AJ232" i="1"/>
  <c r="AK232" i="1"/>
  <c r="K234" i="11" s="1"/>
  <c r="AL232" i="1"/>
  <c r="AO232" i="1"/>
  <c r="BD232" i="1" s="1" a="1"/>
  <c r="BD232" i="1" s="1"/>
  <c r="AP232" i="1"/>
  <c r="M234" i="11" s="1"/>
  <c r="AQ232" i="1"/>
  <c r="BC232" i="1" a="1"/>
  <c r="BC232" i="1" s="1"/>
  <c r="BF232" i="1"/>
  <c r="BR232" i="1"/>
  <c r="BS232" i="1"/>
  <c r="A235" i="1"/>
  <c r="C235" i="1"/>
  <c r="G235" i="1"/>
  <c r="M235" i="1" a="1"/>
  <c r="M235" i="1" s="1"/>
  <c r="F233" i="13" s="1"/>
  <c r="N235" i="1" a="1"/>
  <c r="N235" i="1" s="1"/>
  <c r="L233" i="12" s="1"/>
  <c r="R235" i="1"/>
  <c r="S235" i="1" a="1"/>
  <c r="S235" i="1" s="1"/>
  <c r="C237" i="11" s="1"/>
  <c r="T235" i="1" a="1"/>
  <c r="T235" i="1" s="1"/>
  <c r="D237" i="11" s="1"/>
  <c r="U235" i="1"/>
  <c r="AI235" i="1"/>
  <c r="BB235" i="1" s="1"/>
  <c r="AJ235" i="1"/>
  <c r="AK235" i="1"/>
  <c r="K237" i="11" s="1"/>
  <c r="AL235" i="1"/>
  <c r="AO235" i="1"/>
  <c r="BD235" i="1" s="1" a="1"/>
  <c r="BD235" i="1" s="1"/>
  <c r="AP235" i="1"/>
  <c r="M237" i="11" s="1"/>
  <c r="AQ235" i="1"/>
  <c r="BC235" i="1" a="1"/>
  <c r="BC235" i="1" s="1"/>
  <c r="BF235" i="1"/>
  <c r="BR235" i="1"/>
  <c r="BS235" i="1"/>
  <c r="A246" i="1"/>
  <c r="C246" i="1"/>
  <c r="G246" i="1"/>
  <c r="M246" i="1" a="1"/>
  <c r="M246" i="1" s="1"/>
  <c r="F244" i="13" s="1"/>
  <c r="N246" i="1" a="1"/>
  <c r="N246" i="1" s="1"/>
  <c r="L244" i="12" s="1"/>
  <c r="R246" i="1"/>
  <c r="S246" i="1" a="1"/>
  <c r="S246" i="1" s="1"/>
  <c r="C248" i="11" s="1"/>
  <c r="T246" i="1" a="1"/>
  <c r="T246" i="1" s="1"/>
  <c r="D248" i="11" s="1"/>
  <c r="U246" i="1"/>
  <c r="AI246" i="1"/>
  <c r="BB246" i="1" s="1"/>
  <c r="AJ246" i="1"/>
  <c r="AK246" i="1"/>
  <c r="K248" i="11" s="1"/>
  <c r="AL246" i="1"/>
  <c r="AO246" i="1"/>
  <c r="BE246" i="1" s="1"/>
  <c r="AP246" i="1"/>
  <c r="M248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F245" i="13" s="1"/>
  <c r="N247" i="1" a="1"/>
  <c r="N247" i="1" s="1"/>
  <c r="L245" i="12" s="1"/>
  <c r="R247" i="1"/>
  <c r="S247" i="1" a="1"/>
  <c r="S247" i="1" s="1"/>
  <c r="C249" i="11" s="1"/>
  <c r="T247" i="1" a="1"/>
  <c r="T247" i="1" s="1"/>
  <c r="D249" i="11" s="1"/>
  <c r="U247" i="1"/>
  <c r="AI247" i="1"/>
  <c r="BB247" i="1" s="1"/>
  <c r="AJ247" i="1"/>
  <c r="AK247" i="1"/>
  <c r="K249" i="11" s="1"/>
  <c r="AL247" i="1"/>
  <c r="AO247" i="1"/>
  <c r="BD247" i="1" s="1" a="1"/>
  <c r="BD247" i="1" s="1"/>
  <c r="AP247" i="1"/>
  <c r="M249" i="11" s="1"/>
  <c r="AQ247" i="1"/>
  <c r="BC247" i="1" a="1"/>
  <c r="BC247" i="1" s="1"/>
  <c r="BF247" i="1"/>
  <c r="BR247" i="1"/>
  <c r="BS247" i="1"/>
  <c r="A249" i="1"/>
  <c r="C249" i="1"/>
  <c r="G249" i="1"/>
  <c r="M249" i="1" a="1"/>
  <c r="M249" i="1" s="1"/>
  <c r="F247" i="13" s="1"/>
  <c r="N249" i="1" a="1"/>
  <c r="N249" i="1" s="1"/>
  <c r="R249" i="1"/>
  <c r="S249" i="1" a="1"/>
  <c r="S249" i="1" s="1"/>
  <c r="C251" i="11" s="1"/>
  <c r="T249" i="1" a="1"/>
  <c r="T249" i="1" s="1"/>
  <c r="D251" i="11" s="1"/>
  <c r="U249" i="1"/>
  <c r="AI249" i="1"/>
  <c r="BB249" i="1" s="1"/>
  <c r="AJ249" i="1"/>
  <c r="AK249" i="1"/>
  <c r="K251" i="11" s="1"/>
  <c r="AL249" i="1"/>
  <c r="AO249" i="1"/>
  <c r="BD249" i="1" s="1" a="1"/>
  <c r="BD249" i="1" s="1"/>
  <c r="AP249" i="1"/>
  <c r="M251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F248" i="13" s="1"/>
  <c r="N250" i="1" a="1"/>
  <c r="N250" i="1" s="1"/>
  <c r="L248" i="12" s="1"/>
  <c r="R250" i="1"/>
  <c r="S250" i="1" a="1"/>
  <c r="S250" i="1" s="1"/>
  <c r="C252" i="11" s="1"/>
  <c r="T250" i="1" a="1"/>
  <c r="T250" i="1" s="1"/>
  <c r="D252" i="11" s="1"/>
  <c r="U250" i="1"/>
  <c r="AI250" i="1"/>
  <c r="BB250" i="1" s="1"/>
  <c r="AJ250" i="1"/>
  <c r="AK250" i="1"/>
  <c r="K252" i="11" s="1"/>
  <c r="AL250" i="1"/>
  <c r="AO250" i="1"/>
  <c r="BD250" i="1" s="1" a="1"/>
  <c r="BD250" i="1" s="1"/>
  <c r="AP250" i="1"/>
  <c r="M252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F249" i="13" s="1"/>
  <c r="N251" i="1" a="1"/>
  <c r="N251" i="1" s="1"/>
  <c r="L249" i="12" s="1"/>
  <c r="R251" i="1"/>
  <c r="S251" i="1" a="1"/>
  <c r="S251" i="1" s="1"/>
  <c r="C253" i="11" s="1"/>
  <c r="T251" i="1" a="1"/>
  <c r="T251" i="1" s="1"/>
  <c r="D253" i="11" s="1"/>
  <c r="U251" i="1"/>
  <c r="AI251" i="1"/>
  <c r="BB251" i="1" s="1"/>
  <c r="AJ251" i="1"/>
  <c r="AK251" i="1"/>
  <c r="K253" i="11" s="1"/>
  <c r="AL251" i="1"/>
  <c r="AO251" i="1"/>
  <c r="BD251" i="1" s="1" a="1"/>
  <c r="BD251" i="1" s="1"/>
  <c r="AP251" i="1"/>
  <c r="M253" i="11" s="1"/>
  <c r="AQ251" i="1"/>
  <c r="BC251" i="1" a="1"/>
  <c r="BC251" i="1" s="1"/>
  <c r="BF251" i="1"/>
  <c r="BR251" i="1"/>
  <c r="BS251" i="1"/>
  <c r="A258" i="1"/>
  <c r="C258" i="1"/>
  <c r="G258" i="1"/>
  <c r="R258" i="1"/>
  <c r="S256" i="12" s="1"/>
  <c r="S258" i="1" a="1"/>
  <c r="S258" i="1" s="1"/>
  <c r="C260" i="11" s="1"/>
  <c r="T258" i="1" a="1"/>
  <c r="T258" i="1" s="1"/>
  <c r="D260" i="11" s="1"/>
  <c r="U258" i="1"/>
  <c r="AI258" i="1"/>
  <c r="BB258" i="1" s="1"/>
  <c r="AK258" i="1"/>
  <c r="K260" i="11" s="1"/>
  <c r="AL258" i="1"/>
  <c r="AO258" i="1"/>
  <c r="BD258" i="1" s="1" a="1"/>
  <c r="BD258" i="1" s="1"/>
  <c r="AP258" i="1"/>
  <c r="M260" i="11" s="1"/>
  <c r="AQ258" i="1"/>
  <c r="BC258" i="1" a="1"/>
  <c r="BC258" i="1" s="1"/>
  <c r="BR258" i="1"/>
  <c r="BS258" i="1"/>
  <c r="A259" i="1"/>
  <c r="C259" i="1"/>
  <c r="G259" i="1"/>
  <c r="M259" i="1" a="1"/>
  <c r="M259" i="1" s="1"/>
  <c r="F257" i="13" s="1"/>
  <c r="N259" i="1" a="1"/>
  <c r="N259" i="1" s="1"/>
  <c r="L257" i="12" s="1"/>
  <c r="R259" i="1"/>
  <c r="S259" i="1" a="1"/>
  <c r="S259" i="1" s="1"/>
  <c r="C261" i="11" s="1"/>
  <c r="T259" i="1" a="1"/>
  <c r="T259" i="1" s="1"/>
  <c r="D261" i="11" s="1"/>
  <c r="U259" i="1"/>
  <c r="AI259" i="1"/>
  <c r="BB259" i="1" s="1"/>
  <c r="AK259" i="1"/>
  <c r="K261" i="11" s="1"/>
  <c r="AL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C262" i="11" s="1"/>
  <c r="T260" i="1" a="1"/>
  <c r="T260" i="1" s="1"/>
  <c r="D262" i="11" s="1"/>
  <c r="U260" i="1"/>
  <c r="AI260" i="1"/>
  <c r="BB260" i="1" s="1"/>
  <c r="AK260" i="1"/>
  <c r="K262" i="11" s="1"/>
  <c r="AL260" i="1"/>
  <c r="AO260" i="1"/>
  <c r="BD260" i="1" s="1" a="1"/>
  <c r="BD260" i="1" s="1"/>
  <c r="AP260" i="1"/>
  <c r="M262" i="11" s="1"/>
  <c r="AQ260" i="1"/>
  <c r="BC260" i="1" a="1"/>
  <c r="BC260" i="1" s="1"/>
  <c r="BF260" i="1"/>
  <c r="BR260" i="1"/>
  <c r="BS260" i="1"/>
  <c r="A267" i="1"/>
  <c r="C267" i="1"/>
  <c r="G267" i="1"/>
  <c r="M267" i="1" a="1"/>
  <c r="M267" i="1" s="1"/>
  <c r="F265" i="13" s="1"/>
  <c r="N267" i="1" a="1"/>
  <c r="N267" i="1" s="1"/>
  <c r="R267" i="1"/>
  <c r="S267" i="1" a="1"/>
  <c r="S267" i="1" s="1"/>
  <c r="T267" i="1" a="1"/>
  <c r="T267" i="1" s="1"/>
  <c r="U267" i="1"/>
  <c r="AI267" i="1"/>
  <c r="BB267" i="1" s="1"/>
  <c r="AJ267" i="1"/>
  <c r="AK267" i="1"/>
  <c r="K269" i="11" s="1"/>
  <c r="AL267" i="1"/>
  <c r="AO267" i="1"/>
  <c r="BD267" i="1" s="1" a="1"/>
  <c r="BD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R268" i="1"/>
  <c r="S266" i="12" s="1"/>
  <c r="S268" i="1" a="1"/>
  <c r="S268" i="1" s="1"/>
  <c r="T268" i="1" a="1"/>
  <c r="T268" i="1" s="1"/>
  <c r="U268" i="1"/>
  <c r="AI268" i="1"/>
  <c r="BB268" i="1" s="1"/>
  <c r="AK268" i="1"/>
  <c r="AL268" i="1"/>
  <c r="AO268" i="1"/>
  <c r="AP268" i="1"/>
  <c r="AQ268" i="1"/>
  <c r="BC268" i="1" a="1"/>
  <c r="BC268" i="1" s="1"/>
  <c r="BF268" i="1"/>
  <c r="BR268" i="1"/>
  <c r="BS268" i="1"/>
  <c r="A279" i="1"/>
  <c r="C279" i="1"/>
  <c r="G279" i="1"/>
  <c r="R279" i="1"/>
  <c r="S279" i="1" a="1"/>
  <c r="S279" i="1" s="1"/>
  <c r="T279" i="1" a="1"/>
  <c r="T279" i="1" s="1"/>
  <c r="U279" i="1"/>
  <c r="AI279" i="1"/>
  <c r="BB279" i="1" s="1"/>
  <c r="AK279" i="1"/>
  <c r="K281" i="11" s="1"/>
  <c r="AL279" i="1"/>
  <c r="AO279" i="1"/>
  <c r="AP279" i="1"/>
  <c r="M281" i="11" s="1"/>
  <c r="AQ279" i="1"/>
  <c r="BC279" i="1" a="1"/>
  <c r="BC279" i="1" s="1"/>
  <c r="BF279" i="1"/>
  <c r="A280" i="1"/>
  <c r="C280" i="1"/>
  <c r="G280" i="1"/>
  <c r="L278" i="12"/>
  <c r="R280" i="1"/>
  <c r="S278" i="12" s="1"/>
  <c r="S280" i="1" a="1"/>
  <c r="S280" i="1" s="1"/>
  <c r="T280" i="1" a="1"/>
  <c r="T280" i="1" s="1"/>
  <c r="U280" i="1"/>
  <c r="AI280" i="1"/>
  <c r="BB280" i="1" s="1"/>
  <c r="AK280" i="1"/>
  <c r="K282" i="11" s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81" i="1" a="1"/>
  <c r="S281" i="1" s="1"/>
  <c r="T281" i="1" a="1"/>
  <c r="T281" i="1" s="1"/>
  <c r="U281" i="1"/>
  <c r="AI281" i="1"/>
  <c r="BB281" i="1" s="1"/>
  <c r="AJ281" i="1"/>
  <c r="AK281" i="1"/>
  <c r="K283" i="11" s="1"/>
  <c r="AL281" i="1"/>
  <c r="AO281" i="1"/>
  <c r="BD281" i="1" s="1" a="1"/>
  <c r="BD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R282" i="1"/>
  <c r="S282" i="1" a="1"/>
  <c r="S282" i="1" s="1"/>
  <c r="T282" i="1" a="1"/>
  <c r="T282" i="1" s="1"/>
  <c r="U282" i="1"/>
  <c r="AI282" i="1"/>
  <c r="BB282" i="1" s="1"/>
  <c r="AK282" i="1"/>
  <c r="AL282" i="1"/>
  <c r="AO282" i="1"/>
  <c r="BE282" i="1" s="1"/>
  <c r="AP282" i="1"/>
  <c r="AQ282" i="1"/>
  <c r="BC282" i="1" a="1"/>
  <c r="BC282" i="1" s="1"/>
  <c r="BF282" i="1"/>
  <c r="BR282" i="1"/>
  <c r="BS282" i="1"/>
  <c r="A283" i="1"/>
  <c r="C283" i="1"/>
  <c r="G283" i="1"/>
  <c r="G285" i="11"/>
  <c r="L281" i="12"/>
  <c r="R283" i="1"/>
  <c r="S283" i="1" a="1"/>
  <c r="S283" i="1" s="1"/>
  <c r="T283" i="1" a="1"/>
  <c r="T283" i="1" s="1"/>
  <c r="U283" i="1"/>
  <c r="AI283" i="1"/>
  <c r="BB283" i="1" s="1"/>
  <c r="AK283" i="1"/>
  <c r="K285" i="11" s="1"/>
  <c r="AL283" i="1"/>
  <c r="AO283" i="1"/>
  <c r="BE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F282" i="13" s="1"/>
  <c r="N284" i="1" a="1"/>
  <c r="N284" i="1" s="1"/>
  <c r="R284" i="1"/>
  <c r="S284" i="1" a="1"/>
  <c r="S284" i="1" s="1"/>
  <c r="T284" i="1" a="1"/>
  <c r="T284" i="1" s="1"/>
  <c r="U284" i="1"/>
  <c r="AI284" i="1"/>
  <c r="BB284" i="1" s="1"/>
  <c r="AJ284" i="1"/>
  <c r="AK284" i="1"/>
  <c r="K286" i="11" s="1"/>
  <c r="AL284" i="1"/>
  <c r="AN284" i="1"/>
  <c r="AO284" i="1"/>
  <c r="BD284" i="1" s="1" a="1"/>
  <c r="BD284" i="1" s="1"/>
  <c r="AP284" i="1"/>
  <c r="M286" i="11" s="1"/>
  <c r="AQ284" i="1"/>
  <c r="BC284" i="1" a="1"/>
  <c r="BC284" i="1" s="1"/>
  <c r="BF284" i="1"/>
  <c r="BR284" i="1"/>
  <c r="BS284" i="1"/>
  <c r="A285" i="1"/>
  <c r="G285" i="1"/>
  <c r="M285" i="1" a="1"/>
  <c r="M285" i="1" s="1"/>
  <c r="F283" i="13" s="1"/>
  <c r="N285" i="1" a="1"/>
  <c r="N285" i="1" s="1"/>
  <c r="L283" i="12" s="1"/>
  <c r="R285" i="1"/>
  <c r="S283" i="12" s="1"/>
  <c r="S285" i="1" a="1"/>
  <c r="S285" i="1" s="1"/>
  <c r="T285" i="1" a="1"/>
  <c r="T285" i="1" s="1"/>
  <c r="U285" i="1"/>
  <c r="AI285" i="1"/>
  <c r="BB285" i="1" s="1"/>
  <c r="AK285" i="1"/>
  <c r="K287" i="11" s="1"/>
  <c r="AL285" i="1"/>
  <c r="AO285" i="1"/>
  <c r="BE285" i="1" s="1"/>
  <c r="AP285" i="1"/>
  <c r="M287" i="11" s="1"/>
  <c r="AQ285" i="1"/>
  <c r="BC285" i="1" a="1"/>
  <c r="BC285" i="1" s="1"/>
  <c r="BF285" i="1"/>
  <c r="BR285" i="1"/>
  <c r="BS285" i="1"/>
  <c r="A286" i="1"/>
  <c r="G286" i="1"/>
  <c r="M286" i="1" a="1"/>
  <c r="M286" i="1" s="1"/>
  <c r="F284" i="13" s="1"/>
  <c r="N286" i="1" a="1"/>
  <c r="N286" i="1" s="1"/>
  <c r="L284" i="12" s="1"/>
  <c r="R286" i="1"/>
  <c r="S286" i="1" a="1"/>
  <c r="S286" i="1" s="1"/>
  <c r="T286" i="1" a="1"/>
  <c r="T286" i="1" s="1"/>
  <c r="U286" i="1"/>
  <c r="AI286" i="1"/>
  <c r="BB286" i="1" s="1"/>
  <c r="AK286" i="1"/>
  <c r="K288" i="11" s="1"/>
  <c r="AL286" i="1"/>
  <c r="AO286" i="1"/>
  <c r="BE286" i="1" s="1"/>
  <c r="AP286" i="1"/>
  <c r="M288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F285" i="13" s="1"/>
  <c r="N287" i="1" a="1"/>
  <c r="N287" i="1" s="1"/>
  <c r="L285" i="12" s="1"/>
  <c r="R287" i="1"/>
  <c r="S287" i="1" a="1"/>
  <c r="S287" i="1" s="1"/>
  <c r="T287" i="1" a="1"/>
  <c r="T287" i="1" s="1"/>
  <c r="U287" i="1"/>
  <c r="AI287" i="1"/>
  <c r="BB287" i="1" s="1"/>
  <c r="AK287" i="1"/>
  <c r="K289" i="11" s="1"/>
  <c r="AL287" i="1"/>
  <c r="AO287" i="1"/>
  <c r="BD287" i="1" s="1" a="1"/>
  <c r="BD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F286" i="13" s="1"/>
  <c r="N288" i="1" a="1"/>
  <c r="N288" i="1" s="1"/>
  <c r="L286" i="12" s="1"/>
  <c r="R288" i="1"/>
  <c r="S288" i="1" a="1"/>
  <c r="S288" i="1" s="1"/>
  <c r="T288" i="1" a="1"/>
  <c r="T288" i="1" s="1"/>
  <c r="U288" i="1"/>
  <c r="AI288" i="1"/>
  <c r="BB288" i="1" s="1"/>
  <c r="AK288" i="1"/>
  <c r="K290" i="11" s="1"/>
  <c r="AL288" i="1"/>
  <c r="AO288" i="1"/>
  <c r="BE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F287" i="13" s="1"/>
  <c r="N289" i="1" a="1"/>
  <c r="N289" i="1" s="1"/>
  <c r="L287" i="12" s="1"/>
  <c r="R289" i="1"/>
  <c r="S289" i="1" a="1"/>
  <c r="S289" i="1" s="1"/>
  <c r="T289" i="1" a="1"/>
  <c r="T289" i="1" s="1"/>
  <c r="U289" i="1"/>
  <c r="AI289" i="1"/>
  <c r="BB289" i="1" s="1"/>
  <c r="AJ289" i="1"/>
  <c r="AK289" i="1"/>
  <c r="K291" i="11" s="1"/>
  <c r="AL289" i="1"/>
  <c r="AO289" i="1"/>
  <c r="BE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F288" i="13" s="1"/>
  <c r="N290" i="1" a="1"/>
  <c r="N290" i="1" s="1"/>
  <c r="L288" i="12" s="1"/>
  <c r="R290" i="1"/>
  <c r="S290" i="1" a="1"/>
  <c r="S290" i="1" s="1"/>
  <c r="T290" i="1" a="1"/>
  <c r="T290" i="1" s="1"/>
  <c r="U290" i="1"/>
  <c r="AI290" i="1"/>
  <c r="BB290" i="1" s="1"/>
  <c r="AJ290" i="1"/>
  <c r="AK290" i="1"/>
  <c r="K292" i="11" s="1"/>
  <c r="AL290" i="1"/>
  <c r="AO290" i="1"/>
  <c r="BD290" i="1" s="1" a="1"/>
  <c r="BD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F289" i="13" s="1"/>
  <c r="N291" i="1" a="1"/>
  <c r="N291" i="1" s="1"/>
  <c r="L289" i="12" s="1"/>
  <c r="R291" i="1"/>
  <c r="S291" i="1" a="1"/>
  <c r="S291" i="1" s="1"/>
  <c r="T291" i="1" a="1"/>
  <c r="T291" i="1" s="1"/>
  <c r="U291" i="1"/>
  <c r="AI291" i="1"/>
  <c r="BB291" i="1" s="1"/>
  <c r="AJ291" i="1"/>
  <c r="AK291" i="1"/>
  <c r="K293" i="11" s="1"/>
  <c r="AL291" i="1"/>
  <c r="AO291" i="1"/>
  <c r="BE291" i="1" s="1"/>
  <c r="AP291" i="1"/>
  <c r="M293" i="11" s="1"/>
  <c r="AQ291" i="1"/>
  <c r="BC291" i="1" a="1"/>
  <c r="BC291" i="1" s="1"/>
  <c r="BF291" i="1"/>
  <c r="BR291" i="1"/>
  <c r="BS291" i="1"/>
  <c r="A292" i="1"/>
  <c r="G292" i="1"/>
  <c r="R292" i="1"/>
  <c r="S292" i="1" a="1"/>
  <c r="S292" i="1" s="1"/>
  <c r="T292" i="1" a="1"/>
  <c r="T292" i="1" s="1"/>
  <c r="U292" i="1"/>
  <c r="AI292" i="1"/>
  <c r="BB292" i="1" s="1"/>
  <c r="AK292" i="1"/>
  <c r="K294" i="11" s="1"/>
  <c r="AL292" i="1"/>
  <c r="AO292" i="1"/>
  <c r="BE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F291" i="13" s="1"/>
  <c r="N293" i="1" a="1"/>
  <c r="N293" i="1" s="1"/>
  <c r="R293" i="1"/>
  <c r="S293" i="1" a="1"/>
  <c r="S293" i="1" s="1"/>
  <c r="T293" i="1" a="1"/>
  <c r="T293" i="1" s="1"/>
  <c r="U293" i="1"/>
  <c r="AI293" i="1"/>
  <c r="BB293" i="1" s="1"/>
  <c r="AJ293" i="1"/>
  <c r="AK293" i="1"/>
  <c r="K295" i="11" s="1"/>
  <c r="AL293" i="1"/>
  <c r="AN293" i="1"/>
  <c r="AO293" i="1"/>
  <c r="BD293" i="1" s="1" a="1"/>
  <c r="BD293" i="1" s="1"/>
  <c r="AP293" i="1"/>
  <c r="M295" i="11" s="1"/>
  <c r="AQ293" i="1"/>
  <c r="BC293" i="1" a="1"/>
  <c r="BC293" i="1" s="1"/>
  <c r="BF293" i="1"/>
  <c r="BR293" i="1"/>
  <c r="BS293" i="1"/>
  <c r="A294" i="1"/>
  <c r="G294" i="1"/>
  <c r="M294" i="1" a="1"/>
  <c r="M294" i="1" s="1"/>
  <c r="F292" i="13" s="1"/>
  <c r="N294" i="1" a="1"/>
  <c r="N294" i="1" s="1"/>
  <c r="L292" i="12" s="1"/>
  <c r="R294" i="1"/>
  <c r="S294" i="1" a="1"/>
  <c r="S294" i="1" s="1"/>
  <c r="T294" i="1" a="1"/>
  <c r="T294" i="1" s="1"/>
  <c r="U294" i="1"/>
  <c r="AI294" i="1"/>
  <c r="BB294" i="1" s="1"/>
  <c r="AK294" i="1"/>
  <c r="K296" i="11" s="1"/>
  <c r="AL294" i="1"/>
  <c r="AO294" i="1"/>
  <c r="BE294" i="1" s="1"/>
  <c r="AP294" i="1"/>
  <c r="M296" i="11" s="1"/>
  <c r="AQ294" i="1"/>
  <c r="BC294" i="1" a="1"/>
  <c r="BC294" i="1" s="1"/>
  <c r="BF294" i="1"/>
  <c r="BR294" i="1"/>
  <c r="BS294" i="1"/>
  <c r="A295" i="1"/>
  <c r="G295" i="1"/>
  <c r="M295" i="1" a="1"/>
  <c r="M295" i="1" s="1"/>
  <c r="F293" i="13" s="1"/>
  <c r="N295" i="1" a="1"/>
  <c r="N295" i="1" s="1"/>
  <c r="L293" i="12" s="1"/>
  <c r="R295" i="1"/>
  <c r="S295" i="1" a="1"/>
  <c r="S295" i="1" s="1"/>
  <c r="T295" i="1" a="1"/>
  <c r="T295" i="1" s="1"/>
  <c r="U295" i="1"/>
  <c r="AI295" i="1"/>
  <c r="BB295" i="1" s="1"/>
  <c r="AK295" i="1"/>
  <c r="K297" i="11" s="1"/>
  <c r="AL295" i="1"/>
  <c r="AO295" i="1"/>
  <c r="BE295" i="1" s="1"/>
  <c r="AP295" i="1"/>
  <c r="M297" i="11" s="1"/>
  <c r="AQ295" i="1"/>
  <c r="BC295" i="1" a="1"/>
  <c r="BC295" i="1" s="1"/>
  <c r="BF295" i="1"/>
  <c r="BR295" i="1"/>
  <c r="BS295" i="1"/>
  <c r="A296" i="1"/>
  <c r="G296" i="1"/>
  <c r="M296" i="1" a="1"/>
  <c r="M296" i="1" s="1"/>
  <c r="F294" i="13" s="1"/>
  <c r="N296" i="1" a="1"/>
  <c r="N296" i="1" s="1"/>
  <c r="L294" i="12" s="1"/>
  <c r="R296" i="1"/>
  <c r="S296" i="1" a="1"/>
  <c r="S296" i="1" s="1"/>
  <c r="T296" i="1" a="1"/>
  <c r="T296" i="1" s="1"/>
  <c r="U296" i="1"/>
  <c r="AI296" i="1"/>
  <c r="BB296" i="1" s="1"/>
  <c r="AK296" i="1"/>
  <c r="K298" i="11" s="1"/>
  <c r="AL296" i="1"/>
  <c r="AO296" i="1"/>
  <c r="BD296" i="1" s="1" a="1"/>
  <c r="BD296" i="1" s="1"/>
  <c r="AP296" i="1"/>
  <c r="M298" i="11" s="1"/>
  <c r="AQ296" i="1"/>
  <c r="BC296" i="1" a="1"/>
  <c r="BC296" i="1" s="1"/>
  <c r="BF296" i="1"/>
  <c r="BR296" i="1"/>
  <c r="BS296" i="1"/>
  <c r="G297" i="1"/>
  <c r="L295" i="12"/>
  <c r="R297" i="1"/>
  <c r="S295" i="12" s="1"/>
  <c r="S297" i="1" a="1"/>
  <c r="S297" i="1" s="1"/>
  <c r="T297" i="1" a="1"/>
  <c r="T297" i="1" s="1"/>
  <c r="U297" i="1"/>
  <c r="AI297" i="1"/>
  <c r="BB297" i="1" s="1"/>
  <c r="AK297" i="1"/>
  <c r="K299" i="11" s="1"/>
  <c r="AL297" i="1"/>
  <c r="AO297" i="1"/>
  <c r="BE297" i="1" s="1"/>
  <c r="AP297" i="1"/>
  <c r="M299" i="11" s="1"/>
  <c r="AQ297" i="1"/>
  <c r="BC297" i="1" a="1"/>
  <c r="BC297" i="1" s="1"/>
  <c r="BF297" i="1"/>
  <c r="BR297" i="1"/>
  <c r="BS297" i="1"/>
  <c r="A298" i="1"/>
  <c r="G298" i="1"/>
  <c r="M298" i="1" a="1"/>
  <c r="M298" i="1" s="1"/>
  <c r="F296" i="13" s="1"/>
  <c r="N298" i="1" a="1"/>
  <c r="N298" i="1" s="1"/>
  <c r="L296" i="12" s="1"/>
  <c r="R298" i="1"/>
  <c r="S298" i="1" a="1"/>
  <c r="S298" i="1" s="1"/>
  <c r="T298" i="1" a="1"/>
  <c r="T298" i="1" s="1"/>
  <c r="U298" i="1"/>
  <c r="AI298" i="1"/>
  <c r="BB298" i="1" s="1"/>
  <c r="AK298" i="1"/>
  <c r="K300" i="11" s="1"/>
  <c r="AL298" i="1"/>
  <c r="AO298" i="1"/>
  <c r="BE298" i="1" s="1"/>
  <c r="AP298" i="1"/>
  <c r="M300" i="11" s="1"/>
  <c r="AQ298" i="1"/>
  <c r="BC298" i="1" a="1"/>
  <c r="BC298" i="1" s="1"/>
  <c r="BF298" i="1"/>
  <c r="BR298" i="1"/>
  <c r="BS298" i="1"/>
  <c r="A299" i="1"/>
  <c r="G299" i="1"/>
  <c r="M299" i="1" a="1"/>
  <c r="M299" i="1" s="1"/>
  <c r="F297" i="13" s="1"/>
  <c r="N299" i="1" a="1"/>
  <c r="N299" i="1" s="1"/>
  <c r="L297" i="12" s="1"/>
  <c r="R299" i="1"/>
  <c r="S299" i="1" a="1"/>
  <c r="S299" i="1" s="1"/>
  <c r="T299" i="1" a="1"/>
  <c r="T299" i="1" s="1"/>
  <c r="U299" i="1"/>
  <c r="AI299" i="1"/>
  <c r="BB299" i="1" s="1"/>
  <c r="AK299" i="1"/>
  <c r="K301" i="11" s="1"/>
  <c r="AL299" i="1"/>
  <c r="AO299" i="1"/>
  <c r="BD299" i="1" s="1" a="1"/>
  <c r="BD299" i="1" s="1"/>
  <c r="AP299" i="1"/>
  <c r="M301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F298" i="13" s="1"/>
  <c r="N300" i="1" a="1"/>
  <c r="N300" i="1" s="1"/>
  <c r="L298" i="12" s="1"/>
  <c r="R300" i="1"/>
  <c r="S300" i="1" a="1"/>
  <c r="S300" i="1" s="1"/>
  <c r="T300" i="1" a="1"/>
  <c r="T300" i="1" s="1"/>
  <c r="U300" i="1"/>
  <c r="AI300" i="1"/>
  <c r="BB300" i="1" s="1"/>
  <c r="AJ300" i="1"/>
  <c r="AK300" i="1"/>
  <c r="K302" i="11" s="1"/>
  <c r="AL300" i="1"/>
  <c r="AO300" i="1"/>
  <c r="BD300" i="1" s="1" a="1"/>
  <c r="BD300" i="1" s="1"/>
  <c r="AP300" i="1"/>
  <c r="M302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F299" i="13" s="1"/>
  <c r="N301" i="1" a="1"/>
  <c r="N301" i="1" s="1"/>
  <c r="L299" i="12" s="1"/>
  <c r="R301" i="1"/>
  <c r="S301" i="1" a="1"/>
  <c r="S301" i="1" s="1"/>
  <c r="T301" i="1" a="1"/>
  <c r="T301" i="1" s="1"/>
  <c r="U301" i="1"/>
  <c r="AI301" i="1"/>
  <c r="BB301" i="1" s="1"/>
  <c r="AJ301" i="1"/>
  <c r="AK301" i="1"/>
  <c r="K303" i="11" s="1"/>
  <c r="AL301" i="1"/>
  <c r="AO301" i="1"/>
  <c r="BE301" i="1" s="1"/>
  <c r="AP301" i="1"/>
  <c r="M303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F300" i="13" s="1"/>
  <c r="N302" i="1" a="1"/>
  <c r="N302" i="1" s="1"/>
  <c r="L300" i="12" s="1"/>
  <c r="R302" i="1"/>
  <c r="S302" i="1" a="1"/>
  <c r="S302" i="1" s="1"/>
  <c r="T302" i="1" a="1"/>
  <c r="T302" i="1" s="1"/>
  <c r="U302" i="1"/>
  <c r="AI302" i="1"/>
  <c r="BB302" i="1" s="1"/>
  <c r="AJ302" i="1"/>
  <c r="AK302" i="1"/>
  <c r="K304" i="11" s="1"/>
  <c r="AL302" i="1"/>
  <c r="AO302" i="1"/>
  <c r="BD302" i="1" s="1" a="1"/>
  <c r="BD302" i="1" s="1"/>
  <c r="AP302" i="1"/>
  <c r="M304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F301" i="13" s="1"/>
  <c r="N303" i="1" a="1"/>
  <c r="N303" i="1" s="1"/>
  <c r="L301" i="12" s="1"/>
  <c r="R303" i="1"/>
  <c r="S303" i="1" a="1"/>
  <c r="S303" i="1" s="1"/>
  <c r="T303" i="1" a="1"/>
  <c r="T303" i="1" s="1"/>
  <c r="U303" i="1"/>
  <c r="AI303" i="1"/>
  <c r="BB303" i="1" s="1"/>
  <c r="AJ303" i="1"/>
  <c r="AK303" i="1"/>
  <c r="K305" i="11" s="1"/>
  <c r="AL303" i="1"/>
  <c r="AO303" i="1"/>
  <c r="BE303" i="1" s="1"/>
  <c r="AP303" i="1"/>
  <c r="M305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L302" i="12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F304" i="13" s="1"/>
  <c r="N306" i="1" a="1"/>
  <c r="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K306" i="11" s="1"/>
  <c r="AL306" i="1"/>
  <c r="AO306" i="1"/>
  <c r="BE306" i="1" s="1"/>
  <c r="AP306" i="1"/>
  <c r="M306" i="11" s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K307" i="11" s="1"/>
  <c r="AL307" i="1"/>
  <c r="AO307" i="1"/>
  <c r="BE307" i="1" s="1"/>
  <c r="AP307" i="1"/>
  <c r="M307" i="11" s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F306" i="13" s="1"/>
  <c r="N308" i="1" a="1"/>
  <c r="N308" i="1" s="1"/>
  <c r="R308" i="1"/>
  <c r="S308" i="1" a="1"/>
  <c r="S308" i="1" s="1"/>
  <c r="T308" i="1" a="1"/>
  <c r="T308" i="1" s="1"/>
  <c r="U308" i="1"/>
  <c r="AI308" i="1"/>
  <c r="BB308" i="1" s="1"/>
  <c r="AK308" i="1"/>
  <c r="K308" i="11" s="1"/>
  <c r="AL308" i="1"/>
  <c r="AO308" i="1"/>
  <c r="BD308" i="1" s="1" a="1"/>
  <c r="BD308" i="1" s="1"/>
  <c r="AP308" i="1"/>
  <c r="M308" i="11" s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F307" i="13" s="1"/>
  <c r="N309" i="1" a="1"/>
  <c r="N309" i="1" s="1"/>
  <c r="R309" i="1"/>
  <c r="S309" i="1" a="1"/>
  <c r="S309" i="1" s="1"/>
  <c r="T309" i="1" a="1"/>
  <c r="T309" i="1" s="1"/>
  <c r="U309" i="1"/>
  <c r="AI309" i="1"/>
  <c r="BB309" i="1" s="1"/>
  <c r="AK309" i="1"/>
  <c r="K309" i="11" s="1"/>
  <c r="AL309" i="1"/>
  <c r="AO309" i="1"/>
  <c r="BE309" i="1" s="1"/>
  <c r="AP309" i="1"/>
  <c r="M309" i="11" s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6" i="12" s="1"/>
  <c r="T310" i="1" a="1"/>
  <c r="T310" i="1" s="1"/>
  <c r="E306" i="12" s="1"/>
  <c r="U310" i="1"/>
  <c r="AI310" i="1"/>
  <c r="BB310" i="1" s="1"/>
  <c r="AK310" i="1"/>
  <c r="K310" i="11" s="1"/>
  <c r="AL310" i="1"/>
  <c r="AO310" i="1"/>
  <c r="BE310" i="1" s="1"/>
  <c r="AP310" i="1"/>
  <c r="M310" i="11" s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7" i="12" s="1"/>
  <c r="T311" i="1" a="1"/>
  <c r="T311" i="1" s="1"/>
  <c r="E307" i="12" s="1"/>
  <c r="U311" i="1"/>
  <c r="AI311" i="1"/>
  <c r="BB311" i="1" s="1"/>
  <c r="AJ311" i="1"/>
  <c r="AK311" i="1"/>
  <c r="K311" i="11" s="1"/>
  <c r="AL311" i="1"/>
  <c r="AO311" i="1"/>
  <c r="BD311" i="1" s="1" a="1"/>
  <c r="BD311" i="1" s="1"/>
  <c r="AP311" i="1"/>
  <c r="M311" i="11" s="1"/>
  <c r="AQ311" i="1"/>
  <c r="BC311" i="1" a="1"/>
  <c r="BC311" i="1" s="1"/>
  <c r="BF311" i="1"/>
  <c r="BR311" i="1"/>
  <c r="BS311" i="1"/>
  <c r="A312" i="1"/>
  <c r="C312" i="1"/>
  <c r="G312" i="1"/>
  <c r="K308" i="12"/>
  <c r="R312" i="1"/>
  <c r="S312" i="1" a="1"/>
  <c r="S312" i="1" s="1"/>
  <c r="D308" i="12" s="1"/>
  <c r="T312" i="1" a="1"/>
  <c r="T312" i="1" s="1"/>
  <c r="E308" i="12" s="1"/>
  <c r="U312" i="1"/>
  <c r="AI312" i="1"/>
  <c r="BB312" i="1" s="1"/>
  <c r="AK312" i="1"/>
  <c r="K312" i="11" s="1"/>
  <c r="AL312" i="1"/>
  <c r="AO312" i="1"/>
  <c r="BD312" i="1" s="1" a="1"/>
  <c r="BD312" i="1" s="1"/>
  <c r="AP312" i="1"/>
  <c r="M312" i="1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09" i="12" s="1"/>
  <c r="N313" i="1" a="1"/>
  <c r="N313" i="1" s="1"/>
  <c r="L309" i="12" s="1"/>
  <c r="R313" i="1"/>
  <c r="S313" i="1" a="1"/>
  <c r="S313" i="1" s="1"/>
  <c r="D309" i="12" s="1"/>
  <c r="T313" i="1" a="1"/>
  <c r="T313" i="1" s="1"/>
  <c r="E309" i="12" s="1"/>
  <c r="U313" i="1"/>
  <c r="AI313" i="1"/>
  <c r="BB313" i="1" s="1"/>
  <c r="AK313" i="1"/>
  <c r="K313" i="11" s="1"/>
  <c r="AL313" i="1"/>
  <c r="AO313" i="1"/>
  <c r="BE313" i="1" s="1"/>
  <c r="AP313" i="1"/>
  <c r="M313" i="11" s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0" i="12" s="1"/>
  <c r="N314" i="1" a="1"/>
  <c r="N314" i="1" s="1"/>
  <c r="L75" i="12" s="1"/>
  <c r="R314" i="1"/>
  <c r="S314" i="1" a="1"/>
  <c r="S314" i="1" s="1"/>
  <c r="D310" i="12" s="1"/>
  <c r="T314" i="1" a="1"/>
  <c r="T314" i="1" s="1"/>
  <c r="E310" i="12" s="1"/>
  <c r="U314" i="1"/>
  <c r="AI314" i="1"/>
  <c r="BB314" i="1" s="1"/>
  <c r="AK314" i="1"/>
  <c r="K314" i="11" s="1"/>
  <c r="AL314" i="1"/>
  <c r="AO314" i="1"/>
  <c r="BD314" i="1" s="1" a="1"/>
  <c r="BD314" i="1" s="1"/>
  <c r="AP314" i="1"/>
  <c r="M314" i="11" s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1" i="12" s="1"/>
  <c r="N315" i="1" a="1"/>
  <c r="N315" i="1" s="1"/>
  <c r="R315" i="1"/>
  <c r="S315" i="1" a="1"/>
  <c r="S315" i="1" s="1"/>
  <c r="D311" i="12" s="1"/>
  <c r="T315" i="1" a="1"/>
  <c r="T315" i="1" s="1"/>
  <c r="E311" i="12" s="1"/>
  <c r="U315" i="1"/>
  <c r="AI315" i="1"/>
  <c r="BB315" i="1" s="1"/>
  <c r="AJ315" i="1"/>
  <c r="AK315" i="1"/>
  <c r="K315" i="11" s="1"/>
  <c r="AL315" i="1"/>
  <c r="AO315" i="1"/>
  <c r="BE315" i="1" s="1"/>
  <c r="AP315" i="1"/>
  <c r="M315" i="11" s="1"/>
  <c r="AQ315" i="1"/>
  <c r="BC315" i="1" a="1"/>
  <c r="BC315" i="1" s="1"/>
  <c r="BF315" i="1"/>
  <c r="BR315" i="1"/>
  <c r="BS315" i="1"/>
  <c r="A102" i="1"/>
  <c r="C102" i="1"/>
  <c r="G102" i="1"/>
  <c r="AM102" i="1"/>
  <c r="AN102" i="1"/>
  <c r="R102" i="1"/>
  <c r="S100" i="12" s="1"/>
  <c r="S102" i="1" a="1"/>
  <c r="S102" i="1" s="1"/>
  <c r="C104" i="11" s="1"/>
  <c r="T102" i="1" a="1"/>
  <c r="T102" i="1" s="1"/>
  <c r="D104" i="11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C105" i="11" s="1"/>
  <c r="T103" i="1" a="1"/>
  <c r="T103" i="1" s="1"/>
  <c r="D105" i="11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C106" i="11" s="1"/>
  <c r="T104" i="1" a="1"/>
  <c r="T104" i="1" s="1"/>
  <c r="D106" i="11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3" i="12" s="1"/>
  <c r="S105" i="1" a="1"/>
  <c r="S105" i="1" s="1"/>
  <c r="C107" i="11" s="1"/>
  <c r="T105" i="1" a="1"/>
  <c r="T105" i="1" s="1"/>
  <c r="D107" i="11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4" i="12" s="1"/>
  <c r="S106" i="1" a="1"/>
  <c r="S106" i="1" s="1"/>
  <c r="C108" i="11" s="1"/>
  <c r="T106" i="1" a="1"/>
  <c r="T106" i="1" s="1"/>
  <c r="D108" i="11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5" i="12" s="1"/>
  <c r="S107" i="1" a="1"/>
  <c r="S107" i="1" s="1"/>
  <c r="C109" i="11" s="1"/>
  <c r="T107" i="1" a="1"/>
  <c r="T107" i="1" s="1"/>
  <c r="D109" i="11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AM108" i="1"/>
  <c r="R108" i="1"/>
  <c r="S106" i="12" s="1"/>
  <c r="S108" i="1" a="1"/>
  <c r="S108" i="1" s="1"/>
  <c r="C110" i="11" s="1"/>
  <c r="T108" i="1" a="1"/>
  <c r="T108" i="1" s="1"/>
  <c r="D110" i="11" s="1"/>
  <c r="U108" i="1"/>
  <c r="AI108" i="1"/>
  <c r="BB108" i="1" s="1"/>
  <c r="AK108" i="1"/>
  <c r="K110" i="1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7" i="12" s="1"/>
  <c r="S109" i="1" a="1"/>
  <c r="S109" i="1" s="1"/>
  <c r="C111" i="11" s="1"/>
  <c r="T109" i="1" a="1"/>
  <c r="T109" i="1" s="1"/>
  <c r="D111" i="11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08" i="12" s="1"/>
  <c r="S110" i="1" a="1"/>
  <c r="S110" i="1" s="1"/>
  <c r="C112" i="11" s="1"/>
  <c r="T110" i="1" a="1"/>
  <c r="T110" i="1" s="1"/>
  <c r="D112" i="11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09" i="12" s="1"/>
  <c r="S111" i="1" a="1"/>
  <c r="S111" i="1" s="1"/>
  <c r="C113" i="11" s="1"/>
  <c r="T111" i="1" a="1"/>
  <c r="T111" i="1" s="1"/>
  <c r="D113" i="11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0" i="12" s="1"/>
  <c r="S112" i="1" a="1"/>
  <c r="S112" i="1" s="1"/>
  <c r="C114" i="11" s="1"/>
  <c r="T112" i="1" a="1"/>
  <c r="T112" i="1" s="1"/>
  <c r="D114" i="11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AM113" i="1"/>
  <c r="R113" i="1"/>
  <c r="S111" i="12" s="1"/>
  <c r="S113" i="1" a="1"/>
  <c r="S113" i="1" s="1"/>
  <c r="C115" i="11" s="1"/>
  <c r="T113" i="1" a="1"/>
  <c r="T113" i="1" s="1"/>
  <c r="D115" i="11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2" i="12" s="1"/>
  <c r="S114" i="1" a="1"/>
  <c r="S114" i="1" s="1"/>
  <c r="C116" i="11" s="1"/>
  <c r="T114" i="1" a="1"/>
  <c r="T114" i="1" s="1"/>
  <c r="D116" i="11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3" i="12" s="1"/>
  <c r="S115" i="1" a="1"/>
  <c r="S115" i="1" s="1"/>
  <c r="C117" i="11" s="1"/>
  <c r="T115" i="1" a="1"/>
  <c r="T115" i="1" s="1"/>
  <c r="D117" i="11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4" i="12" s="1"/>
  <c r="S116" i="1" a="1"/>
  <c r="S116" i="1" s="1"/>
  <c r="C118" i="11" s="1"/>
  <c r="T116" i="1" a="1"/>
  <c r="T116" i="1" s="1"/>
  <c r="D118" i="11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5" i="12" s="1"/>
  <c r="S117" i="1" a="1"/>
  <c r="S117" i="1" s="1"/>
  <c r="C119" i="11" s="1"/>
  <c r="T117" i="1" a="1"/>
  <c r="T117" i="1" s="1"/>
  <c r="D119" i="11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6" i="12" s="1"/>
  <c r="S118" i="1" a="1"/>
  <c r="S118" i="1" s="1"/>
  <c r="C120" i="11" s="1"/>
  <c r="T118" i="1" a="1"/>
  <c r="T118" i="1" s="1"/>
  <c r="D120" i="11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7" i="12" s="1"/>
  <c r="S119" i="1" a="1"/>
  <c r="S119" i="1" s="1"/>
  <c r="C121" i="11" s="1"/>
  <c r="T119" i="1" a="1"/>
  <c r="T119" i="1" s="1"/>
  <c r="D121" i="11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F118" i="13" s="1"/>
  <c r="N120" i="1" a="1"/>
  <c r="N120" i="1" s="1"/>
  <c r="L118" i="12" s="1"/>
  <c r="R120" i="1"/>
  <c r="S120" i="1" a="1"/>
  <c r="S120" i="1" s="1"/>
  <c r="C122" i="11" s="1"/>
  <c r="T120" i="1" a="1"/>
  <c r="T120" i="1" s="1"/>
  <c r="D122" i="11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F119" i="13" s="1"/>
  <c r="N121" i="1" a="1"/>
  <c r="N121" i="1" s="1"/>
  <c r="L119" i="12" s="1"/>
  <c r="R121" i="1"/>
  <c r="S121" i="1" a="1"/>
  <c r="S121" i="1" s="1"/>
  <c r="C123" i="11" s="1"/>
  <c r="T121" i="1" a="1"/>
  <c r="T121" i="1" s="1"/>
  <c r="D123" i="11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0" i="12" s="1"/>
  <c r="S122" i="1" a="1"/>
  <c r="S122" i="1" s="1"/>
  <c r="C124" i="11" s="1"/>
  <c r="T122" i="1" a="1"/>
  <c r="T122" i="1" s="1"/>
  <c r="D124" i="11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F121" i="13" s="1"/>
  <c r="AN123" i="1"/>
  <c r="R123" i="1"/>
  <c r="S121" i="12" s="1"/>
  <c r="S123" i="1" a="1"/>
  <c r="S123" i="1" s="1"/>
  <c r="C125" i="11" s="1"/>
  <c r="T123" i="1" a="1"/>
  <c r="T123" i="1" s="1"/>
  <c r="D125" i="11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2" i="12" s="1"/>
  <c r="S124" i="1" a="1"/>
  <c r="S124" i="1" s="1"/>
  <c r="C126" i="11" s="1"/>
  <c r="T124" i="1" a="1"/>
  <c r="T124" i="1" s="1"/>
  <c r="D126" i="11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3" i="12" s="1"/>
  <c r="S125" i="1" a="1"/>
  <c r="S125" i="1" s="1"/>
  <c r="C127" i="11" s="1"/>
  <c r="T125" i="1" a="1"/>
  <c r="T125" i="1" s="1"/>
  <c r="D127" i="11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4" i="12" s="1"/>
  <c r="S126" i="1" a="1"/>
  <c r="S126" i="1" s="1"/>
  <c r="C128" i="11" s="1"/>
  <c r="T126" i="1" a="1"/>
  <c r="T126" i="1" s="1"/>
  <c r="D128" i="11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5" i="12" s="1"/>
  <c r="S127" i="1" a="1"/>
  <c r="S127" i="1" s="1"/>
  <c r="C129" i="11" s="1"/>
  <c r="T127" i="1" a="1"/>
  <c r="T127" i="1" s="1"/>
  <c r="D129" i="11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6" i="12" s="1"/>
  <c r="S128" i="1" a="1"/>
  <c r="S128" i="1" s="1"/>
  <c r="C130" i="11" s="1"/>
  <c r="T128" i="1" a="1"/>
  <c r="T128" i="1" s="1"/>
  <c r="D130" i="11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7" i="12" s="1"/>
  <c r="S129" i="1" a="1"/>
  <c r="S129" i="1" s="1"/>
  <c r="C131" i="11" s="1"/>
  <c r="T129" i="1" a="1"/>
  <c r="T129" i="1" s="1"/>
  <c r="D131" i="11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28" i="12" s="1"/>
  <c r="S130" i="1" a="1"/>
  <c r="S130" i="1" s="1"/>
  <c r="C132" i="11" s="1"/>
  <c r="T130" i="1" a="1"/>
  <c r="T130" i="1" s="1"/>
  <c r="D132" i="11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29" i="12" s="1"/>
  <c r="S131" i="1" a="1"/>
  <c r="S131" i="1" s="1"/>
  <c r="C133" i="11" s="1"/>
  <c r="T131" i="1" a="1"/>
  <c r="T131" i="1" s="1"/>
  <c r="D133" i="11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0" i="12" s="1"/>
  <c r="S132" i="1" a="1"/>
  <c r="S132" i="1" s="1"/>
  <c r="C134" i="11" s="1"/>
  <c r="T132" i="1" a="1"/>
  <c r="T132" i="1" s="1"/>
  <c r="D134" i="11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1" i="12" s="1"/>
  <c r="S133" i="1" a="1"/>
  <c r="S133" i="1" s="1"/>
  <c r="C135" i="11" s="1"/>
  <c r="T133" i="1" a="1"/>
  <c r="T133" i="1" s="1"/>
  <c r="D135" i="11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F132" i="13" s="1"/>
  <c r="N134" i="1" a="1"/>
  <c r="N134" i="1" s="1"/>
  <c r="L132" i="12" s="1"/>
  <c r="R134" i="1"/>
  <c r="S134" i="1" a="1"/>
  <c r="S134" i="1" s="1"/>
  <c r="C136" i="11" s="1"/>
  <c r="T134" i="1" a="1"/>
  <c r="T134" i="1" s="1"/>
  <c r="D136" i="11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F133" i="13" s="1"/>
  <c r="N135" i="1" a="1"/>
  <c r="N135" i="1" s="1"/>
  <c r="R135" i="1"/>
  <c r="S135" i="1" a="1"/>
  <c r="S135" i="1" s="1"/>
  <c r="C137" i="11" s="1"/>
  <c r="T135" i="1" a="1"/>
  <c r="T135" i="1" s="1"/>
  <c r="D137" i="11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4" i="12" s="1"/>
  <c r="S136" i="1" a="1"/>
  <c r="S136" i="1" s="1"/>
  <c r="C138" i="11" s="1"/>
  <c r="T136" i="1" a="1"/>
  <c r="T136" i="1" s="1"/>
  <c r="D138" i="11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5" i="12" s="1"/>
  <c r="S137" i="1" a="1"/>
  <c r="S137" i="1" s="1"/>
  <c r="C139" i="11" s="1"/>
  <c r="T137" i="1" a="1"/>
  <c r="T137" i="1" s="1"/>
  <c r="D139" i="11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6" i="12" s="1"/>
  <c r="S138" i="1" a="1"/>
  <c r="S138" i="1" s="1"/>
  <c r="C140" i="11" s="1"/>
  <c r="T138" i="1" a="1"/>
  <c r="T138" i="1" s="1"/>
  <c r="D140" i="11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C141" i="11" s="1"/>
  <c r="T139" i="1" a="1"/>
  <c r="T139" i="1" s="1"/>
  <c r="D141" i="11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C142" i="11" s="1"/>
  <c r="T140" i="1" a="1"/>
  <c r="T140" i="1" s="1"/>
  <c r="D142" i="11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39" i="12" s="1"/>
  <c r="S141" i="1" a="1"/>
  <c r="S141" i="1" s="1"/>
  <c r="C143" i="11" s="1"/>
  <c r="T141" i="1" a="1"/>
  <c r="T141" i="1" s="1"/>
  <c r="D143" i="11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0" i="12" s="1"/>
  <c r="S142" i="1" a="1"/>
  <c r="S142" i="1" s="1"/>
  <c r="C144" i="11" s="1"/>
  <c r="T142" i="1" a="1"/>
  <c r="T142" i="1" s="1"/>
  <c r="D144" i="11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C145" i="11" s="1"/>
  <c r="T143" i="1" a="1"/>
  <c r="T143" i="1" s="1"/>
  <c r="D145" i="11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2" i="12" s="1"/>
  <c r="S144" i="1" a="1"/>
  <c r="S144" i="1" s="1"/>
  <c r="C146" i="11" s="1"/>
  <c r="T144" i="1" a="1"/>
  <c r="T144" i="1" s="1"/>
  <c r="D146" i="11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F143" i="13" s="1"/>
  <c r="N145" i="1" a="1"/>
  <c r="N145" i="1" s="1"/>
  <c r="R145" i="1"/>
  <c r="S145" i="1" a="1"/>
  <c r="S145" i="1" s="1"/>
  <c r="C147" i="11" s="1"/>
  <c r="T145" i="1" a="1"/>
  <c r="T145" i="1" s="1"/>
  <c r="D147" i="11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F144" i="13" s="1"/>
  <c r="N146" i="1" a="1"/>
  <c r="N146" i="1" s="1"/>
  <c r="L144" i="12" s="1"/>
  <c r="R146" i="1"/>
  <c r="S146" i="1" a="1"/>
  <c r="S146" i="1" s="1"/>
  <c r="C148" i="11" s="1"/>
  <c r="T146" i="1" a="1"/>
  <c r="T146" i="1" s="1"/>
  <c r="D148" i="11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C149" i="11" s="1"/>
  <c r="T147" i="1" a="1"/>
  <c r="T147" i="1" s="1"/>
  <c r="D149" i="11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6" i="12" s="1"/>
  <c r="S148" i="1" a="1"/>
  <c r="S148" i="1" s="1"/>
  <c r="C150" i="11" s="1"/>
  <c r="T148" i="1" a="1"/>
  <c r="T148" i="1" s="1"/>
  <c r="D150" i="11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F147" i="13" s="1"/>
  <c r="N149" i="1" a="1"/>
  <c r="N149" i="1" s="1"/>
  <c r="L147" i="12" s="1"/>
  <c r="R149" i="1"/>
  <c r="S147" i="12" s="1"/>
  <c r="S149" i="1" a="1"/>
  <c r="S149" i="1" s="1"/>
  <c r="C151" i="11" s="1"/>
  <c r="T149" i="1" a="1"/>
  <c r="T149" i="1" s="1"/>
  <c r="D151" i="11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C152" i="11" s="1"/>
  <c r="T150" i="1" a="1"/>
  <c r="T150" i="1" s="1"/>
  <c r="D152" i="11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C153" i="11" s="1"/>
  <c r="T151" i="1" a="1"/>
  <c r="T151" i="1" s="1"/>
  <c r="D153" i="11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S152" i="1" a="1"/>
  <c r="S152" i="1" s="1"/>
  <c r="C154" i="11" s="1"/>
  <c r="T152" i="1" a="1"/>
  <c r="T152" i="1" s="1"/>
  <c r="D154" i="11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C155" i="11" s="1"/>
  <c r="T153" i="1" a="1"/>
  <c r="T153" i="1" s="1"/>
  <c r="D155" i="11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2" i="12" s="1"/>
  <c r="S154" i="1" a="1"/>
  <c r="S154" i="1" s="1"/>
  <c r="C156" i="11" s="1"/>
  <c r="T154" i="1" a="1"/>
  <c r="T154" i="1" s="1"/>
  <c r="D156" i="11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3" i="12" s="1"/>
  <c r="S155" i="1" a="1"/>
  <c r="S155" i="1" s="1"/>
  <c r="C157" i="11" s="1"/>
  <c r="T155" i="1" a="1"/>
  <c r="T155" i="1" s="1"/>
  <c r="D157" i="11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4" i="12" s="1"/>
  <c r="S156" i="1" a="1"/>
  <c r="S156" i="1" s="1"/>
  <c r="C158" i="11" s="1"/>
  <c r="T156" i="1" a="1"/>
  <c r="T156" i="1" s="1"/>
  <c r="D158" i="11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5" i="12" s="1"/>
  <c r="S157" i="1" a="1"/>
  <c r="S157" i="1" s="1"/>
  <c r="C159" i="11" s="1"/>
  <c r="T157" i="1" a="1"/>
  <c r="T157" i="1" s="1"/>
  <c r="D159" i="11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6" i="12" s="1"/>
  <c r="S158" i="1" a="1"/>
  <c r="S158" i="1" s="1"/>
  <c r="C160" i="11" s="1"/>
  <c r="T158" i="1" a="1"/>
  <c r="T158" i="1" s="1"/>
  <c r="D160" i="11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7" i="12" s="1"/>
  <c r="S159" i="1" a="1"/>
  <c r="S159" i="1" s="1"/>
  <c r="C161" i="11" s="1"/>
  <c r="T159" i="1" a="1"/>
  <c r="T159" i="1" s="1"/>
  <c r="D161" i="11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F158" i="13" s="1"/>
  <c r="N160" i="1" a="1"/>
  <c r="N160" i="1" s="1"/>
  <c r="L158" i="12" s="1"/>
  <c r="R160" i="1"/>
  <c r="S160" i="1" a="1"/>
  <c r="S160" i="1" s="1"/>
  <c r="C162" i="11" s="1"/>
  <c r="T160" i="1" a="1"/>
  <c r="T160" i="1" s="1"/>
  <c r="D162" i="11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F159" i="13" s="1"/>
  <c r="N161" i="1" a="1"/>
  <c r="N161" i="1" s="1"/>
  <c r="L159" i="12" s="1"/>
  <c r="R161" i="1"/>
  <c r="S161" i="1" a="1"/>
  <c r="S161" i="1" s="1"/>
  <c r="C163" i="11" s="1"/>
  <c r="T161" i="1" a="1"/>
  <c r="T161" i="1" s="1"/>
  <c r="D163" i="11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0" i="12" s="1"/>
  <c r="S162" i="1" a="1"/>
  <c r="S162" i="1" s="1"/>
  <c r="C164" i="11" s="1"/>
  <c r="T162" i="1" a="1"/>
  <c r="T162" i="1" s="1"/>
  <c r="D164" i="11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1" i="12" s="1"/>
  <c r="S163" i="1" a="1"/>
  <c r="S163" i="1" s="1"/>
  <c r="C165" i="11" s="1"/>
  <c r="T163" i="1" a="1"/>
  <c r="T163" i="1" s="1"/>
  <c r="D165" i="11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C166" i="11" s="1"/>
  <c r="T164" i="1" a="1"/>
  <c r="T164" i="1" s="1"/>
  <c r="D166" i="11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T7" i="1" a="1"/>
  <c r="T7" i="1" s="1"/>
  <c r="U7" i="1"/>
  <c r="BB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T8" i="1" a="1"/>
  <c r="T8" i="1" s="1"/>
  <c r="U8" i="1"/>
  <c r="AI8" i="1"/>
  <c r="BB8" i="1" s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T9" i="1" a="1"/>
  <c r="T9" i="1" s="1"/>
  <c r="U9" i="1"/>
  <c r="AI9" i="1"/>
  <c r="BB9" i="1" s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T10" i="1" a="1"/>
  <c r="T10" i="1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9" i="12" s="1"/>
  <c r="S11" i="1" a="1"/>
  <c r="S11" i="1" s="1"/>
  <c r="T11" i="1" a="1"/>
  <c r="T11" i="1" s="1"/>
  <c r="U11" i="1"/>
  <c r="AI11" i="1"/>
  <c r="BB11" i="1" s="1"/>
  <c r="AK11" i="1"/>
  <c r="AL11" i="1"/>
  <c r="AO11" i="1"/>
  <c r="BE11" i="1" s="1"/>
  <c r="AP11" i="1"/>
  <c r="AQ11" i="1"/>
  <c r="BC11" i="1" a="1"/>
  <c r="BC11" i="1" s="1"/>
  <c r="BF11" i="1"/>
  <c r="BR11" i="1"/>
  <c r="BS11" i="1"/>
  <c r="BT11" i="1"/>
  <c r="A12" i="1"/>
  <c r="C12" i="1"/>
  <c r="G12" i="1"/>
  <c r="R12" i="1"/>
  <c r="S10" i="12" s="1"/>
  <c r="S12" i="1" a="1"/>
  <c r="S12" i="1" s="1"/>
  <c r="T12" i="1" a="1"/>
  <c r="T12" i="1" s="1"/>
  <c r="U12" i="1"/>
  <c r="AI12" i="1"/>
  <c r="BB12" i="1" s="1"/>
  <c r="AK12" i="1"/>
  <c r="AL12" i="1"/>
  <c r="AO12" i="1"/>
  <c r="BE12" i="1" s="1"/>
  <c r="AP12" i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1" i="12" s="1"/>
  <c r="S13" i="1" a="1"/>
  <c r="S13" i="1" s="1"/>
  <c r="T13" i="1" a="1"/>
  <c r="T13" i="1" s="1"/>
  <c r="U13" i="1"/>
  <c r="AI13" i="1"/>
  <c r="BB13" i="1" s="1"/>
  <c r="AK13" i="1"/>
  <c r="AL13" i="1"/>
  <c r="AO13" i="1"/>
  <c r="BD13" i="1" s="1" a="1"/>
  <c r="BD13" i="1" s="1"/>
  <c r="AP13" i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2" i="12" s="1"/>
  <c r="S14" i="1" a="1"/>
  <c r="S14" i="1" s="1"/>
  <c r="C16" i="11" s="1"/>
  <c r="T14" i="1" a="1"/>
  <c r="T14" i="1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F13" i="13" s="1"/>
  <c r="N15" i="1" a="1"/>
  <c r="N15" i="1" s="1"/>
  <c r="L13" i="12" s="1"/>
  <c r="R15" i="1"/>
  <c r="S13" i="12" s="1"/>
  <c r="S15" i="1" a="1"/>
  <c r="S15" i="1" s="1"/>
  <c r="C17" i="11" s="1"/>
  <c r="T15" i="1" a="1"/>
  <c r="T15" i="1" s="1"/>
  <c r="D17" i="11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F14" i="13" s="1"/>
  <c r="N16" i="1" a="1"/>
  <c r="N16" i="1" s="1"/>
  <c r="L14" i="12" s="1"/>
  <c r="R16" i="1"/>
  <c r="S16" i="1" a="1"/>
  <c r="S16" i="1" s="1"/>
  <c r="C18" i="11" s="1"/>
  <c r="T16" i="1" a="1"/>
  <c r="T16" i="1" s="1"/>
  <c r="D18" i="11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F15" i="13" s="1"/>
  <c r="N17" i="1" a="1"/>
  <c r="N17" i="1" s="1"/>
  <c r="L15" i="12" s="1"/>
  <c r="R17" i="1"/>
  <c r="S17" i="1" a="1"/>
  <c r="S17" i="1" s="1"/>
  <c r="T17" i="1" a="1"/>
  <c r="T17" i="1" s="1"/>
  <c r="D19" i="11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C20" i="11" s="1"/>
  <c r="T18" i="1" a="1"/>
  <c r="T18" i="1" s="1"/>
  <c r="D20" i="11" s="1"/>
  <c r="U18" i="1"/>
  <c r="AI18" i="1"/>
  <c r="BB18" i="1" s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T19" i="1" a="1"/>
  <c r="T19" i="1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T20" i="1" a="1"/>
  <c r="T20" i="1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F19" i="13" s="1"/>
  <c r="N21" i="1" a="1"/>
  <c r="N21" i="1" s="1"/>
  <c r="R21" i="1"/>
  <c r="S19" i="12" s="1"/>
  <c r="S21" i="1" a="1"/>
  <c r="S21" i="1" s="1"/>
  <c r="T21" i="1" a="1"/>
  <c r="T21" i="1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0" i="12" s="1"/>
  <c r="S22" i="1" a="1"/>
  <c r="S22" i="1" s="1"/>
  <c r="C24" i="11" s="1"/>
  <c r="T22" i="1" a="1"/>
  <c r="T22" i="1" s="1"/>
  <c r="D24" i="11" s="1"/>
  <c r="U22" i="1"/>
  <c r="AI22" i="1"/>
  <c r="BB22" i="1" s="1"/>
  <c r="AK22" i="1"/>
  <c r="AL22" i="1"/>
  <c r="AO22" i="1"/>
  <c r="BD22" i="1" s="1" a="1"/>
  <c r="BD22" i="1" s="1"/>
  <c r="AP22" i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T23" i="1" a="1"/>
  <c r="T23" i="1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2" i="12" s="1"/>
  <c r="S24" i="1" a="1"/>
  <c r="S24" i="1" s="1"/>
  <c r="C26" i="11" s="1"/>
  <c r="T24" i="1" a="1"/>
  <c r="T24" i="1" s="1"/>
  <c r="D26" i="11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R25" i="1"/>
  <c r="S23" i="12" s="1"/>
  <c r="S25" i="1" a="1"/>
  <c r="S25" i="1" s="1"/>
  <c r="C27" i="11" s="1"/>
  <c r="T25" i="1" a="1"/>
  <c r="T25" i="1" s="1"/>
  <c r="D27" i="11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R26" i="1"/>
  <c r="S24" i="12" s="1"/>
  <c r="S26" i="1" a="1"/>
  <c r="S26" i="1" s="1"/>
  <c r="C28" i="11" s="1"/>
  <c r="T26" i="1" a="1"/>
  <c r="T26" i="1" s="1"/>
  <c r="D28" i="11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R27" i="1"/>
  <c r="S25" i="12" s="1"/>
  <c r="S27" i="1" a="1"/>
  <c r="S27" i="1" s="1"/>
  <c r="C29" i="11" s="1"/>
  <c r="T27" i="1" a="1"/>
  <c r="T27" i="1" s="1"/>
  <c r="D29" i="11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R28" i="1"/>
  <c r="S26" i="12" s="1"/>
  <c r="S28" i="1" a="1"/>
  <c r="S28" i="1" s="1"/>
  <c r="C30" i="11" s="1"/>
  <c r="T28" i="1" a="1"/>
  <c r="T28" i="1" s="1"/>
  <c r="D30" i="11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C31" i="11" s="1"/>
  <c r="T29" i="1" a="1"/>
  <c r="T29" i="1" s="1"/>
  <c r="D31" i="11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C32" i="11" s="1"/>
  <c r="T30" i="1" a="1"/>
  <c r="T30" i="1" s="1"/>
  <c r="D32" i="11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R31" i="1"/>
  <c r="S29" i="12" s="1"/>
  <c r="S31" i="1" a="1"/>
  <c r="S31" i="1" s="1"/>
  <c r="C33" i="11" s="1"/>
  <c r="T31" i="1" a="1"/>
  <c r="T31" i="1" s="1"/>
  <c r="D33" i="11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F30" i="13" s="1"/>
  <c r="N32" i="1" a="1"/>
  <c r="N32" i="1" s="1"/>
  <c r="L30" i="12" s="1"/>
  <c r="R32" i="1"/>
  <c r="S32" i="1" a="1"/>
  <c r="S32" i="1" s="1"/>
  <c r="C34" i="11" s="1"/>
  <c r="T32" i="1" a="1"/>
  <c r="T32" i="1" s="1"/>
  <c r="D34" i="11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C35" i="11" s="1"/>
  <c r="T33" i="1" a="1"/>
  <c r="T33" i="1" s="1"/>
  <c r="D35" i="11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C36" i="11" s="1"/>
  <c r="T34" i="1" a="1"/>
  <c r="T34" i="1" s="1"/>
  <c r="D36" i="11" s="1"/>
  <c r="U34" i="1"/>
  <c r="AI34" i="1"/>
  <c r="BB34" i="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C37" i="11" s="1"/>
  <c r="T35" i="1" a="1"/>
  <c r="T35" i="1" s="1"/>
  <c r="D37" i="11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C38" i="11" s="1"/>
  <c r="T36" i="1" a="1"/>
  <c r="T36" i="1" s="1"/>
  <c r="D38" i="11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F35" i="13" s="1"/>
  <c r="N37" i="1" a="1"/>
  <c r="N37" i="1" s="1"/>
  <c r="L35" i="12" s="1"/>
  <c r="R37" i="1"/>
  <c r="S35" i="12" s="1"/>
  <c r="S37" i="1" a="1"/>
  <c r="S37" i="1" s="1"/>
  <c r="C39" i="11" s="1"/>
  <c r="T37" i="1" a="1"/>
  <c r="T37" i="1" s="1"/>
  <c r="D39" i="11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6" i="12" s="1"/>
  <c r="S38" i="1" a="1"/>
  <c r="S38" i="1" s="1"/>
  <c r="C40" i="11" s="1"/>
  <c r="T38" i="1" a="1"/>
  <c r="T38" i="1" s="1"/>
  <c r="D40" i="11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C41" i="11" s="1"/>
  <c r="T39" i="1" a="1"/>
  <c r="T39" i="1" s="1"/>
  <c r="D41" i="11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C42" i="11" s="1"/>
  <c r="T40" i="1" a="1"/>
  <c r="T40" i="1" s="1"/>
  <c r="D42" i="11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C43" i="11" s="1"/>
  <c r="T41" i="1" a="1"/>
  <c r="T41" i="1" s="1"/>
  <c r="D43" i="11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C44" i="11" s="1"/>
  <c r="T42" i="1" a="1"/>
  <c r="T42" i="1" s="1"/>
  <c r="D44" i="11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C45" i="11" s="1"/>
  <c r="T43" i="1" a="1"/>
  <c r="T43" i="1" s="1"/>
  <c r="D45" i="11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C46" i="11" s="1"/>
  <c r="T44" i="1" a="1"/>
  <c r="T44" i="1" s="1"/>
  <c r="D46" i="11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F43" i="13" s="1"/>
  <c r="N45" i="1" a="1"/>
  <c r="N45" i="1" s="1"/>
  <c r="R45" i="1"/>
  <c r="S45" i="1" a="1"/>
  <c r="S45" i="1" s="1"/>
  <c r="C47" i="11" s="1"/>
  <c r="T45" i="1" a="1"/>
  <c r="T45" i="1" s="1"/>
  <c r="D47" i="11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F44" i="13" s="1"/>
  <c r="N46" i="1" a="1"/>
  <c r="N46" i="1" s="1"/>
  <c r="L44" i="12" s="1"/>
  <c r="R46" i="1"/>
  <c r="S44" i="12" s="1"/>
  <c r="S46" i="1" a="1"/>
  <c r="S46" i="1" s="1"/>
  <c r="C48" i="11" s="1"/>
  <c r="T46" i="1" a="1"/>
  <c r="T46" i="1" s="1"/>
  <c r="D48" i="11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C49" i="11" s="1"/>
  <c r="T47" i="1" a="1"/>
  <c r="T47" i="1" s="1"/>
  <c r="D49" i="11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R48" i="1"/>
  <c r="S46" i="12" s="1"/>
  <c r="S48" i="1" a="1"/>
  <c r="S48" i="1" s="1"/>
  <c r="C50" i="11" s="1"/>
  <c r="T48" i="1" a="1"/>
  <c r="T48" i="1" s="1"/>
  <c r="D50" i="11" s="1"/>
  <c r="U48" i="1"/>
  <c r="AI48" i="1"/>
  <c r="BB48" i="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N49" i="1"/>
  <c r="R49" i="1"/>
  <c r="S47" i="12" s="1"/>
  <c r="S49" i="1" a="1"/>
  <c r="S49" i="1" s="1"/>
  <c r="C51" i="11" s="1"/>
  <c r="T49" i="1" a="1"/>
  <c r="T49" i="1" s="1"/>
  <c r="D51" i="11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R50" i="1"/>
  <c r="S48" i="12" s="1"/>
  <c r="S50" i="1" a="1"/>
  <c r="S50" i="1" s="1"/>
  <c r="C52" i="11" s="1"/>
  <c r="T50" i="1" a="1"/>
  <c r="T50" i="1" s="1"/>
  <c r="D52" i="11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R51" i="1"/>
  <c r="S49" i="12" s="1"/>
  <c r="S51" i="1" a="1"/>
  <c r="S51" i="1" s="1"/>
  <c r="C53" i="11" s="1"/>
  <c r="T51" i="1" a="1"/>
  <c r="T51" i="1" s="1"/>
  <c r="D53" i="11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N52" i="1"/>
  <c r="R52" i="1"/>
  <c r="S50" i="12" s="1"/>
  <c r="S52" i="1" a="1"/>
  <c r="S52" i="1" s="1"/>
  <c r="C54" i="11" s="1"/>
  <c r="T52" i="1" a="1"/>
  <c r="T52" i="1" s="1"/>
  <c r="D54" i="11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R53" i="1"/>
  <c r="S51" i="12" s="1"/>
  <c r="S53" i="1" a="1"/>
  <c r="S53" i="1" s="1"/>
  <c r="C55" i="11" s="1"/>
  <c r="T53" i="1" a="1"/>
  <c r="T53" i="1" s="1"/>
  <c r="D55" i="11" s="1"/>
  <c r="U53" i="1"/>
  <c r="AI53" i="1"/>
  <c r="BB53" i="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2" i="12" s="1"/>
  <c r="S54" i="1" a="1"/>
  <c r="S54" i="1" s="1"/>
  <c r="C56" i="11" s="1"/>
  <c r="T54" i="1" a="1"/>
  <c r="T54" i="1" s="1"/>
  <c r="D56" i="11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3" i="12" s="1"/>
  <c r="S55" i="1" a="1"/>
  <c r="S55" i="1" s="1"/>
  <c r="C57" i="11" s="1"/>
  <c r="T55" i="1" a="1"/>
  <c r="T55" i="1" s="1"/>
  <c r="D57" i="11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C58" i="11" s="1"/>
  <c r="T56" i="1" a="1"/>
  <c r="T56" i="1" s="1"/>
  <c r="D58" i="11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F55" i="13" s="1"/>
  <c r="N57" i="1" a="1"/>
  <c r="N57" i="1" s="1"/>
  <c r="L55" i="12" s="1"/>
  <c r="R57" i="1"/>
  <c r="S57" i="1" a="1"/>
  <c r="S57" i="1" s="1"/>
  <c r="C59" i="11" s="1"/>
  <c r="T57" i="1" a="1"/>
  <c r="T57" i="1" s="1"/>
  <c r="D59" i="11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F56" i="13" s="1"/>
  <c r="N58" i="1" a="1"/>
  <c r="N58" i="1" s="1"/>
  <c r="L56" i="12" s="1"/>
  <c r="R58" i="1"/>
  <c r="S58" i="1" a="1"/>
  <c r="S58" i="1" s="1"/>
  <c r="C60" i="11" s="1"/>
  <c r="T58" i="1" a="1"/>
  <c r="T58" i="1" s="1"/>
  <c r="D60" i="11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F57" i="13" s="1"/>
  <c r="N59" i="1" a="1"/>
  <c r="N59" i="1" s="1"/>
  <c r="L57" i="12" s="1"/>
  <c r="R59" i="1"/>
  <c r="S57" i="12" s="1"/>
  <c r="S59" i="1" a="1"/>
  <c r="S59" i="1" s="1"/>
  <c r="C61" i="11" s="1"/>
  <c r="T59" i="1" a="1"/>
  <c r="T59" i="1" s="1"/>
  <c r="D61" i="11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F58" i="13" s="1"/>
  <c r="N60" i="1" a="1"/>
  <c r="N60" i="1" s="1"/>
  <c r="L58" i="12" s="1"/>
  <c r="R60" i="1"/>
  <c r="S58" i="12" s="1"/>
  <c r="S60" i="1" a="1"/>
  <c r="S60" i="1" s="1"/>
  <c r="C62" i="11" s="1"/>
  <c r="T60" i="1" a="1"/>
  <c r="T60" i="1" s="1"/>
  <c r="D62" i="11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F59" i="13" s="1"/>
  <c r="N61" i="1" a="1"/>
  <c r="N61" i="1" s="1"/>
  <c r="L59" i="12" s="1"/>
  <c r="R61" i="1"/>
  <c r="S59" i="12" s="1"/>
  <c r="S61" i="1" a="1"/>
  <c r="S61" i="1" s="1"/>
  <c r="C63" i="11" s="1"/>
  <c r="T61" i="1" a="1"/>
  <c r="T61" i="1" s="1"/>
  <c r="D63" i="11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0" i="12" s="1"/>
  <c r="S62" i="1" a="1"/>
  <c r="S62" i="1" s="1"/>
  <c r="C64" i="11" s="1"/>
  <c r="T62" i="1" a="1"/>
  <c r="T62" i="1" s="1"/>
  <c r="D64" i="11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F61" i="13" s="1"/>
  <c r="N63" i="1" a="1"/>
  <c r="N63" i="1" s="1"/>
  <c r="L61" i="12" s="1"/>
  <c r="R63" i="1"/>
  <c r="S61" i="12" s="1"/>
  <c r="S63" i="1" a="1"/>
  <c r="S63" i="1" s="1"/>
  <c r="C65" i="11" s="1"/>
  <c r="T63" i="1" a="1"/>
  <c r="T63" i="1" s="1"/>
  <c r="D65" i="11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F62" i="13" s="1"/>
  <c r="N64" i="1" a="1"/>
  <c r="N64" i="1" s="1"/>
  <c r="L62" i="12" s="1"/>
  <c r="R64" i="1"/>
  <c r="S62" i="12" s="1"/>
  <c r="S64" i="1" a="1"/>
  <c r="S64" i="1" s="1"/>
  <c r="C66" i="11" s="1"/>
  <c r="T64" i="1" a="1"/>
  <c r="T64" i="1" s="1"/>
  <c r="D66" i="11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3" i="12" s="1"/>
  <c r="S65" i="1" a="1"/>
  <c r="S65" i="1" s="1"/>
  <c r="C67" i="11" s="1"/>
  <c r="T65" i="1" a="1"/>
  <c r="T65" i="1" s="1"/>
  <c r="D67" i="11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C68" i="11" s="1"/>
  <c r="T66" i="1" a="1"/>
  <c r="T66" i="1" s="1"/>
  <c r="D68" i="11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F65" i="13" s="1"/>
  <c r="N67" i="1" a="1"/>
  <c r="N67" i="1" s="1"/>
  <c r="L65" i="12" s="1"/>
  <c r="R67" i="1"/>
  <c r="S65" i="12" s="1"/>
  <c r="S67" i="1" a="1"/>
  <c r="S67" i="1" s="1"/>
  <c r="C69" i="11" s="1"/>
  <c r="T67" i="1" a="1"/>
  <c r="T67" i="1" s="1"/>
  <c r="D69" i="11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F66" i="13" s="1"/>
  <c r="N68" i="1" a="1"/>
  <c r="N68" i="1" s="1"/>
  <c r="L66" i="12" s="1"/>
  <c r="R68" i="1"/>
  <c r="S66" i="12" s="1"/>
  <c r="S68" i="1" a="1"/>
  <c r="S68" i="1" s="1"/>
  <c r="C70" i="11" s="1"/>
  <c r="T68" i="1" a="1"/>
  <c r="T68" i="1" s="1"/>
  <c r="D70" i="11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7" i="12" s="1"/>
  <c r="S69" i="1" a="1"/>
  <c r="S69" i="1" s="1"/>
  <c r="C71" i="11" s="1"/>
  <c r="T69" i="1" a="1"/>
  <c r="T69" i="1" s="1"/>
  <c r="D71" i="11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F68" i="13" s="1"/>
  <c r="N70" i="1" a="1"/>
  <c r="N70" i="1" s="1"/>
  <c r="L68" i="12" s="1"/>
  <c r="R70" i="1"/>
  <c r="S68" i="12" s="1"/>
  <c r="S70" i="1" a="1"/>
  <c r="S70" i="1" s="1"/>
  <c r="C72" i="11" s="1"/>
  <c r="T70" i="1" a="1"/>
  <c r="T70" i="1" s="1"/>
  <c r="D72" i="11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F69" i="13" s="1"/>
  <c r="N71" i="1" a="1"/>
  <c r="N71" i="1" s="1"/>
  <c r="L69" i="12" s="1"/>
  <c r="R71" i="1"/>
  <c r="S69" i="12" s="1"/>
  <c r="S71" i="1" a="1"/>
  <c r="S71" i="1" s="1"/>
  <c r="C73" i="11" s="1"/>
  <c r="T71" i="1" a="1"/>
  <c r="T71" i="1" s="1"/>
  <c r="D73" i="11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0" i="12" s="1"/>
  <c r="S72" i="1" a="1"/>
  <c r="S72" i="1" s="1"/>
  <c r="C74" i="11" s="1"/>
  <c r="T72" i="1" a="1"/>
  <c r="T72" i="1" s="1"/>
  <c r="D74" i="11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F71" i="13" s="1"/>
  <c r="N73" i="1" a="1"/>
  <c r="N73" i="1" s="1"/>
  <c r="L71" i="12" s="1"/>
  <c r="R73" i="1"/>
  <c r="S71" i="12" s="1"/>
  <c r="S73" i="1" a="1"/>
  <c r="S73" i="1" s="1"/>
  <c r="C75" i="11" s="1"/>
  <c r="T73" i="1" a="1"/>
  <c r="T73" i="1" s="1"/>
  <c r="D75" i="11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F72" i="13" s="1"/>
  <c r="N74" i="1" a="1"/>
  <c r="N74" i="1" s="1"/>
  <c r="L72" i="12" s="1"/>
  <c r="R74" i="1"/>
  <c r="S72" i="12" s="1"/>
  <c r="S74" i="1" a="1"/>
  <c r="S74" i="1" s="1"/>
  <c r="C76" i="11" s="1"/>
  <c r="T74" i="1" a="1"/>
  <c r="T74" i="1" s="1"/>
  <c r="D76" i="11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F73" i="13" s="1"/>
  <c r="N75" i="1" a="1"/>
  <c r="N75" i="1" s="1"/>
  <c r="L73" i="12" s="1"/>
  <c r="R75" i="1"/>
  <c r="S73" i="12" s="1"/>
  <c r="S75" i="1" a="1"/>
  <c r="S75" i="1" s="1"/>
  <c r="C77" i="11" s="1"/>
  <c r="T75" i="1" a="1"/>
  <c r="T75" i="1" s="1"/>
  <c r="D77" i="11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F74" i="13" s="1"/>
  <c r="N76" i="1" a="1"/>
  <c r="N76" i="1" s="1"/>
  <c r="L74" i="12" s="1"/>
  <c r="R76" i="1"/>
  <c r="S76" i="1" a="1"/>
  <c r="S76" i="1" s="1"/>
  <c r="C78" i="11" s="1"/>
  <c r="T76" i="1" a="1"/>
  <c r="T76" i="1" s="1"/>
  <c r="D78" i="11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5" i="12" s="1"/>
  <c r="S77" i="1" a="1"/>
  <c r="S77" i="1" s="1"/>
  <c r="C79" i="11" s="1"/>
  <c r="T77" i="1" a="1"/>
  <c r="T77" i="1" s="1"/>
  <c r="D79" i="11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C80" i="11" s="1"/>
  <c r="T78" i="1" a="1"/>
  <c r="T78" i="1" s="1"/>
  <c r="D80" i="11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C81" i="11" s="1"/>
  <c r="T79" i="1" a="1"/>
  <c r="T79" i="1" s="1"/>
  <c r="D81" i="11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C82" i="11" s="1"/>
  <c r="T80" i="1" a="1"/>
  <c r="T80" i="1" s="1"/>
  <c r="D82" i="11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F79" i="13" s="1"/>
  <c r="N81" i="1" a="1"/>
  <c r="N81" i="1" s="1"/>
  <c r="L79" i="12" s="1"/>
  <c r="R81" i="1"/>
  <c r="S79" i="12" s="1"/>
  <c r="S81" i="1" a="1"/>
  <c r="S81" i="1" s="1"/>
  <c r="C83" i="11" s="1"/>
  <c r="T81" i="1" a="1"/>
  <c r="T81" i="1" s="1"/>
  <c r="D83" i="11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C84" i="11" s="1"/>
  <c r="T82" i="1" a="1"/>
  <c r="T82" i="1" s="1"/>
  <c r="D84" i="11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C85" i="11" s="1"/>
  <c r="T83" i="1" a="1"/>
  <c r="T83" i="1" s="1"/>
  <c r="D85" i="11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C86" i="11" s="1"/>
  <c r="T84" i="1" a="1"/>
  <c r="T84" i="1" s="1"/>
  <c r="D86" i="11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C87" i="11" s="1"/>
  <c r="T85" i="1" a="1"/>
  <c r="T85" i="1" s="1"/>
  <c r="D87" i="11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F84" i="13" s="1"/>
  <c r="N86" i="1" a="1"/>
  <c r="N86" i="1" s="1"/>
  <c r="L84" i="12" s="1"/>
  <c r="R86" i="1"/>
  <c r="S86" i="1" a="1"/>
  <c r="S86" i="1" s="1"/>
  <c r="C88" i="11" s="1"/>
  <c r="T86" i="1" a="1"/>
  <c r="T86" i="1" s="1"/>
  <c r="D88" i="11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C89" i="11" s="1"/>
  <c r="T87" i="1" a="1"/>
  <c r="T87" i="1" s="1"/>
  <c r="D89" i="11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C90" i="11" s="1"/>
  <c r="T88" i="1" a="1"/>
  <c r="T88" i="1" s="1"/>
  <c r="D90" i="11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C91" i="11" s="1"/>
  <c r="T89" i="1" a="1"/>
  <c r="T89" i="1" s="1"/>
  <c r="D91" i="11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9" i="12" s="1"/>
  <c r="S91" i="1" a="1"/>
  <c r="S91" i="1" s="1"/>
  <c r="C93" i="11" s="1"/>
  <c r="T91" i="1" a="1"/>
  <c r="T91" i="1" s="1"/>
  <c r="D93" i="11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0" i="12" s="1"/>
  <c r="S92" i="1" a="1"/>
  <c r="S92" i="1" s="1"/>
  <c r="C94" i="11" s="1"/>
  <c r="T92" i="1" a="1"/>
  <c r="T92" i="1" s="1"/>
  <c r="D94" i="11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1" i="12" s="1"/>
  <c r="S93" i="1" a="1"/>
  <c r="S93" i="1" s="1"/>
  <c r="C95" i="11" s="1"/>
  <c r="T93" i="1" a="1"/>
  <c r="T93" i="1" s="1"/>
  <c r="D95" i="11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C96" i="11" s="1"/>
  <c r="T94" i="1" a="1"/>
  <c r="T94" i="1" s="1"/>
  <c r="D96" i="11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3" i="12" s="1"/>
  <c r="S95" i="1" a="1"/>
  <c r="S95" i="1" s="1"/>
  <c r="C97" i="11" s="1"/>
  <c r="T95" i="1" a="1"/>
  <c r="T95" i="1" s="1"/>
  <c r="D97" i="11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4" i="12" s="1"/>
  <c r="S96" i="1" a="1"/>
  <c r="S96" i="1" s="1"/>
  <c r="C98" i="11" s="1"/>
  <c r="T96" i="1" a="1"/>
  <c r="T96" i="1" s="1"/>
  <c r="D98" i="11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C99" i="11" s="1"/>
  <c r="T97" i="1" a="1"/>
  <c r="T97" i="1" s="1"/>
  <c r="D99" i="11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6" i="12" s="1"/>
  <c r="S98" i="1" a="1"/>
  <c r="S98" i="1" s="1"/>
  <c r="C100" i="11" s="1"/>
  <c r="T98" i="1" a="1"/>
  <c r="T98" i="1" s="1"/>
  <c r="D100" i="11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7" i="12" s="1"/>
  <c r="S99" i="1" a="1"/>
  <c r="S99" i="1" s="1"/>
  <c r="C101" i="11" s="1"/>
  <c r="T99" i="1" a="1"/>
  <c r="T99" i="1" s="1"/>
  <c r="D101" i="11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8" i="12" s="1"/>
  <c r="S100" i="1" a="1"/>
  <c r="S100" i="1" s="1"/>
  <c r="C102" i="11" s="1"/>
  <c r="T100" i="1" a="1"/>
  <c r="T100" i="1" s="1"/>
  <c r="D102" i="11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9" i="12" s="1"/>
  <c r="S101" i="1" a="1"/>
  <c r="S101" i="1" s="1"/>
  <c r="C103" i="11" s="1"/>
  <c r="T101" i="1" a="1"/>
  <c r="T101" i="1" s="1"/>
  <c r="D103" i="11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402" i="12"/>
  <c r="D399" i="12"/>
  <c r="D389" i="12"/>
  <c r="E388" i="12"/>
  <c r="D387" i="12"/>
  <c r="E386" i="12"/>
  <c r="D386" i="12"/>
  <c r="E385" i="12"/>
  <c r="D385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K387" i="12"/>
  <c r="K383" i="12"/>
  <c r="K380" i="12"/>
  <c r="K378" i="12"/>
  <c r="K347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8" i="1"/>
  <c r="BT231" i="1"/>
  <c r="BT232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3" i="12"/>
  <c r="S356" i="12"/>
  <c r="S357" i="12"/>
  <c r="S358" i="12"/>
  <c r="S359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393" i="12"/>
  <c r="H394" i="12"/>
  <c r="H395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389" i="13"/>
  <c r="F501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13" i="1"/>
  <c r="BT214" i="1"/>
  <c r="BT215" i="1"/>
  <c r="BT216" i="1"/>
  <c r="BT217" i="1"/>
  <c r="BT218" i="1"/>
  <c r="BT220" i="1"/>
  <c r="BT225" i="1"/>
  <c r="BT227" i="1"/>
  <c r="BT246" i="1"/>
  <c r="BT247" i="1"/>
  <c r="BT249" i="1"/>
  <c r="BT250" i="1"/>
  <c r="BT251" i="1"/>
  <c r="BT260" i="1"/>
  <c r="BT268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S390" i="12"/>
  <c r="S392" i="12"/>
  <c r="S396" i="12"/>
  <c r="C414" i="1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F49" i="13" l="1"/>
  <c r="AM51" i="1"/>
  <c r="AJ310" i="1"/>
  <c r="AJ308" i="1"/>
  <c r="AJ309" i="1"/>
  <c r="AJ314" i="1"/>
  <c r="AJ313" i="1"/>
  <c r="AJ312" i="1"/>
  <c r="K303" i="12"/>
  <c r="F303" i="13"/>
  <c r="K306" i="12"/>
  <c r="F308" i="13"/>
  <c r="K305" i="12"/>
  <c r="F305" i="13"/>
  <c r="K302" i="12"/>
  <c r="F302" i="13"/>
  <c r="G261" i="11"/>
  <c r="F267" i="11"/>
  <c r="G88" i="11"/>
  <c r="G83" i="11"/>
  <c r="G78" i="11"/>
  <c r="G77" i="11"/>
  <c r="G76" i="11"/>
  <c r="G75" i="11"/>
  <c r="G73" i="11"/>
  <c r="G72" i="11"/>
  <c r="G70" i="11"/>
  <c r="G69" i="11"/>
  <c r="G66" i="11"/>
  <c r="G65" i="11"/>
  <c r="G63" i="11"/>
  <c r="G62" i="11"/>
  <c r="G61" i="11"/>
  <c r="G60" i="11"/>
  <c r="G59" i="11"/>
  <c r="G48" i="11"/>
  <c r="G39" i="11"/>
  <c r="G34" i="11"/>
  <c r="G18" i="11"/>
  <c r="G17" i="11"/>
  <c r="G163" i="11"/>
  <c r="G162" i="11"/>
  <c r="G151" i="11"/>
  <c r="G148" i="11"/>
  <c r="G147" i="11"/>
  <c r="G136" i="11"/>
  <c r="G125" i="11"/>
  <c r="G123" i="11"/>
  <c r="G122" i="11"/>
  <c r="G253" i="11"/>
  <c r="G252" i="11"/>
  <c r="G249" i="11"/>
  <c r="G248" i="11"/>
  <c r="G237" i="11"/>
  <c r="G234" i="11"/>
  <c r="G220" i="11"/>
  <c r="G207" i="11"/>
  <c r="G206" i="11"/>
  <c r="G204" i="11"/>
  <c r="G202" i="11"/>
  <c r="G201" i="11"/>
  <c r="G199" i="11"/>
  <c r="G198" i="11"/>
  <c r="G195" i="11"/>
  <c r="G192" i="11"/>
  <c r="G191" i="11"/>
  <c r="G189" i="11"/>
  <c r="G186" i="11"/>
  <c r="G170" i="11"/>
  <c r="G28" i="11"/>
  <c r="G27" i="11"/>
  <c r="G46" i="11"/>
  <c r="F334" i="11"/>
  <c r="F345" i="11"/>
  <c r="F62" i="11"/>
  <c r="F63" i="11"/>
  <c r="F66" i="11"/>
  <c r="F69" i="11"/>
  <c r="F70" i="11"/>
  <c r="F64" i="11"/>
  <c r="F75" i="11"/>
  <c r="F94" i="11"/>
  <c r="F85" i="11"/>
  <c r="F80" i="11"/>
  <c r="F82" i="11"/>
  <c r="F99" i="11"/>
  <c r="F96" i="11"/>
  <c r="F115" i="11"/>
  <c r="F110" i="11"/>
  <c r="F108" i="11"/>
  <c r="F126" i="11"/>
  <c r="F127" i="11"/>
  <c r="F131" i="11"/>
  <c r="F143" i="11"/>
  <c r="F151" i="11"/>
  <c r="F152" i="11"/>
  <c r="F160" i="11"/>
  <c r="F166" i="11"/>
  <c r="F200" i="11"/>
  <c r="J196" i="12"/>
  <c r="F204" i="11"/>
  <c r="J212" i="12"/>
  <c r="F216" i="11"/>
  <c r="J227" i="12"/>
  <c r="F231" i="11"/>
  <c r="F243" i="11"/>
  <c r="J239" i="12"/>
  <c r="BQ274" i="1"/>
  <c r="BQ273" i="1"/>
  <c r="BQ272" i="1"/>
  <c r="BQ271" i="1"/>
  <c r="BQ270" i="1"/>
  <c r="AJ299" i="1"/>
  <c r="BQ279" i="1"/>
  <c r="BQ278" i="1"/>
  <c r="AJ259" i="1"/>
  <c r="AN296" i="1"/>
  <c r="AJ296" i="1"/>
  <c r="AJ283" i="1"/>
  <c r="AJ297" i="1"/>
  <c r="AJ298" i="1"/>
  <c r="AJ295" i="1"/>
  <c r="AJ294" i="1"/>
  <c r="AJ292" i="1"/>
  <c r="AJ288" i="1"/>
  <c r="AN299" i="1"/>
  <c r="M357" i="11"/>
  <c r="D384" i="12"/>
  <c r="D388" i="12"/>
  <c r="E389" i="12"/>
  <c r="C19" i="11"/>
  <c r="G19" i="11"/>
  <c r="M16" i="11"/>
  <c r="K16" i="11"/>
  <c r="D16" i="11"/>
  <c r="C215" i="11"/>
  <c r="M214" i="11"/>
  <c r="K214" i="11"/>
  <c r="M210" i="11"/>
  <c r="K210" i="11"/>
  <c r="D210" i="11"/>
  <c r="C209" i="11"/>
  <c r="M207" i="11"/>
  <c r="K207" i="11"/>
  <c r="D207" i="11"/>
  <c r="L203" i="12"/>
  <c r="C205" i="11"/>
  <c r="G205" i="11"/>
  <c r="M204" i="11"/>
  <c r="K204" i="11"/>
  <c r="D204" i="11"/>
  <c r="L200" i="12"/>
  <c r="M202" i="11"/>
  <c r="K202" i="11"/>
  <c r="C200" i="11"/>
  <c r="G200" i="11"/>
  <c r="M199" i="11"/>
  <c r="K199" i="11"/>
  <c r="D197" i="11"/>
  <c r="G197" i="11"/>
  <c r="M196" i="11"/>
  <c r="K196" i="11"/>
  <c r="D194" i="11"/>
  <c r="M192" i="11"/>
  <c r="K192" i="11"/>
  <c r="D192" i="11"/>
  <c r="L188" i="12"/>
  <c r="C190" i="11"/>
  <c r="D188" i="11"/>
  <c r="C187" i="11"/>
  <c r="G187" i="11"/>
  <c r="M186" i="11"/>
  <c r="K186" i="11"/>
  <c r="C185" i="11"/>
  <c r="G185" i="11"/>
  <c r="C184" i="11"/>
  <c r="G184" i="11"/>
  <c r="M183" i="11"/>
  <c r="K183" i="11"/>
  <c r="D183" i="11"/>
  <c r="D182" i="11"/>
  <c r="M181" i="11"/>
  <c r="K181" i="11"/>
  <c r="M180" i="11"/>
  <c r="K180" i="11"/>
  <c r="D180" i="11"/>
  <c r="D179" i="11"/>
  <c r="M178" i="11"/>
  <c r="K178" i="11"/>
  <c r="C175" i="11"/>
  <c r="M174" i="11"/>
  <c r="K174" i="11"/>
  <c r="D174" i="11"/>
  <c r="C173" i="11"/>
  <c r="D170" i="11"/>
  <c r="L166" i="12"/>
  <c r="D167" i="11"/>
  <c r="M351" i="11"/>
  <c r="K359" i="11"/>
  <c r="K349" i="11"/>
  <c r="K348" i="11"/>
  <c r="C23" i="11"/>
  <c r="G23" i="11"/>
  <c r="C21" i="11"/>
  <c r="M359" i="11"/>
  <c r="M354" i="11"/>
  <c r="M350" i="11"/>
  <c r="D25" i="11"/>
  <c r="K353" i="11"/>
  <c r="C25" i="11"/>
  <c r="D22" i="11"/>
  <c r="M356" i="11"/>
  <c r="K358" i="11"/>
  <c r="K356" i="11"/>
  <c r="M352" i="11"/>
  <c r="M349" i="11"/>
  <c r="M347" i="11"/>
  <c r="M24" i="11"/>
  <c r="K24" i="11"/>
  <c r="D23" i="11"/>
  <c r="L19" i="12"/>
  <c r="C22" i="11"/>
  <c r="D21" i="11"/>
  <c r="M20" i="11"/>
  <c r="K20" i="11"/>
  <c r="M353" i="11"/>
  <c r="K352" i="11"/>
  <c r="K350" i="11"/>
  <c r="M348" i="11"/>
  <c r="K355" i="11"/>
  <c r="M14" i="11"/>
  <c r="K14" i="11"/>
  <c r="D14" i="11"/>
  <c r="M13" i="11"/>
  <c r="K13" i="11"/>
  <c r="D13" i="11"/>
  <c r="C12" i="11"/>
  <c r="M10" i="11"/>
  <c r="K10" i="11"/>
  <c r="D10" i="11"/>
  <c r="C9" i="11"/>
  <c r="D372" i="12"/>
  <c r="D369" i="12"/>
  <c r="E367" i="12"/>
  <c r="D366" i="12"/>
  <c r="E364" i="12"/>
  <c r="D363" i="12"/>
  <c r="E361" i="12"/>
  <c r="D360" i="12"/>
  <c r="E358" i="12"/>
  <c r="D357" i="12"/>
  <c r="E355" i="12"/>
  <c r="D354" i="12"/>
  <c r="E352" i="12"/>
  <c r="D351" i="12"/>
  <c r="E349" i="12"/>
  <c r="D348" i="12"/>
  <c r="E346" i="12"/>
  <c r="D345" i="12"/>
  <c r="E343" i="12"/>
  <c r="D342" i="12"/>
  <c r="E340" i="12"/>
  <c r="D339" i="12"/>
  <c r="E337" i="12"/>
  <c r="D336" i="12"/>
  <c r="E334" i="12"/>
  <c r="D333" i="12"/>
  <c r="E331" i="12"/>
  <c r="D330" i="12"/>
  <c r="M346" i="11"/>
  <c r="K346" i="11"/>
  <c r="M343" i="11"/>
  <c r="K343" i="11"/>
  <c r="M340" i="11"/>
  <c r="K340" i="11"/>
  <c r="M337" i="11"/>
  <c r="K337" i="11"/>
  <c r="M334" i="11"/>
  <c r="M331" i="11"/>
  <c r="K331" i="11"/>
  <c r="M328" i="11"/>
  <c r="K328" i="11"/>
  <c r="G326" i="11"/>
  <c r="M325" i="11"/>
  <c r="K325" i="11"/>
  <c r="M322" i="11"/>
  <c r="K322" i="11"/>
  <c r="M319" i="11"/>
  <c r="K319" i="11"/>
  <c r="E314" i="12"/>
  <c r="D313" i="12"/>
  <c r="M316" i="11"/>
  <c r="K316" i="11"/>
  <c r="M15" i="11"/>
  <c r="K15" i="11"/>
  <c r="D15" i="11"/>
  <c r="C14" i="11"/>
  <c r="C13" i="11"/>
  <c r="M11" i="11"/>
  <c r="K11" i="11"/>
  <c r="D11" i="11"/>
  <c r="C10" i="11"/>
  <c r="E371" i="12"/>
  <c r="D370" i="12"/>
  <c r="E368" i="12"/>
  <c r="D367" i="12"/>
  <c r="E365" i="12"/>
  <c r="D364" i="12"/>
  <c r="E362" i="12"/>
  <c r="D361" i="12"/>
  <c r="E359" i="12"/>
  <c r="D358" i="12"/>
  <c r="E356" i="12"/>
  <c r="D355" i="12"/>
  <c r="E353" i="12"/>
  <c r="D352" i="12"/>
  <c r="E350" i="12"/>
  <c r="D349" i="12"/>
  <c r="E347" i="12"/>
  <c r="D346" i="12"/>
  <c r="E344" i="12"/>
  <c r="D343" i="12"/>
  <c r="E341" i="12"/>
  <c r="D340" i="12"/>
  <c r="E338" i="12"/>
  <c r="D337" i="12"/>
  <c r="E335" i="12"/>
  <c r="D334" i="12"/>
  <c r="E332" i="12"/>
  <c r="D331" i="12"/>
  <c r="M344" i="11"/>
  <c r="K344" i="11"/>
  <c r="M341" i="11"/>
  <c r="K341" i="11"/>
  <c r="M338" i="11"/>
  <c r="K338" i="11"/>
  <c r="M335" i="11"/>
  <c r="K335" i="11"/>
  <c r="M332" i="11"/>
  <c r="M329" i="11"/>
  <c r="K329" i="11"/>
  <c r="M326" i="11"/>
  <c r="K326" i="11"/>
  <c r="M323" i="11"/>
  <c r="K323" i="11"/>
  <c r="M320" i="11"/>
  <c r="K320" i="11"/>
  <c r="E315" i="12"/>
  <c r="D314" i="12"/>
  <c r="M317" i="11"/>
  <c r="K317" i="11"/>
  <c r="E312" i="12"/>
  <c r="S459" i="12"/>
  <c r="S360" i="12"/>
  <c r="S352" i="12"/>
  <c r="M358" i="11"/>
  <c r="K357" i="11"/>
  <c r="M355" i="11"/>
  <c r="K354" i="11"/>
  <c r="K351" i="11"/>
  <c r="C15" i="11"/>
  <c r="M12" i="11"/>
  <c r="K12" i="11"/>
  <c r="D12" i="11"/>
  <c r="C11" i="11"/>
  <c r="M9" i="11"/>
  <c r="K9" i="11"/>
  <c r="D9" i="11"/>
  <c r="E387" i="12"/>
  <c r="E384" i="12"/>
  <c r="E381" i="12"/>
  <c r="E378" i="12"/>
  <c r="E375" i="12"/>
  <c r="E372" i="12"/>
  <c r="E369" i="12"/>
  <c r="E366" i="12"/>
  <c r="D365" i="12"/>
  <c r="E363" i="12"/>
  <c r="D362" i="12"/>
  <c r="E360" i="12"/>
  <c r="D359" i="12"/>
  <c r="E357" i="12"/>
  <c r="D356" i="12"/>
  <c r="E354" i="12"/>
  <c r="D353" i="12"/>
  <c r="E351" i="12"/>
  <c r="D350" i="12"/>
  <c r="E348" i="12"/>
  <c r="D347" i="12"/>
  <c r="E345" i="12"/>
  <c r="D344" i="12"/>
  <c r="E342" i="12"/>
  <c r="D341" i="12"/>
  <c r="E339" i="12"/>
  <c r="D338" i="12"/>
  <c r="E336" i="12"/>
  <c r="D335" i="12"/>
  <c r="E333" i="12"/>
  <c r="D332" i="12"/>
  <c r="E330" i="12"/>
  <c r="M345" i="11"/>
  <c r="G343" i="11"/>
  <c r="M342" i="11"/>
  <c r="K342" i="11"/>
  <c r="M339" i="11"/>
  <c r="K339" i="11"/>
  <c r="C337" i="11"/>
  <c r="M336" i="11"/>
  <c r="K336" i="11"/>
  <c r="M333" i="11"/>
  <c r="K333" i="11"/>
  <c r="C331" i="11"/>
  <c r="M330" i="11"/>
  <c r="K330" i="11"/>
  <c r="D326" i="11"/>
  <c r="M324" i="11"/>
  <c r="K324" i="11"/>
  <c r="C322" i="11"/>
  <c r="M321" i="11"/>
  <c r="K321" i="11"/>
  <c r="M318" i="11"/>
  <c r="K318" i="11"/>
  <c r="E313" i="12"/>
  <c r="D312" i="12"/>
  <c r="S4" i="12"/>
  <c r="S312" i="12"/>
  <c r="L43" i="12"/>
  <c r="L7" i="12"/>
  <c r="G47" i="11"/>
  <c r="G11" i="11"/>
  <c r="K7" i="12"/>
  <c r="S7" i="12"/>
  <c r="S315" i="12"/>
  <c r="S6" i="12"/>
  <c r="S314" i="12"/>
  <c r="S5" i="12"/>
  <c r="S313" i="12"/>
  <c r="L143" i="12"/>
  <c r="L18" i="12"/>
  <c r="L133" i="12"/>
  <c r="L17" i="12"/>
  <c r="G137" i="11"/>
  <c r="G21" i="11"/>
  <c r="K17" i="12"/>
  <c r="L304" i="12"/>
  <c r="L67" i="12"/>
  <c r="K304" i="12"/>
  <c r="G71" i="11"/>
  <c r="K67" i="12"/>
  <c r="L291" i="12"/>
  <c r="L54" i="12"/>
  <c r="G58" i="11"/>
  <c r="K54" i="12"/>
  <c r="L290" i="12"/>
  <c r="L53" i="12"/>
  <c r="G57" i="11"/>
  <c r="K53" i="12"/>
  <c r="L282" i="12"/>
  <c r="L45" i="12"/>
  <c r="G286" i="11"/>
  <c r="G49" i="11"/>
  <c r="K45" i="12"/>
  <c r="L265" i="12"/>
  <c r="L41" i="12"/>
  <c r="G269" i="11"/>
  <c r="G45" i="11"/>
  <c r="K41" i="12"/>
  <c r="L247" i="12"/>
  <c r="L37" i="12"/>
  <c r="G251" i="11"/>
  <c r="G41" i="11"/>
  <c r="K37" i="12"/>
  <c r="L230" i="12"/>
  <c r="L33" i="12"/>
  <c r="L215" i="12"/>
  <c r="L31" i="12"/>
  <c r="G219" i="11"/>
  <c r="G35" i="11"/>
  <c r="K31" i="12"/>
  <c r="L190" i="12"/>
  <c r="L28" i="12"/>
  <c r="G194" i="11"/>
  <c r="G32" i="11"/>
  <c r="K28" i="12"/>
  <c r="L184" i="12"/>
  <c r="L27" i="12"/>
  <c r="G188" i="11"/>
  <c r="G31" i="11"/>
  <c r="K27" i="12"/>
  <c r="AN449" i="1"/>
  <c r="L210" i="12"/>
  <c r="AM449" i="1"/>
  <c r="G214" i="11"/>
  <c r="K210" i="12"/>
  <c r="AN448" i="1"/>
  <c r="L209" i="12"/>
  <c r="AN447" i="1"/>
  <c r="L208" i="12"/>
  <c r="AN446" i="1"/>
  <c r="L207" i="12"/>
  <c r="AN445" i="1"/>
  <c r="L206" i="12"/>
  <c r="AM445" i="1"/>
  <c r="G210" i="11"/>
  <c r="K206" i="12"/>
  <c r="AN441" i="1"/>
  <c r="L202" i="12"/>
  <c r="AN438" i="1"/>
  <c r="L199" i="12"/>
  <c r="AM438" i="1"/>
  <c r="G203" i="11"/>
  <c r="K199" i="12"/>
  <c r="AN432" i="1"/>
  <c r="L193" i="12"/>
  <c r="AN431" i="1"/>
  <c r="L192" i="12"/>
  <c r="AN430" i="1"/>
  <c r="L191" i="12"/>
  <c r="AN428" i="1"/>
  <c r="L189" i="12"/>
  <c r="AM428" i="1"/>
  <c r="G193" i="11"/>
  <c r="K189" i="12"/>
  <c r="AN425" i="1"/>
  <c r="L186" i="12"/>
  <c r="AM425" i="1"/>
  <c r="G190" i="11"/>
  <c r="K186" i="12"/>
  <c r="AN418" i="1"/>
  <c r="L179" i="12"/>
  <c r="AM418" i="1"/>
  <c r="G183" i="11"/>
  <c r="K179" i="12"/>
  <c r="AN417" i="1"/>
  <c r="L178" i="12"/>
  <c r="AM417" i="1"/>
  <c r="G182" i="11"/>
  <c r="K178" i="12"/>
  <c r="AN415" i="1"/>
  <c r="L176" i="12"/>
  <c r="AM415" i="1"/>
  <c r="G180" i="11"/>
  <c r="K176" i="12"/>
  <c r="AN413" i="1"/>
  <c r="L174" i="12"/>
  <c r="AN411" i="1"/>
  <c r="L172" i="12"/>
  <c r="AM411" i="1"/>
  <c r="G176" i="11"/>
  <c r="K172" i="12"/>
  <c r="AN408" i="1"/>
  <c r="L169" i="12"/>
  <c r="AN404" i="1"/>
  <c r="L165" i="12"/>
  <c r="AN396" i="1"/>
  <c r="L157" i="12"/>
  <c r="AM396" i="1"/>
  <c r="G161" i="11"/>
  <c r="K157" i="12"/>
  <c r="AN394" i="1"/>
  <c r="L155" i="12"/>
  <c r="AM394" i="1"/>
  <c r="G159" i="11"/>
  <c r="K155" i="12"/>
  <c r="AN392" i="1"/>
  <c r="L153" i="12"/>
  <c r="AN391" i="1"/>
  <c r="L152" i="12"/>
  <c r="AM391" i="1"/>
  <c r="G156" i="11"/>
  <c r="K152" i="12"/>
  <c r="AN388" i="1"/>
  <c r="L149" i="12"/>
  <c r="AN385" i="1"/>
  <c r="L146" i="12"/>
  <c r="AM380" i="1"/>
  <c r="G145" i="11"/>
  <c r="K141" i="12"/>
  <c r="AM374" i="1"/>
  <c r="G139" i="11"/>
  <c r="K135" i="12"/>
  <c r="AN373" i="1"/>
  <c r="L134" i="12"/>
  <c r="AM370" i="1"/>
  <c r="G135" i="11"/>
  <c r="K131" i="12"/>
  <c r="AM369" i="1"/>
  <c r="G134" i="11"/>
  <c r="K130" i="12"/>
  <c r="AM359" i="1"/>
  <c r="G124" i="11"/>
  <c r="K120" i="12"/>
  <c r="AM354" i="1"/>
  <c r="G119" i="11"/>
  <c r="K115" i="12"/>
  <c r="G118" i="11"/>
  <c r="K114" i="12"/>
  <c r="G346" i="11"/>
  <c r="G111" i="11"/>
  <c r="K107" i="12"/>
  <c r="G337" i="11"/>
  <c r="G102" i="11"/>
  <c r="K98" i="12"/>
  <c r="G336" i="11"/>
  <c r="G101" i="11"/>
  <c r="K97" i="12"/>
  <c r="M327" i="11"/>
  <c r="M92" i="11"/>
  <c r="K327" i="11"/>
  <c r="K92" i="11"/>
  <c r="D92" i="11"/>
  <c r="E88" i="12"/>
  <c r="C92" i="11"/>
  <c r="D88" i="12"/>
  <c r="G327" i="11"/>
  <c r="G92" i="11"/>
  <c r="K88" i="12"/>
  <c r="AN321" i="1"/>
  <c r="L82" i="12"/>
  <c r="G86" i="11"/>
  <c r="K82" i="12"/>
  <c r="AN516" i="1"/>
  <c r="L277" i="12"/>
  <c r="AM516" i="1"/>
  <c r="K277" i="12"/>
  <c r="AN515" i="1"/>
  <c r="L276" i="12"/>
  <c r="AM515" i="1"/>
  <c r="K276" i="12"/>
  <c r="AN514" i="1"/>
  <c r="L275" i="12"/>
  <c r="AN513" i="1"/>
  <c r="L274" i="12"/>
  <c r="AN512" i="1"/>
  <c r="L273" i="12"/>
  <c r="AM512" i="1"/>
  <c r="G277" i="11"/>
  <c r="AN511" i="1"/>
  <c r="L272" i="12"/>
  <c r="AM511" i="1"/>
  <c r="K272" i="12"/>
  <c r="AN510" i="1"/>
  <c r="L271" i="12"/>
  <c r="AM510" i="1"/>
  <c r="G275" i="11"/>
  <c r="AN509" i="1"/>
  <c r="L270" i="12"/>
  <c r="AM509" i="1"/>
  <c r="K270" i="12"/>
  <c r="AN499" i="1"/>
  <c r="L260" i="12"/>
  <c r="AM499" i="1"/>
  <c r="G264" i="11"/>
  <c r="K260" i="12"/>
  <c r="AN498" i="1"/>
  <c r="L259" i="12"/>
  <c r="AM498" i="1"/>
  <c r="G263" i="11"/>
  <c r="K259" i="12"/>
  <c r="AN497" i="1"/>
  <c r="L258" i="12"/>
  <c r="AM497" i="1"/>
  <c r="G262" i="11"/>
  <c r="K258" i="12"/>
  <c r="AN495" i="1"/>
  <c r="L256" i="12"/>
  <c r="AM495" i="1"/>
  <c r="G260" i="11"/>
  <c r="K256" i="12"/>
  <c r="AN490" i="1"/>
  <c r="L251" i="12"/>
  <c r="AM490" i="1"/>
  <c r="G255" i="11"/>
  <c r="K251" i="12"/>
  <c r="AN489" i="1"/>
  <c r="L250" i="12"/>
  <c r="AM489" i="1"/>
  <c r="G254" i="11"/>
  <c r="K250" i="12"/>
  <c r="AN482" i="1"/>
  <c r="L243" i="12"/>
  <c r="AM482" i="1"/>
  <c r="G247" i="11"/>
  <c r="K243" i="12"/>
  <c r="AN475" i="1"/>
  <c r="L236" i="12"/>
  <c r="AM475" i="1"/>
  <c r="G240" i="11"/>
  <c r="K236" i="12"/>
  <c r="AN474" i="1"/>
  <c r="L235" i="12"/>
  <c r="AN471" i="1"/>
  <c r="L232" i="12"/>
  <c r="AN468" i="1"/>
  <c r="L229" i="12"/>
  <c r="AM468" i="1"/>
  <c r="G233" i="11"/>
  <c r="K229" i="12"/>
  <c r="AN463" i="1"/>
  <c r="L224" i="12"/>
  <c r="AM463" i="1"/>
  <c r="G228" i="11"/>
  <c r="K224" i="12"/>
  <c r="AN462" i="1"/>
  <c r="L223" i="12"/>
  <c r="AN461" i="1"/>
  <c r="L222" i="12"/>
  <c r="AN460" i="1"/>
  <c r="L221" i="12"/>
  <c r="AN456" i="1"/>
  <c r="L217" i="12"/>
  <c r="AN453" i="1"/>
  <c r="L214" i="12"/>
  <c r="AM453" i="1"/>
  <c r="G218" i="11"/>
  <c r="K214" i="12"/>
  <c r="F9" i="11"/>
  <c r="I313" i="12"/>
  <c r="F317" i="11"/>
  <c r="G9" i="11"/>
  <c r="L5" i="12"/>
  <c r="F10" i="11"/>
  <c r="I314" i="12"/>
  <c r="F318" i="11"/>
  <c r="G10" i="11"/>
  <c r="L6" i="12"/>
  <c r="G12" i="11"/>
  <c r="L8" i="12"/>
  <c r="F13" i="11"/>
  <c r="F321" i="11"/>
  <c r="G13" i="11"/>
  <c r="L9" i="12"/>
  <c r="G15" i="11"/>
  <c r="L11" i="12"/>
  <c r="G14" i="11"/>
  <c r="L10" i="12"/>
  <c r="F23" i="11"/>
  <c r="F326" i="11"/>
  <c r="G22" i="11"/>
  <c r="F20" i="11"/>
  <c r="F323" i="11"/>
  <c r="G20" i="11"/>
  <c r="L16" i="12"/>
  <c r="L21" i="12"/>
  <c r="G25" i="11"/>
  <c r="F25" i="11"/>
  <c r="F328" i="11"/>
  <c r="G24" i="11"/>
  <c r="L20" i="12"/>
  <c r="L29" i="12"/>
  <c r="L26" i="12"/>
  <c r="G30" i="11"/>
  <c r="L25" i="12"/>
  <c r="G29" i="11"/>
  <c r="F29" i="11"/>
  <c r="F332" i="11"/>
  <c r="G26" i="11"/>
  <c r="L22" i="12"/>
  <c r="G40" i="11"/>
  <c r="L36" i="12"/>
  <c r="F39" i="11"/>
  <c r="F337" i="11"/>
  <c r="F38" i="11"/>
  <c r="F336" i="11"/>
  <c r="G38" i="11"/>
  <c r="L34" i="12"/>
  <c r="L40" i="12"/>
  <c r="G44" i="11"/>
  <c r="F44" i="11"/>
  <c r="F342" i="11"/>
  <c r="L39" i="12"/>
  <c r="G43" i="11"/>
  <c r="L38" i="12"/>
  <c r="G42" i="11"/>
  <c r="G37" i="11"/>
  <c r="G36" i="11"/>
  <c r="L32" i="12"/>
  <c r="L52" i="12"/>
  <c r="G56" i="11"/>
  <c r="L51" i="12"/>
  <c r="L50" i="12"/>
  <c r="L49" i="12"/>
  <c r="G53" i="11"/>
  <c r="L48" i="12"/>
  <c r="L47" i="12"/>
  <c r="L46" i="12"/>
  <c r="G50" i="11"/>
  <c r="G67" i="11"/>
  <c r="L63" i="12"/>
  <c r="G68" i="11"/>
  <c r="L64" i="12"/>
  <c r="G64" i="11"/>
  <c r="L60" i="12"/>
  <c r="G74" i="11"/>
  <c r="L70" i="12"/>
  <c r="G94" i="11"/>
  <c r="L90" i="12"/>
  <c r="G87" i="11"/>
  <c r="L83" i="12"/>
  <c r="G84" i="11"/>
  <c r="L80" i="12"/>
  <c r="G85" i="11"/>
  <c r="L81" i="12"/>
  <c r="G89" i="11"/>
  <c r="L85" i="12"/>
  <c r="G79" i="11"/>
  <c r="G80" i="11"/>
  <c r="L76" i="12"/>
  <c r="G81" i="11"/>
  <c r="L77" i="12"/>
  <c r="G82" i="11"/>
  <c r="L78" i="12"/>
  <c r="G90" i="11"/>
  <c r="L86" i="12"/>
  <c r="G91" i="11"/>
  <c r="L87" i="12"/>
  <c r="L89" i="12"/>
  <c r="G93" i="11"/>
  <c r="L100" i="12"/>
  <c r="G104" i="11"/>
  <c r="L99" i="12"/>
  <c r="G103" i="11"/>
  <c r="G100" i="11"/>
  <c r="L95" i="12"/>
  <c r="G99" i="11"/>
  <c r="L94" i="12"/>
  <c r="G98" i="11"/>
  <c r="G97" i="11"/>
  <c r="L92" i="12"/>
  <c r="G96" i="11"/>
  <c r="L91" i="12"/>
  <c r="G95" i="11"/>
  <c r="L117" i="12"/>
  <c r="G121" i="11"/>
  <c r="L116" i="12"/>
  <c r="G120" i="11"/>
  <c r="L113" i="12"/>
  <c r="G117" i="11"/>
  <c r="G116" i="11"/>
  <c r="L111" i="12"/>
  <c r="G115" i="11"/>
  <c r="L110" i="12"/>
  <c r="G114" i="11"/>
  <c r="L109" i="12"/>
  <c r="G113" i="11"/>
  <c r="L108" i="12"/>
  <c r="G112" i="11"/>
  <c r="L106" i="12"/>
  <c r="G110" i="11"/>
  <c r="L105" i="12"/>
  <c r="G109" i="11"/>
  <c r="L104" i="12"/>
  <c r="G108" i="11"/>
  <c r="L103" i="12"/>
  <c r="G107" i="11"/>
  <c r="G105" i="11"/>
  <c r="G16" i="11"/>
  <c r="K12" i="12"/>
  <c r="L101" i="12"/>
  <c r="L12" i="12"/>
  <c r="G106" i="11"/>
  <c r="L102" i="12"/>
  <c r="G126" i="11"/>
  <c r="L122" i="12"/>
  <c r="G127" i="11"/>
  <c r="L123" i="12"/>
  <c r="G128" i="11"/>
  <c r="L124" i="12"/>
  <c r="G129" i="11"/>
  <c r="L125" i="12"/>
  <c r="G130" i="11"/>
  <c r="L126" i="12"/>
  <c r="G131" i="11"/>
  <c r="L127" i="12"/>
  <c r="G132" i="11"/>
  <c r="G133" i="11"/>
  <c r="L129" i="12"/>
  <c r="G140" i="11"/>
  <c r="L136" i="12"/>
  <c r="G141" i="11"/>
  <c r="L137" i="12"/>
  <c r="G142" i="11"/>
  <c r="L138" i="12"/>
  <c r="G143" i="11"/>
  <c r="L139" i="12"/>
  <c r="G138" i="11"/>
  <c r="G144" i="11"/>
  <c r="L140" i="12"/>
  <c r="G146" i="11"/>
  <c r="G150" i="11"/>
  <c r="G149" i="11"/>
  <c r="L145" i="12"/>
  <c r="G154" i="11"/>
  <c r="G153" i="11"/>
  <c r="L148" i="12"/>
  <c r="G152" i="11"/>
  <c r="G155" i="11"/>
  <c r="L151" i="12"/>
  <c r="G157" i="11"/>
  <c r="L154" i="12"/>
  <c r="G158" i="11"/>
  <c r="L156" i="12"/>
  <c r="G160" i="11"/>
  <c r="G165" i="11"/>
  <c r="L161" i="12"/>
  <c r="G166" i="11"/>
  <c r="L162" i="12"/>
  <c r="G167" i="11"/>
  <c r="L163" i="12"/>
  <c r="G171" i="11"/>
  <c r="L167" i="12"/>
  <c r="G172" i="11"/>
  <c r="L168" i="12"/>
  <c r="G168" i="11"/>
  <c r="L164" i="12"/>
  <c r="G169" i="11"/>
  <c r="G173" i="11"/>
  <c r="L177" i="12"/>
  <c r="G181" i="11"/>
  <c r="L175" i="12"/>
  <c r="G179" i="11"/>
  <c r="G178" i="11"/>
  <c r="G174" i="11"/>
  <c r="L170" i="12"/>
  <c r="G175" i="11"/>
  <c r="L171" i="12"/>
  <c r="G164" i="11"/>
  <c r="L160" i="12"/>
  <c r="G177" i="11"/>
  <c r="L173" i="12"/>
  <c r="C177" i="11"/>
  <c r="D177" i="11"/>
  <c r="K177" i="11"/>
  <c r="M177" i="11"/>
  <c r="G196" i="11"/>
  <c r="G208" i="11"/>
  <c r="L204" i="12"/>
  <c r="G212" i="11"/>
  <c r="G211" i="11"/>
  <c r="G209" i="11"/>
  <c r="L205" i="12"/>
  <c r="L212" i="12"/>
  <c r="G216" i="11"/>
  <c r="L211" i="12"/>
  <c r="G215" i="11"/>
  <c r="G213" i="11"/>
  <c r="G217" i="11"/>
  <c r="L213" i="12"/>
  <c r="G221" i="11"/>
  <c r="G222" i="11"/>
  <c r="L218" i="12"/>
  <c r="G223" i="11"/>
  <c r="L219" i="12"/>
  <c r="G224" i="11"/>
  <c r="L220" i="12"/>
  <c r="G225" i="11"/>
  <c r="G226" i="11"/>
  <c r="G227" i="11"/>
  <c r="G230" i="11"/>
  <c r="L226" i="12"/>
  <c r="L225" i="12"/>
  <c r="G229" i="11"/>
  <c r="G232" i="11"/>
  <c r="L228" i="12"/>
  <c r="C232" i="11"/>
  <c r="D232" i="11"/>
  <c r="K232" i="11"/>
  <c r="M232" i="11"/>
  <c r="M236" i="11"/>
  <c r="K236" i="11"/>
  <c r="G236" i="11"/>
  <c r="C236" i="11"/>
  <c r="D236" i="11"/>
  <c r="M239" i="11"/>
  <c r="K239" i="11"/>
  <c r="G239" i="11"/>
  <c r="C239" i="11"/>
  <c r="D239" i="11"/>
  <c r="M240" i="11"/>
  <c r="K240" i="11"/>
  <c r="C240" i="11"/>
  <c r="D240" i="11"/>
  <c r="M241" i="11"/>
  <c r="K241" i="11"/>
  <c r="G241" i="11"/>
  <c r="L237" i="12"/>
  <c r="C241" i="11"/>
  <c r="D241" i="11"/>
  <c r="M231" i="11"/>
  <c r="K231" i="11"/>
  <c r="D231" i="11"/>
  <c r="C231" i="11"/>
  <c r="L227" i="12"/>
  <c r="G231" i="11"/>
  <c r="M243" i="11"/>
  <c r="K243" i="11"/>
  <c r="G243" i="11"/>
  <c r="L239" i="12"/>
  <c r="C243" i="11"/>
  <c r="D243" i="11"/>
  <c r="M244" i="11"/>
  <c r="G244" i="11"/>
  <c r="L240" i="12"/>
  <c r="C244" i="11"/>
  <c r="D244" i="11"/>
  <c r="M247" i="11"/>
  <c r="K247" i="11"/>
  <c r="K242" i="11"/>
  <c r="G242" i="11"/>
  <c r="L238" i="12"/>
  <c r="C242" i="11"/>
  <c r="D242" i="11"/>
  <c r="G235" i="11"/>
  <c r="C235" i="11"/>
  <c r="D235" i="11"/>
  <c r="K235" i="11"/>
  <c r="M235" i="11"/>
  <c r="L231" i="12"/>
  <c r="L234" i="12"/>
  <c r="G238" i="11"/>
  <c r="C238" i="11"/>
  <c r="D238" i="11"/>
  <c r="K238" i="11"/>
  <c r="M238" i="11"/>
  <c r="D245" i="11"/>
  <c r="C245" i="11"/>
  <c r="K244" i="11"/>
  <c r="M245" i="11"/>
  <c r="K245" i="11"/>
  <c r="G246" i="11"/>
  <c r="M246" i="11"/>
  <c r="K246" i="11"/>
  <c r="M250" i="11"/>
  <c r="K250" i="11"/>
  <c r="G250" i="11"/>
  <c r="L246" i="12"/>
  <c r="C250" i="11"/>
  <c r="D250" i="11"/>
  <c r="M256" i="11"/>
  <c r="K256" i="11"/>
  <c r="L252" i="12"/>
  <c r="C256" i="11"/>
  <c r="D256" i="11"/>
  <c r="M258" i="11"/>
  <c r="K258" i="11"/>
  <c r="L254" i="12"/>
  <c r="C258" i="11"/>
  <c r="D258" i="11"/>
  <c r="M259" i="11"/>
  <c r="K259" i="11"/>
  <c r="L255" i="12"/>
  <c r="C259" i="11"/>
  <c r="D259" i="11"/>
  <c r="K257" i="11"/>
  <c r="C257" i="11"/>
  <c r="D257" i="11"/>
  <c r="L253" i="12"/>
  <c r="C254" i="11"/>
  <c r="D254" i="11"/>
  <c r="M254" i="11"/>
  <c r="K254" i="11"/>
  <c r="M268" i="11"/>
  <c r="K268" i="11"/>
  <c r="M267" i="11"/>
  <c r="K267" i="11"/>
  <c r="K266" i="11"/>
  <c r="M265" i="11"/>
  <c r="K265" i="11"/>
  <c r="M263" i="11"/>
  <c r="K263" i="11"/>
  <c r="G265" i="11"/>
  <c r="L261" i="12"/>
  <c r="G266" i="11"/>
  <c r="L262" i="12"/>
  <c r="G267" i="11"/>
  <c r="L263" i="12"/>
  <c r="G268" i="11"/>
  <c r="L264" i="12"/>
  <c r="G271" i="11"/>
  <c r="L267" i="12"/>
  <c r="M279" i="11"/>
  <c r="K279" i="11"/>
  <c r="M278" i="11"/>
  <c r="K278" i="11"/>
  <c r="M276" i="11"/>
  <c r="K276" i="11"/>
  <c r="M274" i="11"/>
  <c r="K274" i="11"/>
  <c r="C255" i="11"/>
  <c r="D255" i="11"/>
  <c r="K255" i="11"/>
  <c r="M255" i="11"/>
  <c r="K264" i="11"/>
  <c r="M264" i="11"/>
  <c r="K273" i="11"/>
  <c r="M273" i="11"/>
  <c r="G283" i="11"/>
  <c r="L279" i="12"/>
  <c r="L269" i="12"/>
  <c r="G278" i="11"/>
  <c r="G276" i="11"/>
  <c r="AN287" i="1"/>
  <c r="AJ287" i="1"/>
  <c r="AJ285" i="1"/>
  <c r="AJ286" i="1"/>
  <c r="M270" i="11"/>
  <c r="K270" i="11"/>
  <c r="M284" i="11"/>
  <c r="K284" i="11"/>
  <c r="M282" i="11"/>
  <c r="M277" i="11"/>
  <c r="S277" i="12"/>
  <c r="S280" i="12"/>
  <c r="S267" i="12"/>
  <c r="S268" i="12"/>
  <c r="M271" i="11"/>
  <c r="M272" i="11"/>
  <c r="K271" i="11"/>
  <c r="K272" i="11"/>
  <c r="K277" i="11"/>
  <c r="S273" i="12"/>
  <c r="S276" i="12"/>
  <c r="M280" i="11"/>
  <c r="K280" i="11"/>
  <c r="S271" i="12"/>
  <c r="K275" i="11"/>
  <c r="M275" i="11"/>
  <c r="G284" i="11"/>
  <c r="G270" i="11"/>
  <c r="K266" i="12"/>
  <c r="L280" i="12"/>
  <c r="L266" i="12"/>
  <c r="K269" i="12"/>
  <c r="G280" i="11"/>
  <c r="G282" i="11"/>
  <c r="G279" i="11"/>
  <c r="G281" i="11"/>
  <c r="F279" i="11"/>
  <c r="F281" i="11"/>
  <c r="G273" i="11"/>
  <c r="G274" i="11"/>
  <c r="BE270" i="1"/>
  <c r="BD270" i="1" a="1"/>
  <c r="BD270" i="1" s="1"/>
  <c r="BD278" i="1" a="1"/>
  <c r="BD278" i="1" s="1"/>
  <c r="BE278" i="1"/>
  <c r="G272" i="11"/>
  <c r="AM270" i="1"/>
  <c r="L273" i="11" s="1"/>
  <c r="L268" i="12"/>
  <c r="AN270" i="1"/>
  <c r="E301" i="12"/>
  <c r="D305" i="11"/>
  <c r="D300" i="12"/>
  <c r="C304" i="11"/>
  <c r="K300" i="12"/>
  <c r="G304" i="11"/>
  <c r="E298" i="12"/>
  <c r="D302" i="11"/>
  <c r="E297" i="12"/>
  <c r="D301" i="11"/>
  <c r="D296" i="12"/>
  <c r="C300" i="11"/>
  <c r="K296" i="12"/>
  <c r="G300" i="11"/>
  <c r="E293" i="12"/>
  <c r="D297" i="11"/>
  <c r="D292" i="12"/>
  <c r="C296" i="11"/>
  <c r="K292" i="12"/>
  <c r="G296" i="11"/>
  <c r="D291" i="12"/>
  <c r="C295" i="11"/>
  <c r="K291" i="12"/>
  <c r="G295" i="11"/>
  <c r="E289" i="12"/>
  <c r="D293" i="11"/>
  <c r="D288" i="12"/>
  <c r="C292" i="11"/>
  <c r="K288" i="12"/>
  <c r="G292" i="11"/>
  <c r="E286" i="12"/>
  <c r="D290" i="11"/>
  <c r="E285" i="12"/>
  <c r="D289" i="11"/>
  <c r="D284" i="12"/>
  <c r="C288" i="11"/>
  <c r="K284" i="12"/>
  <c r="G288" i="11"/>
  <c r="E281" i="12"/>
  <c r="D285" i="11"/>
  <c r="E278" i="12"/>
  <c r="D282" i="11"/>
  <c r="E277" i="12"/>
  <c r="D281" i="11"/>
  <c r="D266" i="12"/>
  <c r="C270" i="11"/>
  <c r="D265" i="12"/>
  <c r="C269" i="11"/>
  <c r="D301" i="12"/>
  <c r="C305" i="11"/>
  <c r="K301" i="12"/>
  <c r="G305" i="11"/>
  <c r="E299" i="12"/>
  <c r="D303" i="11"/>
  <c r="D298" i="12"/>
  <c r="C302" i="11"/>
  <c r="K298" i="12"/>
  <c r="G302" i="11"/>
  <c r="D297" i="12"/>
  <c r="C301" i="11"/>
  <c r="K297" i="12"/>
  <c r="G301" i="11"/>
  <c r="E295" i="12"/>
  <c r="D299" i="11"/>
  <c r="E294" i="12"/>
  <c r="D298" i="11"/>
  <c r="D293" i="12"/>
  <c r="C297" i="11"/>
  <c r="K293" i="12"/>
  <c r="G297" i="11"/>
  <c r="E290" i="12"/>
  <c r="D294" i="11"/>
  <c r="D289" i="12"/>
  <c r="C293" i="11"/>
  <c r="K289" i="12"/>
  <c r="G293" i="11"/>
  <c r="E287" i="12"/>
  <c r="D291" i="11"/>
  <c r="D286" i="12"/>
  <c r="C290" i="11"/>
  <c r="K286" i="12"/>
  <c r="G290" i="11"/>
  <c r="D285" i="12"/>
  <c r="C289" i="11"/>
  <c r="K285" i="12"/>
  <c r="G289" i="11"/>
  <c r="E283" i="12"/>
  <c r="D287" i="11"/>
  <c r="E282" i="12"/>
  <c r="D286" i="11"/>
  <c r="D281" i="12"/>
  <c r="C285" i="11"/>
  <c r="E280" i="12"/>
  <c r="D284" i="11"/>
  <c r="E279" i="12"/>
  <c r="D283" i="11"/>
  <c r="D278" i="12"/>
  <c r="C282" i="11"/>
  <c r="D277" i="12"/>
  <c r="C281" i="11"/>
  <c r="E300" i="12"/>
  <c r="D304" i="11"/>
  <c r="D299" i="12"/>
  <c r="C303" i="11"/>
  <c r="K299" i="12"/>
  <c r="G303" i="11"/>
  <c r="E296" i="12"/>
  <c r="D300" i="11"/>
  <c r="D295" i="12"/>
  <c r="C299" i="11"/>
  <c r="K295" i="12"/>
  <c r="G299" i="11"/>
  <c r="D294" i="12"/>
  <c r="C298" i="11"/>
  <c r="K294" i="12"/>
  <c r="G298" i="11"/>
  <c r="E292" i="12"/>
  <c r="D296" i="11"/>
  <c r="E291" i="12"/>
  <c r="D295" i="11"/>
  <c r="D290" i="12"/>
  <c r="C294" i="11"/>
  <c r="K290" i="12"/>
  <c r="G294" i="11"/>
  <c r="E288" i="12"/>
  <c r="D292" i="11"/>
  <c r="D287" i="12"/>
  <c r="C291" i="11"/>
  <c r="K287" i="12"/>
  <c r="G291" i="11"/>
  <c r="E284" i="12"/>
  <c r="D288" i="11"/>
  <c r="D283" i="12"/>
  <c r="C287" i="11"/>
  <c r="K283" i="12"/>
  <c r="G287" i="11"/>
  <c r="D282" i="12"/>
  <c r="C286" i="11"/>
  <c r="D280" i="12"/>
  <c r="C284" i="11"/>
  <c r="D279" i="12"/>
  <c r="C283" i="11"/>
  <c r="E266" i="12"/>
  <c r="D270" i="11"/>
  <c r="E265" i="12"/>
  <c r="D269" i="11"/>
  <c r="L250" i="11"/>
  <c r="N250" i="11"/>
  <c r="L256" i="11"/>
  <c r="N256" i="11"/>
  <c r="G256" i="11"/>
  <c r="L258" i="11"/>
  <c r="N258" i="11"/>
  <c r="F258" i="11"/>
  <c r="G258" i="11"/>
  <c r="L259" i="11"/>
  <c r="N259" i="11"/>
  <c r="G259" i="11"/>
  <c r="L257" i="11"/>
  <c r="N257" i="11"/>
  <c r="G257" i="11"/>
  <c r="L254" i="11"/>
  <c r="N254" i="11"/>
  <c r="L268" i="11"/>
  <c r="N268" i="11"/>
  <c r="L267" i="11"/>
  <c r="N267" i="11"/>
  <c r="L266" i="11"/>
  <c r="N266" i="11"/>
  <c r="L265" i="11"/>
  <c r="N265" i="11"/>
  <c r="L263" i="11"/>
  <c r="N263" i="11"/>
  <c r="D259" i="12"/>
  <c r="C263" i="11"/>
  <c r="E259" i="12"/>
  <c r="D263" i="11"/>
  <c r="D261" i="12"/>
  <c r="C265" i="11"/>
  <c r="E261" i="12"/>
  <c r="D265" i="11"/>
  <c r="D262" i="12"/>
  <c r="C266" i="11"/>
  <c r="E262" i="12"/>
  <c r="D266" i="11"/>
  <c r="D263" i="12"/>
  <c r="C267" i="11"/>
  <c r="E263" i="12"/>
  <c r="D267" i="11"/>
  <c r="D264" i="12"/>
  <c r="C268" i="11"/>
  <c r="E264" i="12"/>
  <c r="D268" i="11"/>
  <c r="D267" i="12"/>
  <c r="C271" i="11"/>
  <c r="E267" i="12"/>
  <c r="D271" i="11"/>
  <c r="L279" i="11"/>
  <c r="N279" i="11"/>
  <c r="L278" i="11"/>
  <c r="N278" i="11"/>
  <c r="L276" i="11"/>
  <c r="N276" i="11"/>
  <c r="L274" i="11"/>
  <c r="N274" i="11"/>
  <c r="D270" i="12"/>
  <c r="C274" i="11"/>
  <c r="E270" i="12"/>
  <c r="D274" i="11"/>
  <c r="D272" i="12"/>
  <c r="C276" i="11"/>
  <c r="E272" i="12"/>
  <c r="D276" i="11"/>
  <c r="D273" i="12"/>
  <c r="C277" i="11"/>
  <c r="E273" i="12"/>
  <c r="D277" i="11"/>
  <c r="D274" i="12"/>
  <c r="C278" i="11"/>
  <c r="E274" i="12"/>
  <c r="D278" i="11"/>
  <c r="D275" i="12"/>
  <c r="C279" i="11"/>
  <c r="E275" i="12"/>
  <c r="D279" i="11"/>
  <c r="E276" i="12"/>
  <c r="D280" i="11"/>
  <c r="D276" i="12"/>
  <c r="C280" i="11"/>
  <c r="L280" i="11"/>
  <c r="N280" i="11"/>
  <c r="L255" i="11"/>
  <c r="N255" i="11"/>
  <c r="D260" i="12"/>
  <c r="C264" i="11"/>
  <c r="E260" i="12"/>
  <c r="D264" i="11"/>
  <c r="L264" i="11"/>
  <c r="N264" i="11"/>
  <c r="D271" i="12"/>
  <c r="C275" i="11"/>
  <c r="E271" i="12"/>
  <c r="D275" i="11"/>
  <c r="L275" i="11"/>
  <c r="N275" i="11"/>
  <c r="D269" i="12"/>
  <c r="C273" i="11"/>
  <c r="E269" i="12"/>
  <c r="D273" i="11"/>
  <c r="D268" i="12"/>
  <c r="C272" i="11"/>
  <c r="E268" i="12"/>
  <c r="D272" i="11"/>
  <c r="AJ280" i="1"/>
  <c r="K282" i="12"/>
  <c r="K281" i="12"/>
  <c r="K278" i="12"/>
  <c r="K265" i="12"/>
  <c r="J254" i="12"/>
  <c r="K261" i="12"/>
  <c r="K262" i="12"/>
  <c r="I263" i="12"/>
  <c r="J263" i="12"/>
  <c r="K263" i="12"/>
  <c r="K264" i="12"/>
  <c r="K267" i="12"/>
  <c r="K273" i="12"/>
  <c r="I274" i="12"/>
  <c r="J274" i="12"/>
  <c r="K274" i="12"/>
  <c r="K275" i="12"/>
  <c r="K271" i="12"/>
  <c r="K279" i="12"/>
  <c r="K280" i="12"/>
  <c r="K268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AJ282" i="1"/>
  <c r="BB271" i="1"/>
  <c r="AJ271" i="1"/>
  <c r="BE271" i="1"/>
  <c r="BD271" i="1" a="1"/>
  <c r="BD271" i="1" s="1"/>
  <c r="S193" i="12"/>
  <c r="S209" i="12"/>
  <c r="S223" i="12"/>
  <c r="AN314" i="1"/>
  <c r="L310" i="12"/>
  <c r="AN311" i="1"/>
  <c r="L307" i="12"/>
  <c r="AN308" i="1"/>
  <c r="AN305" i="1"/>
  <c r="AN302" i="1"/>
  <c r="AN298" i="1"/>
  <c r="AN294" i="1"/>
  <c r="D258" i="12"/>
  <c r="AN315" i="1"/>
  <c r="L311" i="12"/>
  <c r="AN312" i="1"/>
  <c r="L308" i="12"/>
  <c r="G311" i="11"/>
  <c r="K307" i="12"/>
  <c r="AN309" i="1"/>
  <c r="G308" i="11"/>
  <c r="AN306" i="1"/>
  <c r="AN303" i="1"/>
  <c r="AN300" i="1"/>
  <c r="AN295" i="1"/>
  <c r="AN291" i="1"/>
  <c r="AN310" i="1"/>
  <c r="L306" i="12"/>
  <c r="G309" i="11"/>
  <c r="AN307" i="1"/>
  <c r="AN304" i="1"/>
  <c r="AN301" i="1"/>
  <c r="AN297" i="1"/>
  <c r="AN292" i="1"/>
  <c r="AN289" i="1"/>
  <c r="E258" i="12"/>
  <c r="C319" i="11"/>
  <c r="D315" i="12"/>
  <c r="G319" i="11"/>
  <c r="K315" i="12"/>
  <c r="G318" i="11"/>
  <c r="K314" i="12"/>
  <c r="G317" i="11"/>
  <c r="K313" i="12"/>
  <c r="AN316" i="1"/>
  <c r="L312" i="12"/>
  <c r="G316" i="11"/>
  <c r="K312" i="12"/>
  <c r="V258" i="12"/>
  <c r="V259" i="12"/>
  <c r="V260" i="12"/>
  <c r="V261" i="12"/>
  <c r="V262" i="12"/>
  <c r="V263" i="12"/>
  <c r="V306" i="12"/>
  <c r="V307" i="12"/>
  <c r="V308" i="12"/>
  <c r="V309" i="12"/>
  <c r="V310" i="12"/>
  <c r="V311" i="12"/>
  <c r="V312" i="12"/>
  <c r="V313" i="12"/>
  <c r="V314" i="12"/>
  <c r="V315" i="12"/>
  <c r="L16" i="11"/>
  <c r="N16" i="11"/>
  <c r="L165" i="11"/>
  <c r="N165" i="11"/>
  <c r="L157" i="11"/>
  <c r="N157" i="11"/>
  <c r="L153" i="11"/>
  <c r="N153" i="11"/>
  <c r="L152" i="11"/>
  <c r="N152" i="11"/>
  <c r="L149" i="11"/>
  <c r="N149" i="11"/>
  <c r="L138" i="11"/>
  <c r="N138" i="11"/>
  <c r="L134" i="11"/>
  <c r="N134" i="11"/>
  <c r="L129" i="11"/>
  <c r="N129" i="11"/>
  <c r="L121" i="11"/>
  <c r="N121" i="11"/>
  <c r="L119" i="11"/>
  <c r="N119" i="11"/>
  <c r="D314" i="11"/>
  <c r="C313" i="11"/>
  <c r="AM313" i="1"/>
  <c r="G313" i="11"/>
  <c r="D311" i="11"/>
  <c r="C310" i="11"/>
  <c r="AM310" i="1"/>
  <c r="G310" i="11"/>
  <c r="D308" i="11"/>
  <c r="C307" i="11"/>
  <c r="AM307" i="1"/>
  <c r="G307" i="11"/>
  <c r="AM304" i="1"/>
  <c r="AM301" i="1"/>
  <c r="AM297" i="1"/>
  <c r="AM296" i="1"/>
  <c r="AM292" i="1"/>
  <c r="N57" i="11" s="1"/>
  <c r="AM289" i="1"/>
  <c r="L216" i="11"/>
  <c r="N216" i="11"/>
  <c r="L213" i="11"/>
  <c r="N213" i="11"/>
  <c r="L212" i="11"/>
  <c r="N212" i="11"/>
  <c r="L176" i="11"/>
  <c r="N176" i="11"/>
  <c r="L172" i="11"/>
  <c r="N172" i="11"/>
  <c r="L169" i="11"/>
  <c r="N169" i="11"/>
  <c r="E329" i="12"/>
  <c r="D346" i="11"/>
  <c r="D328" i="12"/>
  <c r="C345" i="11"/>
  <c r="E326" i="12"/>
  <c r="D343" i="11"/>
  <c r="D325" i="12"/>
  <c r="C342" i="11"/>
  <c r="E323" i="12"/>
  <c r="D340" i="11"/>
  <c r="D322" i="12"/>
  <c r="C339" i="11"/>
  <c r="E320" i="12"/>
  <c r="D337" i="11"/>
  <c r="D319" i="12"/>
  <c r="C336" i="11"/>
  <c r="E317" i="12"/>
  <c r="D334" i="11"/>
  <c r="D316" i="12"/>
  <c r="C333" i="11"/>
  <c r="D331" i="11"/>
  <c r="C330" i="11"/>
  <c r="D328" i="11"/>
  <c r="C327" i="11"/>
  <c r="D325" i="11"/>
  <c r="C324" i="11"/>
  <c r="D322" i="11"/>
  <c r="C321" i="11"/>
  <c r="AM321" i="1"/>
  <c r="L86" i="11" s="1"/>
  <c r="G321" i="11"/>
  <c r="D319" i="11"/>
  <c r="C318" i="11"/>
  <c r="D316" i="11"/>
  <c r="L161" i="11"/>
  <c r="N161" i="11"/>
  <c r="L160" i="11"/>
  <c r="N160" i="11"/>
  <c r="L146" i="11"/>
  <c r="N146" i="11"/>
  <c r="L143" i="11"/>
  <c r="N143" i="11"/>
  <c r="L140" i="11"/>
  <c r="N140" i="11"/>
  <c r="L133" i="11"/>
  <c r="N133" i="11"/>
  <c r="L131" i="11"/>
  <c r="N131" i="11"/>
  <c r="L128" i="11"/>
  <c r="N128" i="11"/>
  <c r="D315" i="11"/>
  <c r="C314" i="11"/>
  <c r="AM314" i="1"/>
  <c r="L79" i="11" s="1"/>
  <c r="G314" i="11"/>
  <c r="D312" i="11"/>
  <c r="C311" i="11"/>
  <c r="D309" i="11"/>
  <c r="C308" i="11"/>
  <c r="D306" i="11"/>
  <c r="AM298" i="1"/>
  <c r="AM293" i="1"/>
  <c r="L58" i="11" s="1"/>
  <c r="AM290" i="1"/>
  <c r="L215" i="11"/>
  <c r="N215" i="11"/>
  <c r="L175" i="11"/>
  <c r="N175" i="11"/>
  <c r="L173" i="11"/>
  <c r="N173" i="11"/>
  <c r="L171" i="11"/>
  <c r="N171" i="11"/>
  <c r="L168" i="11"/>
  <c r="N168" i="11"/>
  <c r="D329" i="12"/>
  <c r="C346" i="11"/>
  <c r="E327" i="12"/>
  <c r="D344" i="11"/>
  <c r="D326" i="12"/>
  <c r="C343" i="11"/>
  <c r="E324" i="12"/>
  <c r="D341" i="11"/>
  <c r="D323" i="12"/>
  <c r="C340" i="11"/>
  <c r="E321" i="12"/>
  <c r="D338" i="11"/>
  <c r="E318" i="12"/>
  <c r="D335" i="11"/>
  <c r="D317" i="12"/>
  <c r="C334" i="11"/>
  <c r="D332" i="11"/>
  <c r="D329" i="11"/>
  <c r="C328" i="11"/>
  <c r="C325" i="11"/>
  <c r="D323" i="11"/>
  <c r="D320" i="11"/>
  <c r="D317" i="11"/>
  <c r="C316" i="11"/>
  <c r="L166" i="11"/>
  <c r="N166" i="11"/>
  <c r="L164" i="11"/>
  <c r="N164" i="11"/>
  <c r="L154" i="11"/>
  <c r="N154" i="11"/>
  <c r="L145" i="11"/>
  <c r="N145" i="11"/>
  <c r="L142" i="11"/>
  <c r="N142" i="11"/>
  <c r="L139" i="11"/>
  <c r="N139" i="11"/>
  <c r="L135" i="11"/>
  <c r="N135" i="11"/>
  <c r="L130" i="11"/>
  <c r="N130" i="11"/>
  <c r="L127" i="11"/>
  <c r="N127" i="11"/>
  <c r="C315" i="11"/>
  <c r="AM315" i="1"/>
  <c r="G315" i="11"/>
  <c r="D313" i="11"/>
  <c r="C312" i="11"/>
  <c r="AM312" i="1"/>
  <c r="G312" i="11"/>
  <c r="D310" i="11"/>
  <c r="C309" i="11"/>
  <c r="D307" i="11"/>
  <c r="C306" i="11"/>
  <c r="AM306" i="1"/>
  <c r="G306" i="11"/>
  <c r="AM300" i="1"/>
  <c r="AM295" i="1"/>
  <c r="AM291" i="1"/>
  <c r="L217" i="11"/>
  <c r="N217" i="11"/>
  <c r="L214" i="11"/>
  <c r="N214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4" i="11"/>
  <c r="N174" i="11"/>
  <c r="L167" i="11"/>
  <c r="N167" i="11"/>
  <c r="E328" i="12"/>
  <c r="D345" i="11"/>
  <c r="D327" i="12"/>
  <c r="C344" i="11"/>
  <c r="E325" i="12"/>
  <c r="D342" i="11"/>
  <c r="D324" i="12"/>
  <c r="C341" i="11"/>
  <c r="E322" i="12"/>
  <c r="D339" i="11"/>
  <c r="D321" i="12"/>
  <c r="C338" i="11"/>
  <c r="E319" i="12"/>
  <c r="D336" i="11"/>
  <c r="D318" i="12"/>
  <c r="C335" i="11"/>
  <c r="E316" i="12"/>
  <c r="D333" i="11"/>
  <c r="C332" i="11"/>
  <c r="D330" i="11"/>
  <c r="C329" i="11"/>
  <c r="D327" i="11"/>
  <c r="C326" i="11"/>
  <c r="D324" i="11"/>
  <c r="C323" i="11"/>
  <c r="D321" i="11"/>
  <c r="C320" i="11"/>
  <c r="D318" i="11"/>
  <c r="C317" i="11"/>
  <c r="K29" i="12"/>
  <c r="G33" i="11"/>
  <c r="I32" i="12"/>
  <c r="F36" i="11"/>
  <c r="K51" i="12"/>
  <c r="G55" i="11"/>
  <c r="I51" i="12"/>
  <c r="F55" i="11"/>
  <c r="K50" i="12"/>
  <c r="G54" i="11"/>
  <c r="K48" i="12"/>
  <c r="G52" i="11"/>
  <c r="K47" i="12"/>
  <c r="G51" i="11"/>
  <c r="I46" i="12"/>
  <c r="F50" i="11"/>
  <c r="L236" i="11"/>
  <c r="N236" i="11"/>
  <c r="L239" i="11"/>
  <c r="N239" i="11"/>
  <c r="L240" i="11"/>
  <c r="N240" i="11"/>
  <c r="L241" i="11"/>
  <c r="N241" i="11"/>
  <c r="L231" i="11"/>
  <c r="N231" i="11"/>
  <c r="L243" i="11"/>
  <c r="N243" i="11"/>
  <c r="L244" i="11"/>
  <c r="N244" i="11"/>
  <c r="L247" i="11"/>
  <c r="N247" i="11"/>
  <c r="L242" i="11"/>
  <c r="N242" i="11"/>
  <c r="K241" i="12"/>
  <c r="G245" i="11"/>
  <c r="D242" i="12"/>
  <c r="C246" i="11"/>
  <c r="E242" i="12"/>
  <c r="D246" i="11"/>
  <c r="D243" i="12"/>
  <c r="C247" i="11"/>
  <c r="E243" i="12"/>
  <c r="D247" i="11"/>
  <c r="K246" i="12"/>
  <c r="D246" i="12"/>
  <c r="E246" i="12"/>
  <c r="K252" i="12"/>
  <c r="D252" i="12"/>
  <c r="E252" i="12"/>
  <c r="I254" i="12"/>
  <c r="K254" i="12"/>
  <c r="D254" i="12"/>
  <c r="E254" i="12"/>
  <c r="K255" i="12"/>
  <c r="D255" i="12"/>
  <c r="E255" i="12"/>
  <c r="D253" i="12"/>
  <c r="E253" i="12"/>
  <c r="K253" i="12"/>
  <c r="D250" i="12"/>
  <c r="E250" i="12"/>
  <c r="D251" i="12"/>
  <c r="E251" i="12"/>
  <c r="BQ244" i="1"/>
  <c r="E99" i="12"/>
  <c r="D99" i="12"/>
  <c r="E98" i="12"/>
  <c r="D98" i="12"/>
  <c r="E97" i="12"/>
  <c r="D97" i="12"/>
  <c r="E96" i="12"/>
  <c r="D96" i="12"/>
  <c r="E95" i="12"/>
  <c r="D95" i="12"/>
  <c r="E94" i="12"/>
  <c r="D94" i="12"/>
  <c r="E93" i="12"/>
  <c r="D93" i="12"/>
  <c r="E92" i="12"/>
  <c r="D92" i="12"/>
  <c r="E91" i="12"/>
  <c r="D91" i="12"/>
  <c r="E90" i="12"/>
  <c r="D90" i="12"/>
  <c r="E89" i="12"/>
  <c r="D89" i="12"/>
  <c r="E87" i="12"/>
  <c r="D87" i="12"/>
  <c r="E86" i="12"/>
  <c r="D86" i="12"/>
  <c r="E85" i="12"/>
  <c r="D85" i="12"/>
  <c r="E84" i="12"/>
  <c r="D84" i="12"/>
  <c r="K84" i="12"/>
  <c r="E83" i="12"/>
  <c r="D83" i="12"/>
  <c r="E82" i="12"/>
  <c r="D82" i="12"/>
  <c r="E81" i="12"/>
  <c r="D81" i="12"/>
  <c r="E80" i="12"/>
  <c r="D80" i="12"/>
  <c r="E79" i="12"/>
  <c r="D79" i="12"/>
  <c r="K79" i="12"/>
  <c r="E78" i="12"/>
  <c r="D78" i="12"/>
  <c r="E77" i="12"/>
  <c r="D77" i="12"/>
  <c r="E76" i="12"/>
  <c r="D76" i="12"/>
  <c r="E75" i="12"/>
  <c r="D75" i="12"/>
  <c r="E74" i="12"/>
  <c r="D74" i="12"/>
  <c r="K74" i="12"/>
  <c r="E73" i="12"/>
  <c r="D73" i="12"/>
  <c r="K73" i="12"/>
  <c r="E72" i="12"/>
  <c r="D72" i="12"/>
  <c r="K72" i="12"/>
  <c r="E71" i="12"/>
  <c r="D71" i="12"/>
  <c r="K71" i="12"/>
  <c r="E70" i="12"/>
  <c r="D70" i="12"/>
  <c r="E69" i="12"/>
  <c r="D69" i="12"/>
  <c r="K69" i="12"/>
  <c r="E68" i="12"/>
  <c r="D68" i="12"/>
  <c r="K68" i="12"/>
  <c r="E67" i="12"/>
  <c r="D67" i="12"/>
  <c r="E66" i="12"/>
  <c r="D66" i="12"/>
  <c r="K66" i="12"/>
  <c r="E65" i="12"/>
  <c r="D65" i="12"/>
  <c r="K65" i="12"/>
  <c r="E64" i="12"/>
  <c r="D64" i="12"/>
  <c r="E63" i="12"/>
  <c r="D63" i="12"/>
  <c r="E62" i="12"/>
  <c r="D62" i="12"/>
  <c r="K62" i="12"/>
  <c r="E61" i="12"/>
  <c r="D61" i="12"/>
  <c r="K61" i="12"/>
  <c r="E60" i="12"/>
  <c r="D60" i="12"/>
  <c r="E59" i="12"/>
  <c r="D59" i="12"/>
  <c r="K59" i="12"/>
  <c r="E58" i="12"/>
  <c r="D58" i="12"/>
  <c r="K58" i="12"/>
  <c r="E57" i="12"/>
  <c r="D57" i="12"/>
  <c r="K57" i="12"/>
  <c r="E56" i="12"/>
  <c r="D56" i="12"/>
  <c r="K56" i="12"/>
  <c r="E55" i="12"/>
  <c r="D55" i="12"/>
  <c r="K55" i="12"/>
  <c r="E54" i="12"/>
  <c r="D54" i="12"/>
  <c r="E53" i="12"/>
  <c r="D53" i="12"/>
  <c r="E52" i="12"/>
  <c r="D52" i="12"/>
  <c r="E51" i="12"/>
  <c r="D51" i="12"/>
  <c r="E50" i="12"/>
  <c r="D50" i="12"/>
  <c r="E49" i="12"/>
  <c r="D49" i="12"/>
  <c r="E48" i="12"/>
  <c r="D48" i="12"/>
  <c r="E47" i="12"/>
  <c r="D47" i="12"/>
  <c r="E46" i="12"/>
  <c r="D46" i="12"/>
  <c r="E45" i="12"/>
  <c r="D45" i="12"/>
  <c r="E44" i="12"/>
  <c r="D44" i="12"/>
  <c r="K44" i="12"/>
  <c r="E43" i="12"/>
  <c r="D43" i="12"/>
  <c r="K43" i="12"/>
  <c r="E42" i="12"/>
  <c r="D42" i="12"/>
  <c r="E41" i="12"/>
  <c r="D41" i="12"/>
  <c r="E40" i="12"/>
  <c r="D40" i="12"/>
  <c r="E39" i="12"/>
  <c r="D39" i="12"/>
  <c r="E38" i="12"/>
  <c r="D38" i="12"/>
  <c r="E37" i="12"/>
  <c r="D37" i="12"/>
  <c r="E36" i="12"/>
  <c r="D36" i="12"/>
  <c r="E35" i="12"/>
  <c r="D35" i="12"/>
  <c r="K35" i="12"/>
  <c r="E34" i="12"/>
  <c r="D34" i="12"/>
  <c r="E33" i="12"/>
  <c r="D33" i="12"/>
  <c r="E32" i="12"/>
  <c r="D32" i="12"/>
  <c r="E31" i="12"/>
  <c r="D31" i="12"/>
  <c r="E30" i="12"/>
  <c r="D30" i="12"/>
  <c r="K30" i="12"/>
  <c r="E29" i="12"/>
  <c r="D29" i="12"/>
  <c r="E28" i="12"/>
  <c r="D28" i="12"/>
  <c r="E27" i="12"/>
  <c r="D27" i="12"/>
  <c r="E26" i="12"/>
  <c r="D26" i="12"/>
  <c r="E25" i="12"/>
  <c r="D25" i="12"/>
  <c r="E24" i="12"/>
  <c r="D24" i="12"/>
  <c r="E23" i="12"/>
  <c r="D23" i="12"/>
  <c r="E22" i="12"/>
  <c r="D22" i="12"/>
  <c r="E21" i="12"/>
  <c r="D21" i="12"/>
  <c r="E20" i="12"/>
  <c r="D20" i="12"/>
  <c r="E19" i="12"/>
  <c r="D19" i="12"/>
  <c r="K19" i="12"/>
  <c r="E18" i="12"/>
  <c r="D18" i="12"/>
  <c r="E17" i="12"/>
  <c r="D17" i="12"/>
  <c r="E16" i="12"/>
  <c r="D16" i="12"/>
  <c r="E15" i="12"/>
  <c r="D15" i="12"/>
  <c r="K15" i="12"/>
  <c r="E14" i="12"/>
  <c r="D14" i="12"/>
  <c r="K14" i="12"/>
  <c r="E13" i="12"/>
  <c r="D13" i="12"/>
  <c r="K13" i="12"/>
  <c r="E12" i="12"/>
  <c r="D12" i="12"/>
  <c r="E11" i="12"/>
  <c r="D11" i="12"/>
  <c r="E10" i="12"/>
  <c r="D10" i="12"/>
  <c r="E9" i="12"/>
  <c r="D9" i="12"/>
  <c r="E8" i="12"/>
  <c r="D8" i="12"/>
  <c r="E7" i="12"/>
  <c r="D7" i="12"/>
  <c r="E6" i="12"/>
  <c r="D6" i="12"/>
  <c r="E5" i="12"/>
  <c r="D5" i="12"/>
  <c r="E162" i="12"/>
  <c r="D162" i="12"/>
  <c r="E161" i="12"/>
  <c r="D161" i="12"/>
  <c r="E160" i="12"/>
  <c r="D160" i="12"/>
  <c r="E159" i="12"/>
  <c r="D159" i="12"/>
  <c r="K159" i="12"/>
  <c r="E158" i="12"/>
  <c r="D158" i="12"/>
  <c r="K158" i="12"/>
  <c r="E157" i="12"/>
  <c r="D157" i="12"/>
  <c r="E156" i="12"/>
  <c r="D156" i="12"/>
  <c r="E155" i="12"/>
  <c r="D155" i="12"/>
  <c r="E154" i="12"/>
  <c r="D154" i="12"/>
  <c r="E153" i="12"/>
  <c r="D153" i="12"/>
  <c r="E152" i="12"/>
  <c r="D152" i="12"/>
  <c r="E151" i="12"/>
  <c r="D151" i="12"/>
  <c r="E150" i="12"/>
  <c r="D150" i="12"/>
  <c r="E149" i="12"/>
  <c r="D149" i="12"/>
  <c r="E148" i="12"/>
  <c r="D148" i="12"/>
  <c r="E147" i="12"/>
  <c r="D147" i="12"/>
  <c r="K147" i="12"/>
  <c r="E146" i="12"/>
  <c r="D146" i="12"/>
  <c r="E145" i="12"/>
  <c r="D145" i="12"/>
  <c r="E144" i="12"/>
  <c r="D144" i="12"/>
  <c r="K144" i="12"/>
  <c r="E143" i="12"/>
  <c r="D143" i="12"/>
  <c r="K143" i="12"/>
  <c r="E142" i="12"/>
  <c r="D142" i="12"/>
  <c r="E141" i="12"/>
  <c r="D141" i="12"/>
  <c r="E140" i="12"/>
  <c r="D140" i="12"/>
  <c r="E139" i="12"/>
  <c r="D139" i="12"/>
  <c r="E138" i="12"/>
  <c r="D138" i="12"/>
  <c r="E137" i="12"/>
  <c r="D137" i="12"/>
  <c r="E136" i="12"/>
  <c r="D136" i="12"/>
  <c r="E135" i="12"/>
  <c r="D135" i="12"/>
  <c r="E134" i="12"/>
  <c r="D134" i="12"/>
  <c r="E133" i="12"/>
  <c r="D133" i="12"/>
  <c r="K133" i="12"/>
  <c r="E132" i="12"/>
  <c r="D132" i="12"/>
  <c r="K132" i="12"/>
  <c r="E131" i="12"/>
  <c r="D131" i="12"/>
  <c r="E130" i="12"/>
  <c r="D130" i="12"/>
  <c r="E129" i="12"/>
  <c r="D129" i="12"/>
  <c r="E128" i="12"/>
  <c r="D128" i="12"/>
  <c r="E127" i="12"/>
  <c r="D127" i="12"/>
  <c r="E126" i="12"/>
  <c r="D126" i="12"/>
  <c r="E125" i="12"/>
  <c r="D125" i="12"/>
  <c r="E124" i="12"/>
  <c r="D124" i="12"/>
  <c r="E123" i="12"/>
  <c r="D123" i="12"/>
  <c r="E122" i="12"/>
  <c r="D122" i="12"/>
  <c r="E121" i="12"/>
  <c r="D121" i="12"/>
  <c r="K121" i="12"/>
  <c r="E120" i="12"/>
  <c r="D120" i="12"/>
  <c r="E119" i="12"/>
  <c r="D119" i="12"/>
  <c r="K119" i="12"/>
  <c r="E118" i="12"/>
  <c r="D118" i="12"/>
  <c r="K118" i="12"/>
  <c r="E117" i="12"/>
  <c r="D117" i="12"/>
  <c r="E116" i="12"/>
  <c r="D116" i="12"/>
  <c r="E115" i="12"/>
  <c r="D115" i="12"/>
  <c r="E114" i="12"/>
  <c r="D114" i="12"/>
  <c r="E113" i="12"/>
  <c r="D113" i="12"/>
  <c r="E112" i="12"/>
  <c r="D112" i="12"/>
  <c r="E111" i="12"/>
  <c r="D111" i="12"/>
  <c r="E110" i="12"/>
  <c r="D110" i="12"/>
  <c r="E109" i="12"/>
  <c r="D109" i="12"/>
  <c r="E108" i="12"/>
  <c r="D108" i="12"/>
  <c r="E107" i="12"/>
  <c r="D107" i="12"/>
  <c r="E106" i="12"/>
  <c r="D106" i="12"/>
  <c r="E105" i="12"/>
  <c r="D105" i="12"/>
  <c r="E104" i="12"/>
  <c r="D104" i="12"/>
  <c r="E103" i="12"/>
  <c r="D103" i="12"/>
  <c r="E102" i="12"/>
  <c r="D102" i="12"/>
  <c r="E101" i="12"/>
  <c r="D101" i="12"/>
  <c r="E100" i="12"/>
  <c r="D100" i="12"/>
  <c r="E257" i="12"/>
  <c r="D257" i="12"/>
  <c r="K257" i="12"/>
  <c r="E256" i="12"/>
  <c r="D256" i="12"/>
  <c r="E249" i="12"/>
  <c r="D249" i="12"/>
  <c r="K249" i="12"/>
  <c r="E248" i="12"/>
  <c r="D248" i="12"/>
  <c r="K248" i="12"/>
  <c r="E247" i="12"/>
  <c r="D247" i="12"/>
  <c r="K247" i="12"/>
  <c r="E245" i="12"/>
  <c r="D245" i="12"/>
  <c r="K245" i="12"/>
  <c r="E244" i="12"/>
  <c r="D244" i="12"/>
  <c r="K244" i="12"/>
  <c r="E233" i="12"/>
  <c r="D233" i="12"/>
  <c r="K233" i="12"/>
  <c r="E230" i="12"/>
  <c r="D230" i="12"/>
  <c r="K230" i="12"/>
  <c r="E229" i="12"/>
  <c r="D229" i="12"/>
  <c r="E226" i="12"/>
  <c r="D226" i="12"/>
  <c r="E225" i="12"/>
  <c r="D225" i="12"/>
  <c r="E224" i="12"/>
  <c r="D224" i="12"/>
  <c r="E223" i="12"/>
  <c r="D223" i="12"/>
  <c r="E222" i="12"/>
  <c r="D222" i="12"/>
  <c r="E221" i="12"/>
  <c r="D221" i="12"/>
  <c r="E220" i="12"/>
  <c r="D220" i="12"/>
  <c r="E219" i="12"/>
  <c r="D219" i="12"/>
  <c r="E218" i="12"/>
  <c r="D218" i="12"/>
  <c r="E217" i="12"/>
  <c r="D217" i="12"/>
  <c r="E216" i="12"/>
  <c r="D216" i="12"/>
  <c r="K216" i="12"/>
  <c r="E215" i="12"/>
  <c r="D215" i="12"/>
  <c r="K215" i="12"/>
  <c r="E214" i="12"/>
  <c r="D214" i="12"/>
  <c r="E213" i="12"/>
  <c r="D213" i="12"/>
  <c r="E212" i="12"/>
  <c r="D212" i="12"/>
  <c r="E211" i="12"/>
  <c r="D211" i="12"/>
  <c r="E210" i="12"/>
  <c r="D210" i="12"/>
  <c r="E209" i="12"/>
  <c r="D209" i="12"/>
  <c r="E208" i="12"/>
  <c r="D208" i="12"/>
  <c r="E207" i="12"/>
  <c r="D207" i="12"/>
  <c r="E206" i="12"/>
  <c r="D206" i="12"/>
  <c r="E205" i="12"/>
  <c r="D205" i="12"/>
  <c r="E204" i="12"/>
  <c r="D204" i="12"/>
  <c r="E203" i="12"/>
  <c r="D203" i="12"/>
  <c r="K203" i="12"/>
  <c r="E202" i="12"/>
  <c r="D202" i="12"/>
  <c r="K202" i="12"/>
  <c r="E201" i="12"/>
  <c r="D201" i="12"/>
  <c r="K201" i="12"/>
  <c r="E200" i="12"/>
  <c r="D200" i="12"/>
  <c r="K200" i="12"/>
  <c r="E199" i="12"/>
  <c r="D199" i="12"/>
  <c r="E198" i="12"/>
  <c r="D198" i="12"/>
  <c r="K198" i="12"/>
  <c r="E197" i="12"/>
  <c r="D197" i="12"/>
  <c r="K197" i="12"/>
  <c r="E196" i="12"/>
  <c r="D196" i="12"/>
  <c r="K196" i="12"/>
  <c r="E195" i="12"/>
  <c r="D195" i="12"/>
  <c r="K195" i="12"/>
  <c r="E194" i="12"/>
  <c r="D194" i="12"/>
  <c r="K194" i="12"/>
  <c r="E193" i="12"/>
  <c r="D193" i="12"/>
  <c r="K193" i="12"/>
  <c r="E192" i="12"/>
  <c r="D192" i="12"/>
  <c r="E191" i="12"/>
  <c r="D191" i="12"/>
  <c r="K191" i="12"/>
  <c r="E190" i="12"/>
  <c r="D190" i="12"/>
  <c r="K190" i="12"/>
  <c r="E189" i="12"/>
  <c r="D189" i="12"/>
  <c r="E188" i="12"/>
  <c r="D188" i="12"/>
  <c r="K188" i="12"/>
  <c r="E187" i="12"/>
  <c r="D187" i="12"/>
  <c r="K187" i="12"/>
  <c r="E186" i="12"/>
  <c r="D186" i="12"/>
  <c r="E185" i="12"/>
  <c r="D185" i="12"/>
  <c r="K185" i="12"/>
  <c r="E184" i="12"/>
  <c r="D184" i="12"/>
  <c r="K184" i="12"/>
  <c r="E183" i="12"/>
  <c r="D183" i="12"/>
  <c r="K183" i="12"/>
  <c r="E182" i="12"/>
  <c r="D182" i="12"/>
  <c r="K182" i="12"/>
  <c r="E181" i="12"/>
  <c r="D181" i="12"/>
  <c r="K181" i="12"/>
  <c r="E180" i="12"/>
  <c r="D180" i="12"/>
  <c r="K180" i="12"/>
  <c r="E179" i="12"/>
  <c r="D179" i="12"/>
  <c r="E178" i="12"/>
  <c r="D178" i="12"/>
  <c r="E177" i="12"/>
  <c r="D177" i="12"/>
  <c r="E176" i="12"/>
  <c r="D176" i="12"/>
  <c r="E175" i="12"/>
  <c r="D175" i="12"/>
  <c r="E174" i="12"/>
  <c r="D174" i="12"/>
  <c r="E172" i="12"/>
  <c r="D172" i="12"/>
  <c r="E171" i="12"/>
  <c r="D171" i="12"/>
  <c r="E170" i="12"/>
  <c r="D170" i="12"/>
  <c r="E169" i="12"/>
  <c r="D169" i="12"/>
  <c r="E168" i="12"/>
  <c r="D168" i="12"/>
  <c r="E167" i="12"/>
  <c r="D167" i="12"/>
  <c r="E166" i="12"/>
  <c r="D166" i="12"/>
  <c r="K166" i="12"/>
  <c r="E165" i="12"/>
  <c r="D165" i="12"/>
  <c r="E164" i="12"/>
  <c r="D164" i="12"/>
  <c r="E163" i="12"/>
  <c r="D163" i="12"/>
  <c r="I5" i="12"/>
  <c r="K5" i="12"/>
  <c r="I6" i="12"/>
  <c r="K6" i="12"/>
  <c r="K8" i="12"/>
  <c r="I9" i="12"/>
  <c r="K9" i="12"/>
  <c r="K11" i="12"/>
  <c r="K10" i="12"/>
  <c r="I19" i="12"/>
  <c r="K18" i="12"/>
  <c r="I16" i="12"/>
  <c r="K16" i="12"/>
  <c r="K21" i="12"/>
  <c r="I21" i="12"/>
  <c r="K20" i="12"/>
  <c r="K26" i="12"/>
  <c r="K25" i="12"/>
  <c r="I25" i="12"/>
  <c r="K24" i="12"/>
  <c r="K22" i="12"/>
  <c r="K23" i="12"/>
  <c r="K36" i="12"/>
  <c r="I35" i="12"/>
  <c r="I34" i="12"/>
  <c r="K34" i="12"/>
  <c r="K42" i="12"/>
  <c r="K40" i="12"/>
  <c r="I40" i="12"/>
  <c r="K39" i="12"/>
  <c r="K38" i="12"/>
  <c r="K33" i="12"/>
  <c r="K32" i="12"/>
  <c r="K52" i="12"/>
  <c r="K49" i="12"/>
  <c r="K46" i="12"/>
  <c r="I58" i="12"/>
  <c r="I59" i="12"/>
  <c r="I62" i="12"/>
  <c r="K63" i="12"/>
  <c r="K64" i="12"/>
  <c r="I65" i="12"/>
  <c r="I66" i="12"/>
  <c r="I60" i="12"/>
  <c r="K60" i="12"/>
  <c r="K70" i="12"/>
  <c r="I71" i="12"/>
  <c r="I90" i="12"/>
  <c r="K90" i="12"/>
  <c r="K83" i="12"/>
  <c r="K80" i="12"/>
  <c r="I81" i="12"/>
  <c r="K81" i="12"/>
  <c r="K85" i="12"/>
  <c r="K75" i="12"/>
  <c r="I76" i="12"/>
  <c r="K76" i="12"/>
  <c r="K77" i="12"/>
  <c r="I78" i="12"/>
  <c r="K78" i="12"/>
  <c r="K86" i="12"/>
  <c r="K87" i="12"/>
  <c r="K89" i="12"/>
  <c r="K100" i="12"/>
  <c r="K99" i="12"/>
  <c r="K96" i="12"/>
  <c r="K95" i="12"/>
  <c r="I95" i="12"/>
  <c r="K94" i="12"/>
  <c r="K93" i="12"/>
  <c r="K92" i="12"/>
  <c r="I92" i="12"/>
  <c r="K91" i="12"/>
  <c r="K117" i="12"/>
  <c r="K116" i="12"/>
  <c r="K113" i="12"/>
  <c r="K112" i="12"/>
  <c r="K111" i="12"/>
  <c r="I111" i="12"/>
  <c r="K110" i="12"/>
  <c r="K109" i="12"/>
  <c r="K108" i="12"/>
  <c r="K106" i="12"/>
  <c r="I106" i="12"/>
  <c r="K105" i="12"/>
  <c r="K104" i="12"/>
  <c r="I104" i="12"/>
  <c r="K103" i="12"/>
  <c r="K101" i="12"/>
  <c r="K102" i="12"/>
  <c r="I122" i="12"/>
  <c r="K122" i="12"/>
  <c r="I123" i="12"/>
  <c r="K123" i="12"/>
  <c r="K124" i="12"/>
  <c r="K125" i="12"/>
  <c r="K126" i="12"/>
  <c r="I127" i="12"/>
  <c r="K127" i="12"/>
  <c r="K128" i="12"/>
  <c r="K129" i="12"/>
  <c r="K136" i="12"/>
  <c r="K137" i="12"/>
  <c r="K138" i="12"/>
  <c r="I139" i="12"/>
  <c r="K139" i="12"/>
  <c r="K134" i="12"/>
  <c r="K140" i="12"/>
  <c r="K142" i="12"/>
  <c r="K146" i="12"/>
  <c r="K145" i="12"/>
  <c r="I147" i="12"/>
  <c r="K150" i="12"/>
  <c r="K149" i="12"/>
  <c r="K148" i="12"/>
  <c r="I148" i="12"/>
  <c r="K151" i="12"/>
  <c r="K153" i="12"/>
  <c r="K154" i="12"/>
  <c r="K156" i="12"/>
  <c r="I156" i="12"/>
  <c r="K161" i="12"/>
  <c r="I162" i="12"/>
  <c r="K162" i="12"/>
  <c r="K163" i="12"/>
  <c r="K167" i="12"/>
  <c r="K168" i="12"/>
  <c r="K164" i="12"/>
  <c r="K165" i="12"/>
  <c r="K169" i="12"/>
  <c r="K177" i="12"/>
  <c r="K175" i="12"/>
  <c r="K174" i="12"/>
  <c r="K170" i="12"/>
  <c r="K171" i="12"/>
  <c r="K160" i="12"/>
  <c r="K173" i="12"/>
  <c r="D173" i="12"/>
  <c r="E173" i="12"/>
  <c r="I196" i="12"/>
  <c r="K192" i="12"/>
  <c r="K204" i="12"/>
  <c r="I200" i="12"/>
  <c r="K208" i="12"/>
  <c r="K207" i="12"/>
  <c r="K205" i="12"/>
  <c r="K212" i="12"/>
  <c r="I212" i="12"/>
  <c r="K211" i="12"/>
  <c r="K209" i="12"/>
  <c r="K213" i="12"/>
  <c r="K217" i="12"/>
  <c r="K218" i="12"/>
  <c r="K219" i="12"/>
  <c r="K220" i="12"/>
  <c r="K221" i="12"/>
  <c r="K222" i="12"/>
  <c r="K223" i="12"/>
  <c r="K226" i="12"/>
  <c r="K225" i="12"/>
  <c r="K228" i="12"/>
  <c r="D228" i="12"/>
  <c r="E228" i="12"/>
  <c r="K232" i="12"/>
  <c r="D232" i="12"/>
  <c r="E232" i="12"/>
  <c r="K235" i="12"/>
  <c r="D235" i="12"/>
  <c r="E235" i="12"/>
  <c r="D236" i="12"/>
  <c r="E236" i="12"/>
  <c r="K237" i="12"/>
  <c r="D237" i="12"/>
  <c r="E237" i="12"/>
  <c r="E227" i="12"/>
  <c r="D227" i="12"/>
  <c r="K227" i="12"/>
  <c r="I227" i="12"/>
  <c r="K239" i="12"/>
  <c r="D239" i="12"/>
  <c r="E239" i="12"/>
  <c r="K240" i="12"/>
  <c r="D240" i="12"/>
  <c r="E240" i="12"/>
  <c r="K238" i="12"/>
  <c r="D238" i="12"/>
  <c r="E238" i="12"/>
  <c r="K231" i="12"/>
  <c r="D231" i="12"/>
  <c r="E231" i="12"/>
  <c r="K234" i="12"/>
  <c r="I239" i="12"/>
  <c r="D234" i="12"/>
  <c r="E234" i="12"/>
  <c r="AN243" i="1"/>
  <c r="L241" i="12"/>
  <c r="E241" i="12"/>
  <c r="D241" i="12"/>
  <c r="AM244" i="1"/>
  <c r="K242" i="12"/>
  <c r="AN244" i="1"/>
  <c r="L242" i="12"/>
  <c r="BB273" i="1"/>
  <c r="AJ273" i="1"/>
  <c r="BE273" i="1"/>
  <c r="BD273" i="1" a="1"/>
  <c r="BD273" i="1" s="1"/>
  <c r="BB262" i="1"/>
  <c r="AJ262" i="1"/>
  <c r="BE262" i="1"/>
  <c r="BD262" i="1" a="1"/>
  <c r="BD262" i="1" s="1"/>
  <c r="BD458" i="1" a="1"/>
  <c r="BD458" i="1" s="1"/>
  <c r="BD457" i="1" a="1"/>
  <c r="BD457" i="1" s="1"/>
  <c r="BB253" i="1"/>
  <c r="AJ253" i="1"/>
  <c r="BE253" i="1"/>
  <c r="BD253" i="1" a="1"/>
  <c r="BD253" i="1" s="1"/>
  <c r="AN26" i="1"/>
  <c r="BD454" i="1" a="1"/>
  <c r="BD454" i="1" s="1"/>
  <c r="AJ279" i="1"/>
  <c r="BQ277" i="1"/>
  <c r="BQ276" i="1"/>
  <c r="BQ275" i="1"/>
  <c r="AJ268" i="1"/>
  <c r="BD269" i="1" a="1"/>
  <c r="BD269" i="1" s="1"/>
  <c r="BE269" i="1"/>
  <c r="AJ260" i="1"/>
  <c r="BQ266" i="1"/>
  <c r="BQ265" i="1"/>
  <c r="BQ264" i="1"/>
  <c r="BQ263" i="1"/>
  <c r="BQ261" i="1"/>
  <c r="BD252" i="1" a="1"/>
  <c r="BD252" i="1" s="1"/>
  <c r="BE252" i="1"/>
  <c r="AJ258" i="1"/>
  <c r="BD255" i="1" a="1"/>
  <c r="BD255" i="1" s="1"/>
  <c r="BE255" i="1"/>
  <c r="BD257" i="1" a="1"/>
  <c r="BD257" i="1" s="1"/>
  <c r="BE257" i="1"/>
  <c r="BD254" i="1" a="1"/>
  <c r="BD254" i="1" s="1"/>
  <c r="BE254" i="1"/>
  <c r="BD256" i="1" a="1"/>
  <c r="BD256" i="1" s="1"/>
  <c r="BE256" i="1"/>
  <c r="BD248" i="1" a="1"/>
  <c r="BD248" i="1" s="1"/>
  <c r="BE248" i="1"/>
  <c r="BD244" i="1" a="1"/>
  <c r="BD244" i="1" s="1"/>
  <c r="BE244" i="1"/>
  <c r="AK34" i="1"/>
  <c r="K36" i="11" s="1"/>
  <c r="AK53" i="1"/>
  <c r="K55" i="11" s="1"/>
  <c r="AM52" i="1"/>
  <c r="AN48" i="1"/>
  <c r="AK48" i="1"/>
  <c r="K50" i="11" s="1"/>
  <c r="AN51" i="1"/>
  <c r="AN50" i="1"/>
  <c r="AM31" i="1"/>
  <c r="AN27" i="1"/>
  <c r="AM53" i="1"/>
  <c r="AM50" i="1"/>
  <c r="AM49" i="1"/>
  <c r="BD461" i="1" a="1"/>
  <c r="BD461" i="1" s="1"/>
  <c r="BD452" i="1" a="1"/>
  <c r="BD452" i="1" s="1"/>
  <c r="BD464" i="1" a="1"/>
  <c r="BD464" i="1" s="1"/>
  <c r="BD453" i="1" a="1"/>
  <c r="BD453" i="1" s="1"/>
  <c r="BE492" i="1"/>
  <c r="BD480" i="1" a="1"/>
  <c r="BD480" i="1" s="1"/>
  <c r="BQ243" i="1"/>
  <c r="AM243" i="1"/>
  <c r="BD243" i="1" a="1"/>
  <c r="BD243" i="1" s="1"/>
  <c r="BE243" i="1"/>
  <c r="AJ230" i="1"/>
  <c r="BB230" i="1"/>
  <c r="AN288" i="1"/>
  <c r="AM287" i="1"/>
  <c r="AN286" i="1"/>
  <c r="AM286" i="1"/>
  <c r="AN285" i="1"/>
  <c r="AM285" i="1"/>
  <c r="L50" i="11" s="1"/>
  <c r="AN283" i="1"/>
  <c r="AM283" i="1"/>
  <c r="AN282" i="1"/>
  <c r="AM281" i="1"/>
  <c r="N46" i="11" s="1"/>
  <c r="AN280" i="1"/>
  <c r="AM280" i="1"/>
  <c r="N277" i="11" s="1"/>
  <c r="AN279" i="1"/>
  <c r="AM279" i="1"/>
  <c r="AN268" i="1"/>
  <c r="AM268" i="1"/>
  <c r="L271" i="11" s="1"/>
  <c r="AN267" i="1"/>
  <c r="AM267" i="1"/>
  <c r="AN260" i="1"/>
  <c r="AM260" i="1"/>
  <c r="AN259" i="1"/>
  <c r="AM259" i="1"/>
  <c r="AN258" i="1"/>
  <c r="AM258" i="1"/>
  <c r="AN251" i="1"/>
  <c r="AM251" i="1"/>
  <c r="AN250" i="1"/>
  <c r="AM250" i="1"/>
  <c r="AN249" i="1"/>
  <c r="AM249" i="1"/>
  <c r="AN247" i="1"/>
  <c r="AM247" i="1"/>
  <c r="AN246" i="1"/>
  <c r="AM246" i="1"/>
  <c r="AN235" i="1"/>
  <c r="AM235" i="1"/>
  <c r="AM230" i="1"/>
  <c r="AN230" i="1"/>
  <c r="AM233" i="1"/>
  <c r="AN236" i="1"/>
  <c r="AM236" i="1"/>
  <c r="BE236" i="1"/>
  <c r="BD236" i="1" a="1"/>
  <c r="BD236" i="1" s="1"/>
  <c r="BB233" i="1"/>
  <c r="AJ233" i="1"/>
  <c r="BE233" i="1"/>
  <c r="BD233" i="1" a="1"/>
  <c r="BD233" i="1" s="1"/>
  <c r="BD240" i="1" a="1"/>
  <c r="BD240" i="1" s="1"/>
  <c r="BE240" i="1"/>
  <c r="BD245" i="1" a="1"/>
  <c r="BD245" i="1" s="1"/>
  <c r="BE245" i="1"/>
  <c r="BD242" i="1" a="1"/>
  <c r="BD242" i="1" s="1"/>
  <c r="BE242" i="1"/>
  <c r="BD241" i="1" a="1"/>
  <c r="BD241" i="1" s="1"/>
  <c r="BE241" i="1"/>
  <c r="BQ229" i="1"/>
  <c r="BD239" i="1" a="1"/>
  <c r="BD239" i="1" s="1"/>
  <c r="BE239" i="1"/>
  <c r="BD238" i="1" a="1"/>
  <c r="BD238" i="1" s="1"/>
  <c r="BE238" i="1"/>
  <c r="BD237" i="1" a="1"/>
  <c r="BD237" i="1" s="1"/>
  <c r="BE237" i="1"/>
  <c r="BD234" i="1" a="1"/>
  <c r="BD234" i="1" s="1"/>
  <c r="BE234" i="1"/>
  <c r="BE230" i="1"/>
  <c r="BD230" i="1" a="1"/>
  <c r="BD230" i="1" s="1"/>
  <c r="AJ231" i="1"/>
  <c r="AJ225" i="1"/>
  <c r="AJ228" i="1"/>
  <c r="AJ226" i="1"/>
  <c r="AJ223" i="1"/>
  <c r="AJ227" i="1"/>
  <c r="AJ224" i="1"/>
  <c r="AJ219" i="1"/>
  <c r="AJ222" i="1"/>
  <c r="AJ220" i="1"/>
  <c r="AJ221" i="1"/>
  <c r="BQ37" i="1"/>
  <c r="AN290" i="1"/>
  <c r="BD497" i="1" a="1"/>
  <c r="BD497" i="1" s="1"/>
  <c r="BE491" i="1"/>
  <c r="AJ216" i="1"/>
  <c r="AN232" i="1"/>
  <c r="AM232" i="1"/>
  <c r="AN231" i="1"/>
  <c r="AM231" i="1"/>
  <c r="AN228" i="1"/>
  <c r="AM228" i="1"/>
  <c r="AN227" i="1"/>
  <c r="AM227" i="1"/>
  <c r="AN226" i="1"/>
  <c r="AM226" i="1"/>
  <c r="AN225" i="1"/>
  <c r="AM225" i="1"/>
  <c r="AN224" i="1"/>
  <c r="AM224" i="1"/>
  <c r="AN223" i="1"/>
  <c r="AM223" i="1"/>
  <c r="AN222" i="1"/>
  <c r="AM222" i="1"/>
  <c r="AN221" i="1"/>
  <c r="AM221" i="1"/>
  <c r="AN220" i="1"/>
  <c r="AM220" i="1"/>
  <c r="AN219" i="1"/>
  <c r="AM219" i="1"/>
  <c r="AN218" i="1"/>
  <c r="AM218" i="1"/>
  <c r="AN217" i="1"/>
  <c r="AM217" i="1"/>
  <c r="AN216" i="1"/>
  <c r="AM216" i="1"/>
  <c r="AJ215" i="1"/>
  <c r="AJ214" i="1"/>
  <c r="BE501" i="1"/>
  <c r="BD494" i="1" a="1"/>
  <c r="BD494" i="1" s="1"/>
  <c r="BD477" i="1" a="1"/>
  <c r="BD477" i="1" s="1"/>
  <c r="BD456" i="1" a="1"/>
  <c r="BD456" i="1" s="1"/>
  <c r="BE493" i="1"/>
  <c r="BE490" i="1"/>
  <c r="BD488" i="1" a="1"/>
  <c r="BD488" i="1" s="1"/>
  <c r="BD473" i="1" a="1"/>
  <c r="BD473" i="1" s="1"/>
  <c r="BD455" i="1" a="1"/>
  <c r="BD455" i="1" s="1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AN31" i="1"/>
  <c r="AN28" i="1"/>
  <c r="AM25" i="1"/>
  <c r="AM27" i="1"/>
  <c r="AN25" i="1"/>
  <c r="AK27" i="1"/>
  <c r="K29" i="11" s="1"/>
  <c r="AM26" i="1"/>
  <c r="BD478" i="1" a="1"/>
  <c r="BD478" i="1" s="1"/>
  <c r="BD475" i="1" a="1"/>
  <c r="BD475" i="1" s="1"/>
  <c r="BD470" i="1" a="1"/>
  <c r="BD470" i="1" s="1"/>
  <c r="BD465" i="1" a="1"/>
  <c r="BD465" i="1" s="1"/>
  <c r="BD462" i="1" a="1"/>
  <c r="BD462" i="1" s="1"/>
  <c r="BD487" i="1" a="1"/>
  <c r="BD487" i="1" s="1"/>
  <c r="BD484" i="1" a="1"/>
  <c r="BD484" i="1" s="1"/>
  <c r="BD481" i="1" a="1"/>
  <c r="BD481" i="1" s="1"/>
  <c r="BD479" i="1" a="1"/>
  <c r="BD479" i="1" s="1"/>
  <c r="BD476" i="1" a="1"/>
  <c r="BD476" i="1" s="1"/>
  <c r="BD463" i="1" a="1"/>
  <c r="BD463" i="1" s="1"/>
  <c r="BD460" i="1" a="1"/>
  <c r="BD460" i="1" s="1"/>
  <c r="BD459" i="1" a="1"/>
  <c r="BD459" i="1" s="1"/>
  <c r="BD503" i="1" a="1"/>
  <c r="BD503" i="1" s="1"/>
  <c r="BD499" i="1" a="1"/>
  <c r="BD499" i="1" s="1"/>
  <c r="BD496" i="1" a="1"/>
  <c r="BD496" i="1" s="1"/>
  <c r="BD489" i="1" a="1"/>
  <c r="BD489" i="1" s="1"/>
  <c r="BD486" i="1" a="1"/>
  <c r="BD486" i="1" s="1"/>
  <c r="BD483" i="1" a="1"/>
  <c r="BD483" i="1" s="1"/>
  <c r="BD500" i="1" a="1"/>
  <c r="BD500" i="1" s="1"/>
  <c r="BD498" i="1" a="1"/>
  <c r="BD498" i="1" s="1"/>
  <c r="BD495" i="1" a="1"/>
  <c r="BD495" i="1" s="1"/>
  <c r="BD485" i="1" a="1"/>
  <c r="BD485" i="1" s="1"/>
  <c r="BD482" i="1" a="1"/>
  <c r="BD482" i="1" s="1"/>
  <c r="BD467" i="1" a="1"/>
  <c r="BD467" i="1" s="1"/>
  <c r="BD472" i="1" a="1"/>
  <c r="BD472" i="1" s="1"/>
  <c r="BD469" i="1" a="1"/>
  <c r="BD469" i="1" s="1"/>
  <c r="BD466" i="1" a="1"/>
  <c r="BD466" i="1" s="1"/>
  <c r="BD474" i="1" a="1"/>
  <c r="BD474" i="1" s="1"/>
  <c r="BD471" i="1" a="1"/>
  <c r="BD471" i="1" s="1"/>
  <c r="BD468" i="1" a="1"/>
  <c r="BD468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AN74" i="1"/>
  <c r="AN63" i="1"/>
  <c r="AN146" i="1"/>
  <c r="AN120" i="1"/>
  <c r="AN209" i="1"/>
  <c r="AM208" i="1"/>
  <c r="AN206" i="1"/>
  <c r="AM204" i="1"/>
  <c r="AN202" i="1"/>
  <c r="AN199" i="1"/>
  <c r="AN196" i="1"/>
  <c r="AN193" i="1"/>
  <c r="AN75" i="1"/>
  <c r="AN64" i="1"/>
  <c r="AN59" i="1"/>
  <c r="AN58" i="1"/>
  <c r="AN57" i="1"/>
  <c r="AM209" i="1"/>
  <c r="AN207" i="1"/>
  <c r="AM206" i="1"/>
  <c r="AM205" i="1"/>
  <c r="AN203" i="1"/>
  <c r="AN200" i="1"/>
  <c r="AN197" i="1"/>
  <c r="AN194" i="1"/>
  <c r="AN86" i="1"/>
  <c r="AN76" i="1"/>
  <c r="AN73" i="1"/>
  <c r="AN70" i="1"/>
  <c r="AN68" i="1"/>
  <c r="AN60" i="1"/>
  <c r="AN46" i="1"/>
  <c r="AN45" i="1"/>
  <c r="AN160" i="1"/>
  <c r="AN145" i="1"/>
  <c r="AN134" i="1"/>
  <c r="AN208" i="1"/>
  <c r="AM207" i="1"/>
  <c r="AN204" i="1"/>
  <c r="AN201" i="1"/>
  <c r="AN198" i="1"/>
  <c r="AN195" i="1"/>
  <c r="AN192" i="1"/>
  <c r="AN191" i="1"/>
  <c r="AN189" i="1"/>
  <c r="AN188" i="1"/>
  <c r="AN186" i="1"/>
  <c r="AN185" i="1"/>
  <c r="AN184" i="1"/>
  <c r="AN183" i="1"/>
  <c r="AN182" i="1"/>
  <c r="AN168" i="1"/>
  <c r="AM175" i="1"/>
  <c r="AN175" i="1"/>
  <c r="BQ161" i="1"/>
  <c r="BQ160" i="1"/>
  <c r="BB175" i="1"/>
  <c r="AJ175" i="1"/>
  <c r="BE175" i="1"/>
  <c r="BD175" i="1" a="1"/>
  <c r="BD175" i="1" s="1"/>
  <c r="AM86" i="1"/>
  <c r="L15" i="11" s="1"/>
  <c r="AM76" i="1"/>
  <c r="AM75" i="1"/>
  <c r="AM74" i="1"/>
  <c r="AM70" i="1"/>
  <c r="AM68" i="1"/>
  <c r="AM64" i="1"/>
  <c r="AM59" i="1"/>
  <c r="AM58" i="1"/>
  <c r="N13" i="11" s="1"/>
  <c r="AM57" i="1"/>
  <c r="L12" i="11" s="1"/>
  <c r="AM46" i="1"/>
  <c r="AM45" i="1"/>
  <c r="L11" i="11" s="1"/>
  <c r="AM161" i="1"/>
  <c r="L25" i="11" s="1"/>
  <c r="AM160" i="1"/>
  <c r="AM146" i="1"/>
  <c r="AM145" i="1"/>
  <c r="N22" i="11" s="1"/>
  <c r="AM135" i="1"/>
  <c r="AM134" i="1"/>
  <c r="AM123" i="1"/>
  <c r="AM121" i="1"/>
  <c r="AM120" i="1"/>
  <c r="AM203" i="1"/>
  <c r="AM202" i="1"/>
  <c r="AM201" i="1"/>
  <c r="AM200" i="1"/>
  <c r="AM199" i="1"/>
  <c r="AM198" i="1"/>
  <c r="AM197" i="1"/>
  <c r="AM196" i="1"/>
  <c r="AM195" i="1"/>
  <c r="AM194" i="1"/>
  <c r="AM193" i="1"/>
  <c r="AM192" i="1"/>
  <c r="L32" i="11" s="1"/>
  <c r="AM191" i="1"/>
  <c r="AM190" i="1"/>
  <c r="AM189" i="1"/>
  <c r="AM188" i="1"/>
  <c r="AM187" i="1"/>
  <c r="AM186" i="1"/>
  <c r="AM185" i="1"/>
  <c r="AM184" i="1"/>
  <c r="AM183" i="1"/>
  <c r="AM182" i="1"/>
  <c r="AM168" i="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10" i="1" a="1"/>
  <c r="BD510" i="1" s="1"/>
  <c r="BD509" i="1" a="1"/>
  <c r="BD509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AJ149" i="1"/>
  <c r="AJ148" i="1"/>
  <c r="AJ147" i="1"/>
  <c r="BQ41" i="1"/>
  <c r="BQ40" i="1"/>
  <c r="BQ39" i="1"/>
  <c r="BQ38" i="1"/>
  <c r="BD506" i="1" a="1"/>
  <c r="BD506" i="1" s="1"/>
  <c r="BE519" i="1"/>
  <c r="AJ136" i="1"/>
  <c r="BD528" i="1" a="1"/>
  <c r="BD528" i="1" s="1"/>
  <c r="BD525" i="1" a="1"/>
  <c r="BD525" i="1" s="1"/>
  <c r="BD522" i="1" a="1"/>
  <c r="BD522" i="1" s="1"/>
  <c r="BD516" i="1" a="1"/>
  <c r="BD516" i="1" s="1"/>
  <c r="AJ137" i="1"/>
  <c r="AJ142" i="1"/>
  <c r="AJ139" i="1"/>
  <c r="AJ143" i="1"/>
  <c r="AJ140" i="1"/>
  <c r="AJ144" i="1"/>
  <c r="AJ141" i="1"/>
  <c r="AJ138" i="1"/>
  <c r="AJ122" i="1"/>
  <c r="BD529" i="1" a="1"/>
  <c r="BD529" i="1" s="1"/>
  <c r="AJ133" i="1"/>
  <c r="BD527" i="1" a="1"/>
  <c r="BD527" i="1" s="1"/>
  <c r="BD524" i="1" a="1"/>
  <c r="BD524" i="1" s="1"/>
  <c r="BD521" i="1" a="1"/>
  <c r="BD521" i="1" s="1"/>
  <c r="BD508" i="1" a="1"/>
  <c r="BD508" i="1" s="1"/>
  <c r="BD505" i="1" a="1"/>
  <c r="BD505" i="1" s="1"/>
  <c r="BD502" i="1" a="1"/>
  <c r="BD502" i="1" s="1"/>
  <c r="BD530" i="1" a="1"/>
  <c r="BD530" i="1" s="1"/>
  <c r="BD526" i="1" a="1"/>
  <c r="BD526" i="1" s="1"/>
  <c r="BD523" i="1" a="1"/>
  <c r="BD523" i="1" s="1"/>
  <c r="BD520" i="1" a="1"/>
  <c r="BD520" i="1" s="1"/>
  <c r="BD513" i="1" a="1"/>
  <c r="BD513" i="1" s="1"/>
  <c r="BD507" i="1" a="1"/>
  <c r="BD507" i="1" s="1"/>
  <c r="BD504" i="1" a="1"/>
  <c r="BD504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7" i="1"/>
  <c r="AJ117" i="1"/>
  <c r="AJ104" i="1"/>
  <c r="AJ116" i="1"/>
  <c r="BD541" i="1" a="1"/>
  <c r="BD541" i="1" s="1"/>
  <c r="AJ115" i="1"/>
  <c r="AJ114" i="1"/>
  <c r="AJ113" i="1"/>
  <c r="AJ112" i="1"/>
  <c r="AJ111" i="1"/>
  <c r="AJ110" i="1"/>
  <c r="AJ108" i="1"/>
  <c r="AJ107" i="1"/>
  <c r="AJ106" i="1"/>
  <c r="AJ105" i="1"/>
  <c r="AJ109" i="1"/>
  <c r="AJ102" i="1"/>
  <c r="AJ101" i="1"/>
  <c r="AJ89" i="1"/>
  <c r="AJ77" i="1"/>
  <c r="BE318" i="1"/>
  <c r="BD317" i="1" a="1"/>
  <c r="BD317" i="1" s="1"/>
  <c r="BD323" i="1" a="1"/>
  <c r="BD323" i="1" s="1"/>
  <c r="BE548" i="1"/>
  <c r="BD544" i="1" a="1"/>
  <c r="BD544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AJ92" i="1"/>
  <c r="AJ78" i="1"/>
  <c r="AJ80" i="1"/>
  <c r="AJ79" i="1"/>
  <c r="AJ74" i="1"/>
  <c r="AJ73" i="1"/>
  <c r="AJ72" i="1"/>
  <c r="AJ71" i="1"/>
  <c r="AJ70" i="1"/>
  <c r="AN319" i="1"/>
  <c r="AN317" i="1"/>
  <c r="AM316" i="1"/>
  <c r="BD316" i="1" a="1"/>
  <c r="BD316" i="1" s="1"/>
  <c r="AJ69" i="1"/>
  <c r="AN329" i="1"/>
  <c r="AN327" i="1"/>
  <c r="AM343" i="1"/>
  <c r="L108" i="11" s="1"/>
  <c r="K326" i="12"/>
  <c r="BE553" i="1"/>
  <c r="BD553" i="1" a="1"/>
  <c r="BD553" i="1" s="1"/>
  <c r="BD319" i="1" a="1"/>
  <c r="BD319" i="1" s="1"/>
  <c r="BE550" i="1"/>
  <c r="BE536" i="1"/>
  <c r="BD536" i="1" a="1"/>
  <c r="BD536" i="1" s="1"/>
  <c r="BD343" i="1" a="1"/>
  <c r="BD343" i="1" s="1"/>
  <c r="BD533" i="1" a="1"/>
  <c r="BD533" i="1" s="1"/>
  <c r="BE518" i="1"/>
  <c r="BD517" i="1" a="1"/>
  <c r="BD517" i="1" s="1"/>
  <c r="BD514" i="1" a="1"/>
  <c r="BD514" i="1" s="1"/>
  <c r="BD511" i="1" a="1"/>
  <c r="BD511" i="1" s="1"/>
  <c r="BD515" i="1" a="1"/>
  <c r="BD515" i="1" s="1"/>
  <c r="BD512" i="1" a="1"/>
  <c r="BD512" i="1" s="1"/>
  <c r="AM319" i="1"/>
  <c r="L84" i="11" s="1"/>
  <c r="BE549" i="1"/>
  <c r="BD537" i="1" a="1"/>
  <c r="BD537" i="1" s="1"/>
  <c r="BD534" i="1" a="1"/>
  <c r="BD534" i="1" s="1"/>
  <c r="AN281" i="1"/>
  <c r="BD335" i="1" a="1"/>
  <c r="BD335" i="1" s="1"/>
  <c r="BE326" i="1"/>
  <c r="BE321" i="1"/>
  <c r="BD552" i="1" a="1"/>
  <c r="BD552" i="1" s="1"/>
  <c r="BD324" i="1" a="1"/>
  <c r="BD324" i="1" s="1"/>
  <c r="BD320" i="1" a="1"/>
  <c r="BD320" i="1" s="1"/>
  <c r="BD551" i="1" a="1"/>
  <c r="BD551" i="1" s="1"/>
  <c r="BD535" i="1" a="1"/>
  <c r="BD535" i="1" s="1"/>
  <c r="BD532" i="1" a="1"/>
  <c r="BD532" i="1" s="1"/>
  <c r="BD531" i="1" a="1"/>
  <c r="BD531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AJ56" i="1"/>
  <c r="AJ55" i="1"/>
  <c r="AN323" i="1"/>
  <c r="AN326" i="1"/>
  <c r="AM322" i="1"/>
  <c r="L87" i="11" s="1"/>
  <c r="AN320" i="1"/>
  <c r="BD334" i="1" a="1"/>
  <c r="BD334" i="1" s="1"/>
  <c r="BD331" i="1" a="1"/>
  <c r="BD331" i="1" s="1"/>
  <c r="BD328" i="1" a="1"/>
  <c r="BD328" i="1" s="1"/>
  <c r="BD342" i="1" a="1"/>
  <c r="BD342" i="1" s="1"/>
  <c r="BE338" i="1"/>
  <c r="BD330" i="1" a="1"/>
  <c r="BD330" i="1" s="1"/>
  <c r="BD327" i="1" a="1"/>
  <c r="BD327" i="1" s="1"/>
  <c r="BE325" i="1"/>
  <c r="BD322" i="1" a="1"/>
  <c r="BD322" i="1" s="1"/>
  <c r="AN341" i="1"/>
  <c r="L324" i="12"/>
  <c r="AN331" i="1"/>
  <c r="AN328" i="1"/>
  <c r="AN324" i="1"/>
  <c r="AM318" i="1"/>
  <c r="AM339" i="1"/>
  <c r="N104" i="11" s="1"/>
  <c r="K322" i="12"/>
  <c r="AN325" i="1"/>
  <c r="AM324" i="1"/>
  <c r="L89" i="11" s="1"/>
  <c r="AM323" i="1"/>
  <c r="AN322" i="1"/>
  <c r="AM320" i="1"/>
  <c r="N85" i="11" s="1"/>
  <c r="AM317" i="1"/>
  <c r="L82" i="11" s="1"/>
  <c r="AN337" i="1"/>
  <c r="L320" i="12"/>
  <c r="AN318" i="1"/>
  <c r="BE344" i="1"/>
  <c r="BD341" i="1" a="1"/>
  <c r="BD341" i="1" s="1"/>
  <c r="BD340" i="1" a="1"/>
  <c r="BD340" i="1" s="1"/>
  <c r="BD336" i="1" a="1"/>
  <c r="BD336" i="1" s="1"/>
  <c r="BD333" i="1" a="1"/>
  <c r="BD333" i="1" s="1"/>
  <c r="BE332" i="1"/>
  <c r="BD329" i="1" a="1"/>
  <c r="BD329" i="1" s="1"/>
  <c r="BD545" i="1" a="1"/>
  <c r="BD545" i="1" s="1"/>
  <c r="BD542" i="1" a="1"/>
  <c r="BD542" i="1" s="1"/>
  <c r="BD539" i="1" a="1"/>
  <c r="BD539" i="1" s="1"/>
  <c r="BE347" i="1"/>
  <c r="BD346" i="1" a="1"/>
  <c r="BD346" i="1" s="1"/>
  <c r="BD337" i="1" a="1"/>
  <c r="BD337" i="1" s="1"/>
  <c r="BD538" i="1" a="1"/>
  <c r="BD538" i="1" s="1"/>
  <c r="BD546" i="1" a="1"/>
  <c r="BD546" i="1" s="1"/>
  <c r="BD543" i="1" a="1"/>
  <c r="BD543" i="1" s="1"/>
  <c r="BD540" i="1" a="1"/>
  <c r="BD540" i="1" s="1"/>
  <c r="AJ54" i="1"/>
  <c r="AJ53" i="1"/>
  <c r="AJ46" i="1"/>
  <c r="AJ47" i="1"/>
  <c r="AJ48" i="1"/>
  <c r="AJ51" i="1"/>
  <c r="AJ50" i="1"/>
  <c r="AJ49" i="1"/>
  <c r="AJ52" i="1"/>
  <c r="AM348" i="1"/>
  <c r="N113" i="11" s="1"/>
  <c r="K331" i="12"/>
  <c r="AN346" i="1"/>
  <c r="L329" i="12"/>
  <c r="BD345" i="1" a="1"/>
  <c r="BD345" i="1" s="1"/>
  <c r="L326" i="12"/>
  <c r="AN343" i="1"/>
  <c r="L317" i="12"/>
  <c r="AN334" i="1"/>
  <c r="AN349" i="1"/>
  <c r="L332" i="12"/>
  <c r="AN347" i="1"/>
  <c r="L330" i="12"/>
  <c r="AM346" i="1"/>
  <c r="L111" i="11" s="1"/>
  <c r="K329" i="12"/>
  <c r="AM345" i="1"/>
  <c r="N110" i="11" s="1"/>
  <c r="K328" i="12"/>
  <c r="L327" i="12"/>
  <c r="AN344" i="1"/>
  <c r="K325" i="12"/>
  <c r="AM342" i="1"/>
  <c r="N107" i="11" s="1"/>
  <c r="AN340" i="1"/>
  <c r="L323" i="12"/>
  <c r="AN338" i="1"/>
  <c r="L321" i="12"/>
  <c r="AM337" i="1"/>
  <c r="K320" i="12"/>
  <c r="AM336" i="1"/>
  <c r="N101" i="11" s="1"/>
  <c r="K319" i="12"/>
  <c r="AN335" i="1"/>
  <c r="L318" i="12"/>
  <c r="AM333" i="1"/>
  <c r="L98" i="11" s="1"/>
  <c r="K316" i="12"/>
  <c r="AM349" i="1"/>
  <c r="L114" i="11" s="1"/>
  <c r="K332" i="12"/>
  <c r="AM340" i="1"/>
  <c r="L105" i="11" s="1"/>
  <c r="K323" i="12"/>
  <c r="AN332" i="1"/>
  <c r="BE350" i="1"/>
  <c r="BD348" i="1" a="1"/>
  <c r="BD348" i="1" s="1"/>
  <c r="BD339" i="1" a="1"/>
  <c r="BD339" i="1" s="1"/>
  <c r="AN348" i="1"/>
  <c r="L331" i="12"/>
  <c r="AM341" i="1"/>
  <c r="L106" i="11" s="1"/>
  <c r="K324" i="12"/>
  <c r="AN339" i="1"/>
  <c r="L322" i="12"/>
  <c r="AM331" i="1"/>
  <c r="AM330" i="1"/>
  <c r="AM325" i="1"/>
  <c r="L90" i="11" s="1"/>
  <c r="AN350" i="1"/>
  <c r="L333" i="12"/>
  <c r="K330" i="12"/>
  <c r="AM347" i="1"/>
  <c r="L112" i="11" s="1"/>
  <c r="AN345" i="1"/>
  <c r="L328" i="12"/>
  <c r="AM338" i="1"/>
  <c r="L103" i="11" s="1"/>
  <c r="K321" i="12"/>
  <c r="L319" i="12"/>
  <c r="AN336" i="1"/>
  <c r="AM334" i="1"/>
  <c r="K317" i="12"/>
  <c r="L316" i="12"/>
  <c r="AN333" i="1"/>
  <c r="AM332" i="1"/>
  <c r="AM329" i="1"/>
  <c r="L94" i="11" s="1"/>
  <c r="AM327" i="1"/>
  <c r="AM326" i="1"/>
  <c r="AM344" i="1"/>
  <c r="L109" i="11" s="1"/>
  <c r="K327" i="12"/>
  <c r="AN342" i="1"/>
  <c r="L325" i="12"/>
  <c r="AM335" i="1"/>
  <c r="K318" i="12"/>
  <c r="AN330" i="1"/>
  <c r="AM328" i="1"/>
  <c r="BD349" i="1" a="1"/>
  <c r="BD349" i="1" s="1"/>
  <c r="AJ33" i="1"/>
  <c r="AJ34" i="1"/>
  <c r="AJ35" i="1"/>
  <c r="AJ44" i="1"/>
  <c r="AM350" i="1"/>
  <c r="L115" i="11" s="1"/>
  <c r="K333" i="12"/>
  <c r="AJ43" i="1"/>
  <c r="AN351" i="1"/>
  <c r="L334" i="12"/>
  <c r="AM352" i="1"/>
  <c r="L117" i="11" s="1"/>
  <c r="K335" i="12"/>
  <c r="BE351" i="1"/>
  <c r="AJ42" i="1"/>
  <c r="AJ41" i="1"/>
  <c r="AJ36" i="1"/>
  <c r="AJ37" i="1"/>
  <c r="AJ38" i="1"/>
  <c r="AJ40" i="1"/>
  <c r="AJ39" i="1"/>
  <c r="AN353" i="1"/>
  <c r="L336" i="12"/>
  <c r="AN352" i="1"/>
  <c r="L335" i="12"/>
  <c r="BE354" i="1"/>
  <c r="BD352" i="1" a="1"/>
  <c r="BD352" i="1" s="1"/>
  <c r="BD368" i="1" a="1"/>
  <c r="BD368" i="1" s="1"/>
  <c r="BE358" i="1"/>
  <c r="AN354" i="1"/>
  <c r="L337" i="12"/>
  <c r="AM353" i="1"/>
  <c r="L118" i="11" s="1"/>
  <c r="K336" i="12"/>
  <c r="AM351" i="1"/>
  <c r="K334" i="12"/>
  <c r="BE361" i="1"/>
  <c r="BE363" i="1"/>
  <c r="BE355" i="1"/>
  <c r="BD353" i="1" a="1"/>
  <c r="BD353" i="1" s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L10" i="11" s="1"/>
  <c r="AN21" i="1"/>
  <c r="AM21" i="1"/>
  <c r="AM17" i="1"/>
  <c r="N9" i="11" s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55" i="1"/>
  <c r="L338" i="12"/>
  <c r="AN356" i="1"/>
  <c r="L339" i="12"/>
  <c r="BE365" i="1"/>
  <c r="BE364" i="1"/>
  <c r="BE360" i="1"/>
  <c r="BE357" i="1"/>
  <c r="AJ31" i="1"/>
  <c r="AN360" i="1"/>
  <c r="L343" i="12"/>
  <c r="L341" i="12"/>
  <c r="AN358" i="1"/>
  <c r="AN364" i="1"/>
  <c r="L347" i="12"/>
  <c r="AN359" i="1"/>
  <c r="L342" i="12"/>
  <c r="AM355" i="1"/>
  <c r="L120" i="11" s="1"/>
  <c r="K338" i="12"/>
  <c r="BD366" i="1" a="1"/>
  <c r="BD366" i="1" s="1"/>
  <c r="BE356" i="1"/>
  <c r="BE371" i="1"/>
  <c r="AN369" i="1"/>
  <c r="L352" i="12"/>
  <c r="BE378" i="1"/>
  <c r="AN365" i="1"/>
  <c r="L348" i="12"/>
  <c r="AN362" i="1"/>
  <c r="L345" i="12"/>
  <c r="L340" i="12"/>
  <c r="AN357" i="1"/>
  <c r="AN367" i="1"/>
  <c r="L350" i="12"/>
  <c r="L344" i="12"/>
  <c r="AN361" i="1"/>
  <c r="BD359" i="1" a="1"/>
  <c r="BD359" i="1" s="1"/>
  <c r="BD370" i="1" a="1"/>
  <c r="BD370" i="1" s="1"/>
  <c r="BE362" i="1"/>
  <c r="AJ30" i="1"/>
  <c r="AJ26" i="1"/>
  <c r="AJ28" i="1"/>
  <c r="AJ27" i="1"/>
  <c r="AJ29" i="1"/>
  <c r="AN158" i="1"/>
  <c r="AJ25" i="1"/>
  <c r="AJ18" i="1"/>
  <c r="AJ24" i="1"/>
  <c r="AJ23" i="1"/>
  <c r="BE381" i="1"/>
  <c r="BD374" i="1" a="1"/>
  <c r="BD374" i="1" s="1"/>
  <c r="BE375" i="1"/>
  <c r="AJ19" i="1"/>
  <c r="AJ20" i="1"/>
  <c r="AJ22" i="1"/>
  <c r="L349" i="12"/>
  <c r="AN366" i="1"/>
  <c r="AN363" i="1"/>
  <c r="L346" i="12"/>
  <c r="K344" i="12"/>
  <c r="AM361" i="1"/>
  <c r="N126" i="11" s="1"/>
  <c r="BE369" i="1"/>
  <c r="BE367" i="1"/>
  <c r="BE372" i="1"/>
  <c r="AN371" i="1"/>
  <c r="L354" i="12"/>
  <c r="AN368" i="1"/>
  <c r="L351" i="12"/>
  <c r="BD380" i="1" a="1"/>
  <c r="BD380" i="1" s="1"/>
  <c r="BD377" i="1" a="1"/>
  <c r="BD377" i="1" s="1"/>
  <c r="BD373" i="1" a="1"/>
  <c r="BD373" i="1" s="1"/>
  <c r="BD386" i="1" a="1"/>
  <c r="BD386" i="1" s="1"/>
  <c r="AJ21" i="1"/>
  <c r="AM372" i="1"/>
  <c r="K355" i="12"/>
  <c r="L358" i="12"/>
  <c r="AN375" i="1"/>
  <c r="AN374" i="1"/>
  <c r="L357" i="12"/>
  <c r="AN370" i="1"/>
  <c r="L353" i="12"/>
  <c r="BD397" i="1" a="1"/>
  <c r="BD397" i="1" s="1"/>
  <c r="BE379" i="1"/>
  <c r="BE376" i="1"/>
  <c r="AN381" i="1"/>
  <c r="L364" i="12"/>
  <c r="AN378" i="1"/>
  <c r="L361" i="12"/>
  <c r="BE385" i="1"/>
  <c r="BE391" i="1"/>
  <c r="BD389" i="1" a="1"/>
  <c r="BD389" i="1" s="1"/>
  <c r="BD384" i="1" a="1"/>
  <c r="BD384" i="1" s="1"/>
  <c r="AM376" i="1"/>
  <c r="L141" i="11" s="1"/>
  <c r="K359" i="12"/>
  <c r="AN383" i="1"/>
  <c r="L366" i="12"/>
  <c r="AN380" i="1"/>
  <c r="L363" i="12"/>
  <c r="L360" i="12"/>
  <c r="AN377" i="1"/>
  <c r="BD394" i="1" a="1"/>
  <c r="BD394" i="1" s="1"/>
  <c r="BD388" i="1" a="1"/>
  <c r="BD388" i="1" s="1"/>
  <c r="BD383" i="1" a="1"/>
  <c r="BD383" i="1" s="1"/>
  <c r="BE382" i="1"/>
  <c r="BE400" i="1"/>
  <c r="BE402" i="1"/>
  <c r="BD406" i="1" a="1"/>
  <c r="BD406" i="1" s="1"/>
  <c r="BD407" i="1" a="1"/>
  <c r="BD407" i="1" s="1"/>
  <c r="BE405" i="1"/>
  <c r="BE396" i="1"/>
  <c r="BE393" i="1"/>
  <c r="BE387" i="1"/>
  <c r="BD403" i="1" a="1"/>
  <c r="BD403" i="1" s="1"/>
  <c r="BE395" i="1"/>
  <c r="BD392" i="1" a="1"/>
  <c r="BD392" i="1" s="1"/>
  <c r="BE404" i="1"/>
  <c r="BD401" i="1" a="1"/>
  <c r="BD401" i="1" s="1"/>
  <c r="BD398" i="1" a="1"/>
  <c r="BD398" i="1" s="1"/>
  <c r="AJ7" i="1"/>
  <c r="BD413" i="1" a="1"/>
  <c r="BD413" i="1" s="1"/>
  <c r="AJ15" i="1"/>
  <c r="AJ14" i="1"/>
  <c r="AJ13" i="1"/>
  <c r="BD420" i="1" a="1"/>
  <c r="BD420" i="1" s="1"/>
  <c r="BE422" i="1"/>
  <c r="BE419" i="1"/>
  <c r="AJ12" i="1"/>
  <c r="AJ9" i="1"/>
  <c r="AJ10" i="1"/>
  <c r="AJ6" i="1"/>
  <c r="AJ11" i="1"/>
  <c r="AJ8" i="1"/>
  <c r="L369" i="12"/>
  <c r="AN386" i="1"/>
  <c r="AN390" i="1"/>
  <c r="L373" i="12"/>
  <c r="L367" i="12"/>
  <c r="AN384" i="1"/>
  <c r="BD416" i="1" a="1"/>
  <c r="BD416" i="1" s="1"/>
  <c r="BE412" i="1"/>
  <c r="BD450" i="1" a="1"/>
  <c r="BD450" i="1" s="1"/>
  <c r="BD426" i="1" a="1"/>
  <c r="BD426" i="1" s="1"/>
  <c r="BE451" i="1"/>
  <c r="BD438" i="1" a="1"/>
  <c r="BD438" i="1" s="1"/>
  <c r="BD206" i="1" a="1"/>
  <c r="BD206" i="1" s="1"/>
  <c r="BD173" i="1" a="1"/>
  <c r="BD173" i="1" s="1"/>
  <c r="BD444" i="1" a="1"/>
  <c r="BD444" i="1" s="1"/>
  <c r="BE29" i="1"/>
  <c r="BE9" i="1"/>
  <c r="BD118" i="1" a="1"/>
  <c r="BD118" i="1" s="1"/>
  <c r="BE449" i="1"/>
  <c r="BD432" i="1" a="1"/>
  <c r="BD432" i="1" s="1"/>
  <c r="BD102" i="1" a="1"/>
  <c r="BD102" i="1" s="1"/>
  <c r="BE284" i="1"/>
  <c r="BD129" i="1" a="1"/>
  <c r="BD129" i="1" s="1"/>
  <c r="BE108" i="1"/>
  <c r="BD298" i="1" a="1"/>
  <c r="BD298" i="1" s="1"/>
  <c r="BD246" i="1" a="1"/>
  <c r="BD246" i="1" s="1"/>
  <c r="BD43" i="1" a="1"/>
  <c r="BD43" i="1" s="1"/>
  <c r="BE41" i="1"/>
  <c r="BE141" i="1"/>
  <c r="BE124" i="1"/>
  <c r="BD313" i="1" a="1"/>
  <c r="BD313" i="1" s="1"/>
  <c r="BD221" i="1" a="1"/>
  <c r="BD221" i="1" s="1"/>
  <c r="BE260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304" i="1" a="1"/>
  <c r="BD304" i="1" s="1"/>
  <c r="BE195" i="1"/>
  <c r="BE179" i="1"/>
  <c r="BD435" i="1" a="1"/>
  <c r="BD435" i="1" s="1"/>
  <c r="BE425" i="1"/>
  <c r="L372" i="12"/>
  <c r="AN389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305" i="1"/>
  <c r="BE302" i="1"/>
  <c r="BD231" i="1" a="1"/>
  <c r="BD231" i="1" s="1"/>
  <c r="BE207" i="1"/>
  <c r="BD201" i="1" a="1"/>
  <c r="BD201" i="1" s="1"/>
  <c r="BD176" i="1" a="1"/>
  <c r="BD176" i="1" s="1"/>
  <c r="BD441" i="1" a="1"/>
  <c r="BD441" i="1" s="1"/>
  <c r="BD429" i="1" a="1"/>
  <c r="BD429" i="1" s="1"/>
  <c r="BE424" i="1"/>
  <c r="BD423" i="1" a="1"/>
  <c r="BD423" i="1" s="1"/>
  <c r="BE411" i="1"/>
  <c r="BD410" i="1" a="1"/>
  <c r="BD410" i="1" s="1"/>
  <c r="BE399" i="1"/>
  <c r="BE390" i="1"/>
  <c r="AN149" i="1"/>
  <c r="BE156" i="1"/>
  <c r="BE151" i="1"/>
  <c r="BE148" i="1"/>
  <c r="BD301" i="1" a="1"/>
  <c r="BD301" i="1" s="1"/>
  <c r="BD297" i="1" a="1"/>
  <c r="BD297" i="1" s="1"/>
  <c r="BE249" i="1"/>
  <c r="BD227" i="1" a="1"/>
  <c r="BD227" i="1" s="1"/>
  <c r="BE211" i="1"/>
  <c r="BE208" i="1"/>
  <c r="BE202" i="1"/>
  <c r="BE196" i="1"/>
  <c r="BE187" i="1"/>
  <c r="BE184" i="1"/>
  <c r="BE170" i="1"/>
  <c r="BE446" i="1"/>
  <c r="BD440" i="1" a="1"/>
  <c r="BD440" i="1" s="1"/>
  <c r="BE430" i="1"/>
  <c r="BE427" i="1"/>
  <c r="BD417" i="1" a="1"/>
  <c r="BD417" i="1" s="1"/>
  <c r="BD414" i="1" a="1"/>
  <c r="BD414" i="1" s="1"/>
  <c r="BD21" i="1" a="1"/>
  <c r="BD21" i="1" s="1"/>
  <c r="BD192" i="1" a="1"/>
  <c r="BD192" i="1" s="1"/>
  <c r="BD186" i="1" a="1"/>
  <c r="BD186" i="1" s="1"/>
  <c r="BE174" i="1"/>
  <c r="BE171" i="1"/>
  <c r="BD447" i="1" a="1"/>
  <c r="BD447" i="1" s="1"/>
  <c r="BE445" i="1"/>
  <c r="BD431" i="1" a="1"/>
  <c r="BD431" i="1" s="1"/>
  <c r="BD428" i="1" a="1"/>
  <c r="BD428" i="1" s="1"/>
  <c r="BE418" i="1"/>
  <c r="AN190" i="1"/>
  <c r="BE137" i="1"/>
  <c r="BD307" i="1" a="1"/>
  <c r="BD307" i="1" s="1"/>
  <c r="BD289" i="1" a="1"/>
  <c r="BD289" i="1" s="1"/>
  <c r="BE251" i="1"/>
  <c r="BE235" i="1"/>
  <c r="BE224" i="1"/>
  <c r="BD204" i="1" a="1"/>
  <c r="BD204" i="1" s="1"/>
  <c r="BE193" i="1"/>
  <c r="BD185" i="1" a="1"/>
  <c r="BD185" i="1" s="1"/>
  <c r="BE177" i="1"/>
  <c r="BE165" i="1"/>
  <c r="BE421" i="1"/>
  <c r="AM156" i="1"/>
  <c r="AM303" i="1"/>
  <c r="N68" i="11" s="1"/>
  <c r="AM302" i="1"/>
  <c r="L67" i="11" s="1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310" i="1" a="1"/>
  <c r="BD310" i="1" s="1"/>
  <c r="BD303" i="1" a="1"/>
  <c r="BD303" i="1" s="1"/>
  <c r="BE268" i="1"/>
  <c r="BD268" i="1" a="1"/>
  <c r="BD268" i="1" s="1"/>
  <c r="BE296" i="1"/>
  <c r="BE290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14" i="1" a="1"/>
  <c r="BD214" i="1" s="1"/>
  <c r="BE415" i="1"/>
  <c r="BE258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8" i="1" a="1"/>
  <c r="BD448" i="1" s="1"/>
  <c r="BE439" i="1"/>
  <c r="BE436" i="1"/>
  <c r="BD409" i="1" a="1"/>
  <c r="BD409" i="1" s="1"/>
  <c r="BE408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305" i="1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306" i="1" a="1"/>
  <c r="BD306" i="1" s="1"/>
  <c r="BE299" i="1"/>
  <c r="BD292" i="1" a="1"/>
  <c r="BD292" i="1" s="1"/>
  <c r="BD286" i="1" a="1"/>
  <c r="BD286" i="1" s="1"/>
  <c r="BD283" i="1" a="1"/>
  <c r="BD283" i="1" s="1"/>
  <c r="BD280" i="1" a="1"/>
  <c r="BD280" i="1" s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15" i="1" a="1"/>
  <c r="BD315" i="1" s="1"/>
  <c r="BE314" i="1"/>
  <c r="BD295" i="1" a="1"/>
  <c r="BD295" i="1" s="1"/>
  <c r="BE293" i="1"/>
  <c r="BD288" i="1" a="1"/>
  <c r="BD288" i="1" s="1"/>
  <c r="BE287" i="1"/>
  <c r="BE281" i="1"/>
  <c r="BE250" i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99" i="1"/>
  <c r="AM294" i="1"/>
  <c r="AM288" i="1"/>
  <c r="L53" i="11" s="1"/>
  <c r="AM282" i="1"/>
  <c r="AM67" i="1"/>
  <c r="AM60" i="1"/>
  <c r="AM153" i="1"/>
  <c r="AM309" i="1"/>
  <c r="N74" i="11" s="1"/>
  <c r="AN82" i="1"/>
  <c r="AM78" i="1"/>
  <c r="AN164" i="1"/>
  <c r="AN116" i="1"/>
  <c r="AN313" i="1"/>
  <c r="AM311" i="1"/>
  <c r="AM308" i="1"/>
  <c r="AM284" i="1"/>
  <c r="L49" i="11" s="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28" i="1"/>
  <c r="BE219" i="1"/>
  <c r="BE247" i="1"/>
  <c r="BE232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309" i="1" a="1"/>
  <c r="BD309" i="1" s="1"/>
  <c r="BE308" i="1"/>
  <c r="BE300" i="1"/>
  <c r="BD291" i="1" a="1"/>
  <c r="BD291" i="1" s="1"/>
  <c r="BD282" i="1" a="1"/>
  <c r="BD282" i="1" s="1"/>
  <c r="BE259" i="1"/>
  <c r="BD294" i="1" a="1"/>
  <c r="BD294" i="1" s="1"/>
  <c r="BD285" i="1" a="1"/>
  <c r="BD285" i="1" s="1"/>
  <c r="BE110" i="1"/>
  <c r="BD279" i="1" a="1"/>
  <c r="BD279" i="1" s="1"/>
  <c r="BE279" i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312" i="1"/>
  <c r="BE106" i="1"/>
  <c r="BE311" i="1"/>
  <c r="BE267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68" i="1"/>
  <c r="BQ267" i="1"/>
  <c r="BQ260" i="1"/>
  <c r="BQ259" i="1"/>
  <c r="BQ258" i="1"/>
  <c r="BQ251" i="1"/>
  <c r="BQ250" i="1"/>
  <c r="BQ249" i="1"/>
  <c r="BQ247" i="1"/>
  <c r="BQ246" i="1"/>
  <c r="BQ235" i="1"/>
  <c r="BQ232" i="1"/>
  <c r="BQ231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K421" i="12"/>
  <c r="E412" i="12"/>
  <c r="D414" i="11"/>
  <c r="D8" i="11"/>
  <c r="C8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K437" i="12"/>
  <c r="L438" i="12"/>
  <c r="D451" i="12"/>
  <c r="D448" i="12"/>
  <c r="D440" i="12"/>
  <c r="L420" i="12"/>
  <c r="K424" i="12"/>
  <c r="L426" i="12"/>
  <c r="K430" i="12"/>
  <c r="L431" i="12"/>
  <c r="K433" i="12"/>
  <c r="L449" i="12"/>
  <c r="L452" i="12"/>
  <c r="L455" i="12"/>
  <c r="L416" i="12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493" i="13"/>
  <c r="F496" i="13"/>
  <c r="F499" i="13"/>
  <c r="D480" i="11"/>
  <c r="D477" i="11"/>
  <c r="D520" i="11"/>
  <c r="D517" i="11"/>
  <c r="D514" i="11"/>
  <c r="D511" i="11"/>
  <c r="E475" i="12"/>
  <c r="D502" i="11"/>
  <c r="K535" i="11"/>
  <c r="D532" i="11"/>
  <c r="D529" i="11"/>
  <c r="D526" i="11"/>
  <c r="D523" i="11"/>
  <c r="C533" i="11"/>
  <c r="F518" i="13"/>
  <c r="F521" i="13"/>
  <c r="F524" i="13"/>
  <c r="F527" i="13"/>
  <c r="D501" i="11"/>
  <c r="D498" i="11"/>
  <c r="D495" i="11"/>
  <c r="D492" i="11"/>
  <c r="D489" i="11"/>
  <c r="D486" i="11"/>
  <c r="D483" i="11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L413" i="12"/>
  <c r="K436" i="12"/>
  <c r="L437" i="12"/>
  <c r="L440" i="12"/>
  <c r="L443" i="12"/>
  <c r="L458" i="12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D513" i="11"/>
  <c r="D504" i="11"/>
  <c r="H467" i="12"/>
  <c r="H464" i="12"/>
  <c r="H461" i="12"/>
  <c r="G393" i="11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K419" i="12"/>
  <c r="K422" i="12"/>
  <c r="K425" i="12"/>
  <c r="G384" i="11"/>
  <c r="F351" i="13"/>
  <c r="F350" i="13"/>
  <c r="F354" i="13"/>
  <c r="F359" i="13"/>
  <c r="F387" i="13"/>
  <c r="F353" i="13"/>
  <c r="F347" i="13"/>
  <c r="F356" i="13"/>
  <c r="F386" i="13"/>
  <c r="F390" i="13"/>
  <c r="L394" i="12"/>
  <c r="K397" i="12"/>
  <c r="G408" i="11"/>
  <c r="F385" i="13"/>
  <c r="G412" i="11"/>
  <c r="L393" i="12"/>
  <c r="K398" i="12"/>
  <c r="G410" i="11"/>
  <c r="F384" i="13"/>
  <c r="G411" i="11"/>
  <c r="G407" i="11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403" i="13"/>
  <c r="F404" i="13"/>
  <c r="F405" i="13"/>
  <c r="F406" i="13"/>
  <c r="F407" i="13"/>
  <c r="F408" i="13"/>
  <c r="F409" i="13"/>
  <c r="F410" i="13"/>
  <c r="F411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358" i="13"/>
  <c r="F388" i="13"/>
  <c r="F415" i="13"/>
  <c r="F373" i="13"/>
  <c r="F376" i="13"/>
  <c r="F412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K497" i="12"/>
  <c r="K494" i="12"/>
  <c r="K485" i="12"/>
  <c r="K483" i="12"/>
  <c r="K474" i="12"/>
  <c r="F529" i="13"/>
  <c r="F4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7" i="11" l="1"/>
  <c r="N86" i="11"/>
  <c r="N58" i="11"/>
  <c r="N106" i="11"/>
  <c r="L107" i="11"/>
  <c r="N109" i="11"/>
  <c r="L110" i="11"/>
  <c r="N118" i="11"/>
  <c r="L9" i="11"/>
  <c r="N15" i="11"/>
  <c r="L22" i="11"/>
  <c r="N32" i="11"/>
  <c r="L46" i="11"/>
  <c r="L74" i="11"/>
  <c r="N98" i="11"/>
  <c r="N105" i="11"/>
  <c r="N10" i="11"/>
  <c r="L13" i="11"/>
  <c r="N53" i="11"/>
  <c r="L68" i="11"/>
  <c r="N84" i="11"/>
  <c r="N103" i="11"/>
  <c r="L104" i="11"/>
  <c r="N112" i="11"/>
  <c r="L113" i="11"/>
  <c r="N115" i="11"/>
  <c r="L126" i="11"/>
  <c r="N79" i="11"/>
  <c r="L85" i="11"/>
  <c r="N94" i="11"/>
  <c r="L101" i="11"/>
  <c r="K345" i="11"/>
  <c r="K332" i="11"/>
  <c r="N108" i="11"/>
  <c r="N117" i="11"/>
  <c r="N11" i="11"/>
  <c r="N25" i="11"/>
  <c r="N50" i="11"/>
  <c r="N87" i="11"/>
  <c r="N49" i="11"/>
  <c r="N82" i="11"/>
  <c r="N90" i="11"/>
  <c r="N111" i="11"/>
  <c r="N114" i="11"/>
  <c r="N120" i="11"/>
  <c r="N141" i="11"/>
  <c r="N12" i="11"/>
  <c r="N67" i="11"/>
  <c r="N89" i="11"/>
  <c r="K334" i="11"/>
  <c r="L92" i="11"/>
  <c r="N92" i="11"/>
  <c r="N273" i="11"/>
  <c r="L277" i="11"/>
  <c r="N271" i="11"/>
  <c r="L272" i="11"/>
  <c r="N272" i="11"/>
  <c r="L290" i="11"/>
  <c r="N290" i="11"/>
  <c r="L301" i="11"/>
  <c r="N301" i="11"/>
  <c r="L251" i="11"/>
  <c r="N251" i="11"/>
  <c r="L260" i="11"/>
  <c r="N260" i="11"/>
  <c r="L269" i="11"/>
  <c r="N269" i="11"/>
  <c r="L282" i="11"/>
  <c r="N282" i="11"/>
  <c r="L287" i="11"/>
  <c r="N287" i="11"/>
  <c r="L293" i="11"/>
  <c r="N293" i="11"/>
  <c r="L300" i="11"/>
  <c r="N300" i="11"/>
  <c r="L291" i="11"/>
  <c r="N291" i="11"/>
  <c r="L299" i="11"/>
  <c r="N299" i="11"/>
  <c r="L286" i="11"/>
  <c r="N286" i="11"/>
  <c r="L296" i="11"/>
  <c r="N296" i="11"/>
  <c r="L305" i="11"/>
  <c r="N305" i="11"/>
  <c r="L249" i="11"/>
  <c r="N249" i="11"/>
  <c r="L253" i="11"/>
  <c r="N253" i="11"/>
  <c r="L262" i="11"/>
  <c r="N262" i="11"/>
  <c r="L281" i="11"/>
  <c r="N281" i="11"/>
  <c r="L285" i="11"/>
  <c r="N285" i="11"/>
  <c r="L289" i="11"/>
  <c r="N289" i="11"/>
  <c r="L297" i="11"/>
  <c r="N297" i="11"/>
  <c r="L292" i="11"/>
  <c r="N292" i="11"/>
  <c r="L294" i="11"/>
  <c r="N294" i="11"/>
  <c r="L303" i="11"/>
  <c r="N303" i="11"/>
  <c r="L284" i="11"/>
  <c r="N284" i="11"/>
  <c r="L304" i="11"/>
  <c r="N304" i="11"/>
  <c r="L252" i="11"/>
  <c r="N252" i="11"/>
  <c r="L261" i="11"/>
  <c r="N261" i="11"/>
  <c r="L270" i="11"/>
  <c r="N270" i="11"/>
  <c r="L283" i="11"/>
  <c r="N283" i="11"/>
  <c r="L288" i="11"/>
  <c r="N288" i="11"/>
  <c r="L302" i="11"/>
  <c r="N302" i="11"/>
  <c r="L295" i="11"/>
  <c r="N295" i="11"/>
  <c r="L298" i="11"/>
  <c r="N298" i="11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258" i="12"/>
  <c r="W259" i="12"/>
  <c r="W260" i="12"/>
  <c r="W261" i="12"/>
  <c r="W262" i="12"/>
  <c r="W263" i="12"/>
  <c r="W306" i="12"/>
  <c r="W307" i="12"/>
  <c r="W308" i="12"/>
  <c r="W309" i="12"/>
  <c r="W310" i="12"/>
  <c r="W311" i="12"/>
  <c r="W312" i="12"/>
  <c r="W313" i="12"/>
  <c r="W314" i="12"/>
  <c r="W315" i="12"/>
  <c r="L96" i="11"/>
  <c r="N96" i="11"/>
  <c r="L91" i="11"/>
  <c r="N91" i="11"/>
  <c r="L63" i="11"/>
  <c r="N63" i="11"/>
  <c r="L132" i="11"/>
  <c r="N132" i="11"/>
  <c r="L159" i="11"/>
  <c r="N159" i="11"/>
  <c r="L65" i="11"/>
  <c r="N65" i="11"/>
  <c r="L73" i="11"/>
  <c r="N73" i="11"/>
  <c r="L17" i="11"/>
  <c r="N17" i="11"/>
  <c r="L80" i="11"/>
  <c r="N80" i="11"/>
  <c r="L309" i="11"/>
  <c r="N309" i="11"/>
  <c r="L116" i="11"/>
  <c r="N116" i="11"/>
  <c r="L83" i="11"/>
  <c r="N83" i="11"/>
  <c r="L30" i="11"/>
  <c r="N30" i="11"/>
  <c r="L19" i="11"/>
  <c r="N19" i="11"/>
  <c r="L34" i="11"/>
  <c r="N34" i="11"/>
  <c r="L36" i="11"/>
  <c r="N36" i="11"/>
  <c r="L40" i="11"/>
  <c r="N40" i="11"/>
  <c r="L43" i="11"/>
  <c r="N43" i="11"/>
  <c r="L344" i="11"/>
  <c r="N344" i="11"/>
  <c r="L334" i="11"/>
  <c r="N334" i="11"/>
  <c r="L325" i="11"/>
  <c r="N325" i="11"/>
  <c r="L333" i="11"/>
  <c r="N333" i="11"/>
  <c r="L337" i="11"/>
  <c r="N337" i="11"/>
  <c r="L346" i="11"/>
  <c r="N346" i="11"/>
  <c r="L317" i="11"/>
  <c r="N317" i="11"/>
  <c r="L323" i="11"/>
  <c r="N323" i="11"/>
  <c r="L339" i="11"/>
  <c r="N339" i="11"/>
  <c r="L170" i="11"/>
  <c r="N170" i="11"/>
  <c r="L186" i="11"/>
  <c r="N186" i="11"/>
  <c r="L189" i="11"/>
  <c r="N189" i="11"/>
  <c r="L192" i="11"/>
  <c r="N192" i="11"/>
  <c r="L195" i="11"/>
  <c r="N195" i="11"/>
  <c r="L198" i="11"/>
  <c r="N198" i="11"/>
  <c r="L201" i="11"/>
  <c r="N201" i="11"/>
  <c r="L204" i="11"/>
  <c r="N204" i="11"/>
  <c r="L123" i="11"/>
  <c r="N123" i="11"/>
  <c r="L137" i="11"/>
  <c r="N137" i="11"/>
  <c r="L162" i="11"/>
  <c r="N162" i="11"/>
  <c r="L48" i="11"/>
  <c r="N48" i="11"/>
  <c r="L61" i="11"/>
  <c r="N61" i="11"/>
  <c r="L72" i="11"/>
  <c r="N72" i="11"/>
  <c r="L78" i="11"/>
  <c r="N78" i="11"/>
  <c r="L177" i="11"/>
  <c r="N177" i="11"/>
  <c r="L209" i="11"/>
  <c r="N209" i="11"/>
  <c r="L208" i="11"/>
  <c r="N208" i="11"/>
  <c r="L206" i="11"/>
  <c r="N206" i="11"/>
  <c r="L27" i="11"/>
  <c r="N27" i="11"/>
  <c r="L218" i="11"/>
  <c r="N218" i="11"/>
  <c r="L221" i="11"/>
  <c r="N221" i="11"/>
  <c r="L224" i="11"/>
  <c r="N224" i="11"/>
  <c r="L227" i="11"/>
  <c r="N227" i="11"/>
  <c r="L230" i="11"/>
  <c r="N230" i="11"/>
  <c r="L232" i="11"/>
  <c r="N232" i="11"/>
  <c r="L248" i="11"/>
  <c r="N248" i="11"/>
  <c r="L55" i="11"/>
  <c r="N55" i="11"/>
  <c r="L246" i="11"/>
  <c r="N246" i="11"/>
  <c r="L97" i="11"/>
  <c r="N97" i="11"/>
  <c r="L102" i="11"/>
  <c r="N102" i="11"/>
  <c r="L124" i="11"/>
  <c r="N124" i="11"/>
  <c r="L150" i="11"/>
  <c r="N150" i="11"/>
  <c r="L144" i="11"/>
  <c r="N144" i="11"/>
  <c r="L24" i="11"/>
  <c r="N24" i="11"/>
  <c r="L71" i="11"/>
  <c r="N71" i="11"/>
  <c r="L20" i="11"/>
  <c r="N20" i="11"/>
  <c r="L311" i="11"/>
  <c r="N311" i="11"/>
  <c r="L155" i="11"/>
  <c r="N155" i="11"/>
  <c r="L69" i="11"/>
  <c r="N69" i="11"/>
  <c r="L18" i="11"/>
  <c r="N18" i="11"/>
  <c r="L56" i="11"/>
  <c r="N56" i="11"/>
  <c r="L75" i="11"/>
  <c r="N75" i="11"/>
  <c r="L35" i="11"/>
  <c r="N35" i="11"/>
  <c r="L81" i="11"/>
  <c r="N81" i="11"/>
  <c r="L158" i="11"/>
  <c r="N158" i="11"/>
  <c r="L23" i="11"/>
  <c r="N23" i="11"/>
  <c r="L38" i="11"/>
  <c r="N38" i="11"/>
  <c r="L42" i="11"/>
  <c r="N42" i="11"/>
  <c r="L45" i="11"/>
  <c r="N45" i="11"/>
  <c r="L328" i="11"/>
  <c r="N328" i="11"/>
  <c r="L327" i="11"/>
  <c r="N327" i="11"/>
  <c r="L338" i="11"/>
  <c r="N338" i="11"/>
  <c r="L331" i="11"/>
  <c r="N331" i="11"/>
  <c r="L336" i="11"/>
  <c r="N336" i="11"/>
  <c r="L345" i="11"/>
  <c r="N345" i="11"/>
  <c r="L320" i="11"/>
  <c r="N320" i="11"/>
  <c r="L319" i="11"/>
  <c r="N319" i="11"/>
  <c r="L316" i="11"/>
  <c r="N316" i="11"/>
  <c r="L184" i="11"/>
  <c r="N184" i="11"/>
  <c r="L187" i="11"/>
  <c r="N187" i="11"/>
  <c r="L190" i="11"/>
  <c r="N190" i="11"/>
  <c r="L193" i="11"/>
  <c r="N193" i="11"/>
  <c r="L196" i="11"/>
  <c r="N196" i="11"/>
  <c r="L199" i="11"/>
  <c r="N199" i="11"/>
  <c r="L202" i="11"/>
  <c r="N202" i="11"/>
  <c r="L205" i="11"/>
  <c r="N205" i="11"/>
  <c r="L125" i="11"/>
  <c r="N125" i="11"/>
  <c r="L147" i="11"/>
  <c r="N147" i="11"/>
  <c r="L163" i="11"/>
  <c r="N163" i="11"/>
  <c r="L59" i="11"/>
  <c r="N59" i="11"/>
  <c r="L66" i="11"/>
  <c r="N66" i="11"/>
  <c r="L76" i="11"/>
  <c r="N76" i="11"/>
  <c r="L88" i="11"/>
  <c r="N88" i="11"/>
  <c r="L28" i="11"/>
  <c r="N28" i="11"/>
  <c r="L220" i="11"/>
  <c r="N220" i="11"/>
  <c r="L223" i="11"/>
  <c r="N223" i="11"/>
  <c r="L226" i="11"/>
  <c r="N226" i="11"/>
  <c r="L229" i="11"/>
  <c r="N229" i="11"/>
  <c r="L234" i="11"/>
  <c r="N234" i="11"/>
  <c r="L235" i="11"/>
  <c r="N235" i="11"/>
  <c r="L237" i="11"/>
  <c r="N237" i="11"/>
  <c r="L51" i="11"/>
  <c r="N51" i="11"/>
  <c r="L306" i="11"/>
  <c r="N306" i="11"/>
  <c r="L321" i="11"/>
  <c r="N321" i="11"/>
  <c r="L100" i="11"/>
  <c r="N100" i="11"/>
  <c r="L93" i="11"/>
  <c r="N93" i="11"/>
  <c r="L99" i="11"/>
  <c r="N99" i="11"/>
  <c r="L95" i="11"/>
  <c r="N95" i="11"/>
  <c r="L156" i="11"/>
  <c r="N156" i="11"/>
  <c r="L26" i="11"/>
  <c r="N26" i="11"/>
  <c r="L151" i="11"/>
  <c r="N151" i="11"/>
  <c r="L64" i="11"/>
  <c r="N64" i="11"/>
  <c r="L14" i="11"/>
  <c r="N14" i="11"/>
  <c r="L308" i="11"/>
  <c r="N308" i="11"/>
  <c r="L62" i="11"/>
  <c r="N62" i="11"/>
  <c r="L21" i="11"/>
  <c r="N21" i="11"/>
  <c r="L39" i="11"/>
  <c r="N39" i="11"/>
  <c r="L31" i="11"/>
  <c r="N31" i="11"/>
  <c r="L37" i="11"/>
  <c r="N37" i="11"/>
  <c r="L41" i="11"/>
  <c r="N41" i="11"/>
  <c r="L44" i="11"/>
  <c r="N44" i="11"/>
  <c r="L335" i="11"/>
  <c r="N335" i="11"/>
  <c r="L326" i="11"/>
  <c r="N326" i="11"/>
  <c r="L329" i="11"/>
  <c r="N329" i="11"/>
  <c r="L332" i="11"/>
  <c r="N332" i="11"/>
  <c r="L330" i="11"/>
  <c r="N330" i="11"/>
  <c r="L341" i="11"/>
  <c r="N341" i="11"/>
  <c r="L340" i="11"/>
  <c r="N340" i="11"/>
  <c r="L342" i="11"/>
  <c r="N342" i="11"/>
  <c r="L324" i="11"/>
  <c r="N324" i="11"/>
  <c r="L318" i="11"/>
  <c r="N318" i="11"/>
  <c r="L322" i="11"/>
  <c r="N322" i="11"/>
  <c r="L343" i="11"/>
  <c r="N343" i="11"/>
  <c r="L185" i="11"/>
  <c r="N185" i="11"/>
  <c r="L188" i="11"/>
  <c r="N188" i="11"/>
  <c r="L191" i="11"/>
  <c r="N191" i="11"/>
  <c r="L194" i="11"/>
  <c r="N194" i="11"/>
  <c r="L197" i="11"/>
  <c r="N197" i="11"/>
  <c r="L200" i="11"/>
  <c r="N200" i="11"/>
  <c r="L203" i="11"/>
  <c r="N203" i="11"/>
  <c r="L122" i="11"/>
  <c r="N122" i="11"/>
  <c r="L136" i="11"/>
  <c r="N136" i="11"/>
  <c r="L148" i="11"/>
  <c r="N148" i="11"/>
  <c r="L47" i="11"/>
  <c r="N47" i="11"/>
  <c r="L60" i="11"/>
  <c r="N60" i="11"/>
  <c r="L70" i="11"/>
  <c r="N70" i="11"/>
  <c r="L77" i="11"/>
  <c r="N77" i="11"/>
  <c r="L207" i="11"/>
  <c r="N207" i="11"/>
  <c r="L211" i="11"/>
  <c r="N211" i="11"/>
  <c r="L210" i="11"/>
  <c r="N210" i="11"/>
  <c r="L29" i="11"/>
  <c r="N29" i="11"/>
  <c r="L219" i="11"/>
  <c r="N219" i="11"/>
  <c r="L222" i="11"/>
  <c r="N222" i="11"/>
  <c r="L225" i="11"/>
  <c r="N225" i="11"/>
  <c r="L228" i="11"/>
  <c r="N228" i="11"/>
  <c r="L233" i="11"/>
  <c r="N233" i="11"/>
  <c r="L238" i="11"/>
  <c r="N238" i="11"/>
  <c r="L245" i="11"/>
  <c r="N245" i="11"/>
  <c r="L52" i="11"/>
  <c r="N52" i="11"/>
  <c r="L33" i="11"/>
  <c r="N33" i="11"/>
  <c r="L54" i="11"/>
  <c r="N54" i="11"/>
  <c r="L312" i="11"/>
  <c r="N312" i="11"/>
  <c r="L315" i="11"/>
  <c r="N315" i="11"/>
  <c r="L314" i="11"/>
  <c r="N314" i="11"/>
  <c r="L307" i="11"/>
  <c r="N307" i="11"/>
  <c r="L310" i="11"/>
  <c r="N310" i="11"/>
  <c r="L313" i="11"/>
  <c r="N313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N364" i="11"/>
  <c r="L359" i="11"/>
  <c r="N368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N511" i="11"/>
  <c r="N517" i="11"/>
  <c r="N529" i="11"/>
  <c r="N514" i="11"/>
  <c r="N526" i="11"/>
  <c r="N520" i="11"/>
  <c r="N508" i="11"/>
  <c r="N504" i="11"/>
  <c r="L349" i="11"/>
  <c r="N349" i="11"/>
  <c r="L357" i="11"/>
  <c r="N357" i="11"/>
  <c r="L363" i="11"/>
  <c r="N363" i="11"/>
  <c r="L366" i="11"/>
  <c r="N366" i="11"/>
  <c r="L352" i="11"/>
  <c r="N352" i="11"/>
  <c r="L355" i="11"/>
  <c r="N355" i="11"/>
  <c r="L360" i="11"/>
  <c r="N360" i="11"/>
  <c r="L369" i="11"/>
  <c r="N369" i="11"/>
  <c r="L347" i="11"/>
  <c r="N347" i="11"/>
  <c r="L350" i="11"/>
  <c r="N350" i="11"/>
  <c r="L353" i="11"/>
  <c r="N353" i="11"/>
  <c r="L348" i="11"/>
  <c r="N348" i="11"/>
  <c r="L351" i="11"/>
  <c r="N351" i="11"/>
  <c r="L354" i="11"/>
  <c r="N354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264" i="12" l="1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258" i="12"/>
  <c r="X259" i="12"/>
  <c r="X260" i="12"/>
  <c r="X261" i="12"/>
  <c r="X262" i="12"/>
  <c r="X263" i="12"/>
  <c r="X306" i="12"/>
  <c r="X307" i="12"/>
  <c r="X308" i="12"/>
  <c r="X309" i="12"/>
  <c r="X310" i="12"/>
  <c r="X311" i="12"/>
  <c r="X312" i="12"/>
  <c r="X313" i="12"/>
  <c r="X314" i="12"/>
  <c r="X315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<sst xmlns="http://schemas.openxmlformats.org/spreadsheetml/2006/main" count="9102" uniqueCount="1860">
  <si>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</si>
  <si>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</si>
  <si>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</si>
  <si>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</si>
  <si>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</si>
  <si>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</si>
  <si>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</si>
  <si>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</si>
  <si>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</si>
  <si>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</si>
  <si>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</si>
  <si>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</si>
  <si>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</si>
  <si>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</si>
  <si>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</si>
  <si>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</si>
  <si>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</si>
  <si>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</si>
  <si>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</si>
  <si>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</si>
  <si>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</si>
  <si>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</si>
  <si>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</si>
  <si>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</si>
  <si>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</si>
  <si>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</si>
  <si>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</si>
  <si>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</si>
  <si>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</si>
  <si>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</si>
  <si>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</si>
  <si>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</si>
  <si>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</si>
  <si>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</si>
  <si>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</si>
  <si>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</si>
  <si>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</si>
  <si>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</si>
  <si>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</si>
  <si>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</si>
  <si>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</si>
  <si>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</si>
  <si>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</si>
  <si>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</si>
  <si>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</si>
  <si>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</si>
  <si>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</si>
  <si>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</si>
  <si>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</si>
  <si>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</si>
  <si>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</si>
  <si>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</si>
  <si>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</si>
  <si>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</si>
  <si>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</si>
  <si>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</si>
  <si>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</si>
  <si>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</si>
  <si>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</si>
  <si>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</si>
  <si>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</si>
  <si>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</si>
  <si>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</si>
  <si>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</si>
  <si>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</si>
  <si>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</si>
  <si>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</si>
  <si>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</si>
  <si>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</si>
  <si>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</si>
  <si>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</si>
  <si>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</si>
  <si>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</si>
  <si>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</si>
  <si>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</si>
  <si>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</si>
  <si>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</si>
  <si>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</si>
  <si>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</si>
  <si>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</si>
  <si>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</si>
  <si>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</si>
  <si>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</si>
  <si>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</si>
  <si>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</si>
  <si>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</si>
  <si>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</si>
  <si>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</si>
  <si>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</si>
  <si>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</si>
  <si>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</si>
  <si>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</si>
  <si>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</si>
  <si>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</si>
  <si>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</si>
  <si>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</si>
  <si>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</si>
  <si>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</si>
  <si>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</si>
  <si>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</si>
  <si>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</si>
  <si>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</si>
  <si>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</si>
  <si>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</si>
  <si>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</si>
  <si>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</si>
  <si>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</si>
  <si>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</si>
  <si>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</si>
  <si>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</si>
  <si>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</si>
  <si>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</si>
  <si>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</si>
  <si>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</si>
  <si>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</si>
  <si>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</si>
  <si>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</si>
  <si>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</si>
  <si>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</si>
  <si>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</si>
  <si>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</si>
  <si>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</si>
  <si>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</si>
  <si>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</si>
  <si>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</si>
  <si>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</si>
  <si>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</si>
  <si>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</si>
  <si>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</si>
  <si>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</si>
  <si>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</si>
  <si>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</si>
  <si>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</si>
  <si>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</si>
  <si>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</si>
  <si>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</si>
  <si>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</si>
  <si>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</si>
  <si>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</si>
  <si>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</si>
  <si>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</si>
  <si>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</si>
  <si>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</si>
  <si>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</si>
  <si>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</si>
  <si>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</si>
  <si>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</si>
  <si>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</si>
  <si>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</si>
  <si>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</si>
  <si>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</si>
  <si>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</si>
  <si>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</si>
  <si>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</si>
  <si>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</si>
  <si>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</si>
  <si>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</si>
  <si>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</si>
  <si>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</si>
  <si>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</si>
  <si>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</si>
  <si>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</si>
  <si>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</si>
  <si>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</si>
  <si>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</si>
  <si>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</si>
  <si>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</si>
  <si>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</si>
  <si>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</si>
  <si>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</si>
  <si>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</si>
  <si>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</si>
  <si>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</si>
  <si>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</si>
  <si>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</si>
  <si>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</si>
  <si>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</si>
  <si>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</si>
  <si>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</si>
  <si>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</si>
  <si>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</si>
  <si>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</si>
  <si>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</si>
  <si>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</si>
  <si>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</si>
  <si>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</si>
  <si>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</si>
  <si>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</si>
  <si>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</si>
  <si>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</si>
  <si>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</si>
  <si>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</si>
  <si>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</si>
  <si>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</si>
  <si>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</si>
  <si>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</si>
  <si>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</si>
  <si>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</si>
  <si>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</si>
  <si>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</si>
  <si>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</si>
  <si>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</si>
  <si>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</si>
  <si>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</si>
  <si>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</si>
  <si>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</si>
  <si>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</si>
  <si>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</si>
  <si>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</si>
  <si>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</si>
  <si>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</si>
  <si>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</si>
  <si>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</si>
  <si>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</si>
  <si>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</si>
  <si>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</si>
  <si>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</si>
  <si>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</si>
  <si>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</si>
  <si>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</si>
  <si>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</si>
  <si>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</si>
  <si>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</si>
  <si>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</si>
  <si>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</si>
  <si>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</si>
  <si>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</si>
  <si>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</si>
  <si>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</si>
  <si>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</si>
  <si>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</si>
  <si>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</si>
  <si>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</si>
  <si>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</si>
  <si>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</si>
  <si>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</si>
  <si>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</si>
  <si>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</si>
  <si>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</si>
  <si>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</si>
  <si>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</si>
  <si>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</si>
  <si>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</si>
  <si>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</si>
  <si>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</si>
  <si>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</si>
  <si>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</si>
  <si>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</si>
  <si>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</si>
  <si>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</si>
  <si>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</si>
  <si>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</si>
  <si>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</si>
  <si>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</si>
  <si>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</si>
  <si>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</si>
  <si>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</si>
  <si>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</si>
  <si>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</si>
  <si>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</si>
  <si>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</si>
  <si>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</si>
  <si>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</si>
  <si>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</si>
  <si>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</si>
  <si>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</si>
  <si>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</si>
  <si>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</si>
  <si>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</si>
  <si>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</si>
  <si>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</si>
  <si>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</si>
  <si>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</si>
  <si>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</si>
  <si>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</si>
  <si>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</si>
  <si>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</si>
  <si>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</si>
  <si>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</si>
  <si>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</si>
  <si>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</si>
  <si>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</si>
  <si>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</si>
  <si>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</si>
  <si>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</si>
  <si>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</si>
  <si>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</si>
  <si>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</si>
  <si>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</si>
  <si>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</si>
  <si>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</si>
  <si>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</si>
  <si>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</si>
  <si>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</si>
  <si>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</si>
  <si>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</si>
  <si>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</si>
  <si>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</si>
  <si>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</si>
  <si>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</si>
  <si>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</si>
  <si>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</si>
  <si>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</si>
  <si>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</si>
  <si>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</si>
  <si>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</si>
  <si>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</si>
  <si>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</si>
  <si>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</si>
  <si>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</si>
  <si>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</si>
  <si>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</si>
  <si>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</si>
  <si>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</si>
  <si>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</si>
  <si>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</si>
  <si>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</si>
  <si>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</si>
  <si>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</si>
  <si>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</si>
  <si>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</si>
  <si>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</si>
  <si>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</si>
  <si>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</si>
  <si>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</si>
  <si>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</si>
  <si>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</si>
  <si>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</si>
  <si>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</si>
  <si>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</si>
  <si>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</si>
  <si>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</si>
  <si>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</si>
  <si>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</si>
  <si>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</si>
  <si>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</si>
  <si>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</si>
  <si>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</si>
  <si>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</si>
  <si>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</si>
  <si>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</si>
  <si>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</si>
  <si>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</si>
  <si>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</si>
  <si>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</si>
  <si>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</si>
  <si>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</si>
  <si>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</si>
  <si>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</si>
  <si>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</si>
  <si>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</si>
  <si>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</si>
  <si>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</si>
  <si>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</si>
  <si>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</si>
  <si>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</si>
  <si>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</si>
  <si>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</si>
  <si>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</si>
  <si>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</si>
  <si>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</si>
  <si>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</si>
  <si>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</si>
  <si>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</si>
  <si>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</si>
  <si>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</si>
  <si>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</si>
  <si>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</si>
  <si>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</si>
  <si>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</si>
  <si>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</si>
  <si>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</si>
  <si>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</si>
  <si>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</si>
  <si>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</si>
  <si>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</si>
  <si>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</si>
  <si>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</si>
  <si>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</si>
  <si>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</si>
  <si>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</si>
  <si>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</si>
  <si>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</si>
  <si>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</si>
  <si>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</si>
  <si>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</si>
  <si>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</si>
  <si>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</si>
  <si>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</si>
  <si>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</si>
  <si>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</si>
  <si>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</si>
  <si>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</si>
  <si>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</si>
  <si>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</si>
  <si>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</si>
  <si>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</si>
  <si>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</si>
  <si>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</si>
  <si>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</si>
  <si>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</si>
  <si>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</si>
  <si>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</si>
  <si>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</si>
  <si>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</si>
  <si>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</si>
  <si>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</si>
  <si>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</si>
  <si>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</si>
  <si>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</si>
  <si>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</si>
  <si>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</si>
  <si>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</si>
  <si>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</si>
  <si>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</si>
  <si>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</si>
  <si>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</si>
  <si>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</si>
  <si>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</si>
  <si>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</si>
  <si>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</si>
  <si>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</si>
  <si>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</si>
  <si>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</si>
  <si>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</si>
  <si>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</si>
  <si>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</si>
  <si>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</si>
  <si>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</si>
  <si>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</si>
  <si>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</si>
  <si>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</si>
  <si>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</si>
  <si>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</si>
  <si>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</si>
  <si>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</si>
  <si>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</si>
  <si>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</si>
  <si>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</si>
  <si>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</si>
  <si>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</si>
  <si>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</si>
  <si>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</si>
  <si>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</si>
  <si>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</si>
  <si>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</si>
  <si>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</si>
  <si>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</si>
  <si>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</si>
  <si>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</si>
  <si>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</si>
  <si>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</si>
  <si>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</si>
  <si>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</si>
  <si>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</si>
  <si>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</si>
  <si>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</si>
  <si>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</si>
  <si>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</si>
  <si>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</si>
  <si>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</si>
  <si>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</si>
  <si>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</si>
  <si>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</si>
  <si>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</si>
  <si>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</si>
  <si>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</si>
  <si>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</si>
  <si>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</si>
  <si>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</si>
  <si>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</si>
  <si>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</si>
  <si>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</si>
  <si>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</si>
  <si>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</si>
  <si>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</si>
  <si>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</si>
  <si>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</si>
  <si>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</si>
  <si>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</si>
  <si>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</si>
  <si>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</si>
  <si>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</si>
  <si>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</si>
  <si>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</si>
  <si>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</si>
  <si>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</si>
  <si>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</si>
  <si>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</si>
  <si>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</si>
  <si>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</si>
  <si>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</si>
  <si>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</si>
  <si>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</si>
  <si>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</si>
  <si>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</si>
  <si>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</si>
  <si>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</si>
  <si>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</si>
  <si>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</si>
  <si>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</si>
  <si>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</si>
  <si>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</si>
  <si>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</si>
  <si>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</si>
  <si>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</si>
  <si>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</si>
  <si>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</si>
  <si>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</si>
  <si>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</si>
  <si>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</si>
  <si>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</si>
  <si>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</si>
  <si>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</si>
  <si>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</si>
  <si>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</si>
  <si>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</si>
  <si>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</si>
  <si>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</si>
  <si>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</si>
  <si>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</si>
  <si>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</si>
  <si>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</si>
  <si>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</si>
  <si>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</si>
  <si>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</si>
  <si>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</si>
  <si>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</si>
  <si>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</si>
  <si>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</si>
  <si>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</si>
  <si>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</si>
  <si>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</si>
  <si>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</si>
  <si>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</si>
  <si>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</si>
  <si>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</si>
  <si>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</si>
  <si>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</si>
  <si>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</si>
  <si>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</si>
  <si>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</si>
  <si>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</si>
  <si>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</si>
  <si>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</si>
  <si>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</si>
  <si>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</si>
  <si>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</si>
  <si>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</si>
  <si>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</si>
  <si>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</si>
  <si>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</si>
  <si>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</si>
  <si>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</si>
  <si>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</si>
  <si>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</si>
  <si>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</si>
  <si>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</si>
  <si>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</si>
  <si>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</si>
  <si>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</si>
  <si>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</si>
  <si>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</si>
  <si>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</si>
  <si>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</si>
  <si>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</si>
  <si>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</si>
  <si>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</si>
  <si>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</si>
  <si>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</si>
  <si>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</si>
  <si>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</si>
  <si>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</si>
  <si>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</si>
  <si>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</si>
  <si>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</si>
  <si>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</si>
  <si>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</si>
  <si>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</si>
  <si>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</si>
  <si>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</si>
  <si>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</si>
  <si>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</si>
  <si>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</si>
  <si>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</si>
  <si>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</si>
  <si>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</si>
  <si>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</si>
  <si>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</si>
  <si>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</si>
  <si>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</si>
  <si>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</si>
  <si>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</si>
  <si>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</si>
  <si>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</si>
  <si>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</si>
  <si>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</si>
  <si>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</si>
  <si>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</si>
  <si>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</si>
  <si>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</si>
  <si>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</si>
  <si>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</si>
  <si>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</si>
  <si>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</si>
  <si>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</si>
  <si>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</si>
  <si>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</si>
  <si>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</si>
  <si>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</si>
  <si>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</si>
  <si>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</si>
  <si>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</si>
  <si>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</si>
  <si>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</si>
  <si>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</si>
  <si>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</si>
  <si>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</si>
  <si>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</si>
  <si>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</si>
  <si>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</si>
  <si>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</si>
  <si>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</si>
  <si>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</si>
  <si>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</si>
  <si>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</si>
  <si>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</si>
  <si>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</si>
  <si>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</si>
  <si>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</si>
  <si>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</si>
  <si>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</si>
  <si>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</si>
  <si>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</si>
  <si>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</si>
  <si>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</si>
  <si>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</si>
  <si>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</si>
  <si>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</si>
  <si>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</si>
  <si>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</si>
  <si>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</si>
  <si>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</si>
  <si>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</si>
  <si>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</si>
  <si>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</si>
  <si>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</si>
  <si>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</si>
  <si>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</si>
  <si>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</si>
  <si>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</si>
  <si>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</si>
  <si>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</si>
  <si>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</si>
  <si>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</si>
  <si>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</si>
  <si>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</si>
  <si>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</si>
  <si>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</si>
  <si>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</si>
  <si>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</si>
  <si>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</si>
  <si>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</si>
  <si>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</si>
  <si>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</si>
  <si>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</si>
  <si>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</si>
  <si>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</si>
  <si>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</si>
  <si>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</si>
  <si>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</si>
  <si>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</si>
  <si>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</si>
  <si>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</si>
  <si>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</si>
  <si>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</si>
  <si>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</si>
  <si>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</si>
  <si>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</si>
  <si>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</si>
  <si>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</si>
  <si>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</si>
  <si>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</si>
  <si>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</si>
  <si>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</si>
  <si>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</si>
  <si>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</si>
  <si>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</si>
  <si>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</si>
  <si>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</si>
  <si>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</si>
  <si>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</si>
  <si>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</si>
  <si>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</si>
  <si>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</si>
  <si>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</si>
  <si>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</si>
  <si>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</si>
  <si>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</si>
  <si>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</si>
  <si>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</si>
  <si>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</si>
  <si>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</si>
  <si>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</si>
  <si>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</si>
  <si>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</si>
  <si>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</si>
  <si>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</si>
  <si>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</si>
  <si>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</si>
  <si>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</si>
  <si>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</si>
  <si>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</si>
  <si>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</si>
  <si>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</si>
  <si>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</si>
  <si>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</si>
  <si>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</si>
  <si>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</si>
  <si>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</si>
  <si>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</si>
  <si>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</si>
  <si>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</si>
  <si>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</si>
  <si>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</si>
  <si>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</si>
  <si>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</si>
  <si>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</si>
  <si>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</si>
  <si>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</si>
  <si>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</si>
  <si>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</si>
  <si>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</si>
  <si>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</si>
  <si>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</si>
  <si>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</si>
  <si>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</si>
  <si>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</si>
  <si>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</si>
  <si>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</si>
  <si>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</si>
  <si>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</si>
  <si>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</si>
  <si>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</si>
  <si>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</si>
  <si>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</si>
  <si>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</si>
  <si>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</si>
  <si>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</si>
  <si>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</si>
  <si>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</si>
  <si>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</si>
  <si>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</si>
  <si>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</si>
  <si>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</si>
  <si>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</si>
  <si>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</si>
  <si>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</si>
  <si>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</si>
  <si>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</si>
  <si>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</si>
  <si>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</si>
  <si>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</si>
  <si>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</si>
  <si>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</si>
  <si>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</si>
  <si>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</si>
  <si>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</si>
  <si>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</si>
  <si>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</si>
  <si>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</si>
  <si>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</si>
  <si>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</si>
  <si>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</si>
  <si>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</si>
  <si>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</si>
  <si>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</si>
  <si>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V02</t>
  </si>
  <si>
    <t>PDM - DORMENTE - PONTE</t>
  </si>
  <si>
    <t>DORMENTE - PONTE</t>
  </si>
  <si>
    <t>DORMENTE PONTE</t>
  </si>
  <si>
    <t>V37</t>
  </si>
  <si>
    <t>PDM - PEDRA - CARGA</t>
  </si>
  <si>
    <t>V40</t>
  </si>
  <si>
    <t>PDM - PEDRA - DESCARGA</t>
  </si>
  <si>
    <t>PEDRA</t>
  </si>
  <si>
    <t>REFORÇO DE LASTRO</t>
  </si>
  <si>
    <t>V42</t>
  </si>
  <si>
    <t>PDM - POSICIONAMENTO - TRILHO</t>
  </si>
  <si>
    <t>TRILHO - POSICIONAMENTO</t>
  </si>
  <si>
    <t>V63</t>
  </si>
  <si>
    <t>PDM - SOLDA</t>
  </si>
  <si>
    <t>SOLDA</t>
  </si>
  <si>
    <t>VIA - SOLDA</t>
  </si>
  <si>
    <t>V64</t>
  </si>
  <si>
    <t>PDM - SUBSTITUIÇÃO - DORMENTE</t>
  </si>
  <si>
    <t>DORMENTE - SUBSTITUIÇÂO</t>
  </si>
  <si>
    <t>V69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</si>
  <si>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</si>
  <si>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</si>
  <si>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</si>
  <si>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</si>
  <si>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</si>
  <si>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</si>
  <si>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</si>
  <si>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</si>
  <si>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</si>
  <si>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</si>
  <si>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</si>
  <si>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</si>
  <si>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</si>
  <si>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</si>
  <si>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</si>
  <si>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</si>
  <si>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</si>
  <si>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</si>
  <si>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</si>
  <si>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</si>
  <si>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</si>
  <si>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</si>
  <si>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NIVELAMENTO</t>
  </si>
  <si>
    <t>V88</t>
  </si>
  <si>
    <t>PREPARAÇÃO DE BARRA</t>
  </si>
  <si>
    <t>TRILHO</t>
  </si>
  <si>
    <t>V89</t>
  </si>
  <si>
    <t xml:space="preserve">INSPEÇÃO </t>
  </si>
  <si>
    <t>VIA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</si>
  <si>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</si>
  <si>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</si>
  <si>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</si>
  <si>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</si>
  <si>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</si>
  <si>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</si>
  <si>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</si>
  <si>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</si>
  <si>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</si>
  <si>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</si>
  <si>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</si>
  <si>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</si>
  <si>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</si>
  <si>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</si>
  <si>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</si>
  <si>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</si>
  <si>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</si>
  <si>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</si>
  <si>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</si>
  <si>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</si>
  <si>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</si>
  <si>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</si>
  <si>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</si>
  <si>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</si>
  <si>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</si>
  <si>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</si>
  <si>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</si>
  <si>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</si>
  <si>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</si>
  <si>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</si>
  <si>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</si>
  <si>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</si>
  <si>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</si>
  <si>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</si>
  <si>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</si>
  <si>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</si>
  <si>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</si>
  <si>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</si>
  <si>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</si>
  <si>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</si>
  <si>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</si>
  <si>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</si>
  <si>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</si>
  <si>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</si>
  <si>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</si>
  <si>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</si>
  <si>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</si>
  <si>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</si>
  <si>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</si>
  <si>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</si>
  <si>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</si>
  <si>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</si>
  <si>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</si>
  <si>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</si>
  <si>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</si>
  <si>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</si>
  <si>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</si>
  <si>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</si>
  <si>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</si>
  <si>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</si>
  <si>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</si>
  <si>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</si>
  <si>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</si>
  <si>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</si>
  <si>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</si>
  <si>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</si>
  <si>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</si>
  <si>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</si>
  <si>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</si>
  <si>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</si>
  <si>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</si>
  <si>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</si>
  <si>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</si>
  <si>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</si>
  <si>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</si>
  <si>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</si>
  <si>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</si>
  <si>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</si>
  <si>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</si>
  <si>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</si>
  <si>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</si>
  <si>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</si>
  <si>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</si>
  <si>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</si>
  <si>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</si>
  <si>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</si>
  <si>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</si>
  <si>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</si>
  <si>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</si>
  <si>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</si>
  <si>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</si>
  <si>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</si>
  <si>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</si>
  <si>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</si>
  <si>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</si>
  <si>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</si>
  <si>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</si>
  <si>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</si>
  <si>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</si>
  <si>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</si>
  <si>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</si>
  <si>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</si>
  <si>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</si>
  <si>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</si>
  <si>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</si>
  <si>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</si>
  <si>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</si>
  <si>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</si>
  <si>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</si>
  <si>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</si>
  <si>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</si>
  <si>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</si>
  <si>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</si>
  <si>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</si>
  <si>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</si>
  <si>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</si>
  <si>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</si>
  <si>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</si>
  <si>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</si>
  <si>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</si>
  <si>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</si>
  <si>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</si>
  <si>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</si>
  <si>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</si>
  <si>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</si>
  <si>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</si>
  <si>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</si>
  <si>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</si>
  <si>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</si>
  <si>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</si>
  <si>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</si>
  <si>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</si>
  <si>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</si>
  <si>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</si>
  <si>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</si>
  <si>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</si>
  <si>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</si>
  <si>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</si>
  <si>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</si>
  <si>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</si>
  <si>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</si>
  <si>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</si>
  <si>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</si>
  <si>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</si>
  <si>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</si>
  <si>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</si>
  <si>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</si>
  <si>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</si>
  <si>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</si>
  <si>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</si>
  <si>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</si>
  <si>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</si>
  <si>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</si>
  <si>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</si>
  <si>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</si>
  <si>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</si>
  <si>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</si>
  <si>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</si>
  <si>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</si>
  <si>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</si>
  <si>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</si>
  <si>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</si>
  <si>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</si>
  <si>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</si>
  <si>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</si>
  <si>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</si>
  <si>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</si>
  <si>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</si>
  <si>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</si>
  <si>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</si>
  <si>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</si>
  <si>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</si>
  <si>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</si>
  <si>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</si>
  <si>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</si>
  <si>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</si>
  <si>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</si>
  <si>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</si>
  <si>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</si>
  <si>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</si>
  <si>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</si>
  <si>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</si>
  <si>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</si>
  <si>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</si>
  <si>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</si>
  <si>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</si>
  <si>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</si>
  <si>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</si>
  <si>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</si>
  <si>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</si>
  <si>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</si>
  <si>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</si>
  <si>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</si>
  <si>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</si>
  <si>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</si>
  <si>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</si>
  <si>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</si>
  <si>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</si>
  <si>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</si>
  <si>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</si>
  <si>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</si>
  <si>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</si>
  <si>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</si>
  <si>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</si>
  <si>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</si>
  <si>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</si>
  <si>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</si>
  <si>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</si>
  <si>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</si>
  <si>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</si>
  <si>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</si>
  <si>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</si>
  <si>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</si>
  <si>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</si>
  <si>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</si>
  <si>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</si>
  <si>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</si>
  <si>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</si>
  <si>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</si>
  <si>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</si>
  <si>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</si>
  <si>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</si>
  <si>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</si>
  <si>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</si>
  <si>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</si>
  <si>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</si>
  <si>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</si>
  <si>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</si>
  <si>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</si>
  <si>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</si>
  <si>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</si>
  <si>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</si>
  <si>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</si>
  <si>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</si>
  <si>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</si>
  <si>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</si>
  <si>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</si>
  <si>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</si>
  <si>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</si>
  <si>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</si>
  <si>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</si>
  <si>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</si>
  <si>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</si>
  <si>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</si>
  <si>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</si>
  <si>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</si>
  <si>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</si>
  <si>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</si>
  <si>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</si>
  <si>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</si>
  <si>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</si>
  <si>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</si>
  <si>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</si>
  <si>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</si>
  <si>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</si>
  <si>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</si>
  <si>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</si>
  <si>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</si>
  <si>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</si>
  <si>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</si>
  <si>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</si>
  <si>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</si>
  <si>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</si>
  <si>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</si>
  <si>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</si>
  <si>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</si>
  <si>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</si>
  <si>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</si>
  <si>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</si>
  <si>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</si>
  <si>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</si>
  <si>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</si>
  <si>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</si>
  <si>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</si>
  <si>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</si>
  <si>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</si>
  <si>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</si>
  <si>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</si>
  <si>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</si>
  <si>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</si>
  <si>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</si>
  <si>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</si>
  <si>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</si>
  <si>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</si>
  <si>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</si>
  <si>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</si>
  <si>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</si>
  <si>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</si>
  <si>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</si>
  <si>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</si>
  <si>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</si>
  <si>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</si>
  <si>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</si>
  <si>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</si>
  <si>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</si>
  <si>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</si>
  <si>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</si>
  <si>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</si>
  <si>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</si>
  <si>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</si>
  <si>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</si>
  <si>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</si>
  <si>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</si>
  <si>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</si>
  <si>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</si>
  <si>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</si>
  <si>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</si>
  <si>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</si>
  <si>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</si>
  <si>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</si>
  <si>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</si>
  <si>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</si>
  <si>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</si>
  <si>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</si>
  <si>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</si>
  <si>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</si>
  <si>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</si>
  <si>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</si>
  <si>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</si>
  <si>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</si>
  <si>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</si>
  <si>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</si>
  <si>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</si>
  <si>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</si>
  <si>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</si>
  <si>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</si>
  <si>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</si>
  <si>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</si>
  <si>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</si>
  <si>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</si>
  <si>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</si>
  <si>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</si>
  <si>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</si>
  <si>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</si>
  <si>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</si>
  <si>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</si>
  <si>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</si>
  <si>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</si>
  <si>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</si>
  <si>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</si>
  <si>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</si>
  <si>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</si>
  <si>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</si>
  <si>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</si>
  <si>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</si>
  <si>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</si>
  <si>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</si>
  <si>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</si>
  <si>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</si>
  <si>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</si>
  <si>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</si>
  <si>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</si>
  <si>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</si>
  <si>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</si>
  <si>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</si>
  <si>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</si>
  <si>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</si>
  <si>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</si>
  <si>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</si>
  <si>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</si>
  <si>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</si>
  <si>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</si>
  <si>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</si>
  <si>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</si>
  <si>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</si>
  <si>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</si>
  <si>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</si>
  <si>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</si>
  <si>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</si>
  <si>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</si>
  <si>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</si>
  <si>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</si>
  <si>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</si>
  <si>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</si>
  <si>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</si>
  <si>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</si>
  <si>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</si>
  <si>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</si>
  <si>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</si>
  <si>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</si>
  <si>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</si>
  <si>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</si>
  <si>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</si>
  <si>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</si>
  <si>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</si>
  <si>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</si>
  <si>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</si>
  <si>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</si>
  <si>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</si>
  <si>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</si>
  <si>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</si>
  <si>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</si>
  <si>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</si>
  <si>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</si>
  <si>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</si>
  <si>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</si>
  <si>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</si>
  <si>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</si>
  <si>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</si>
  <si>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</si>
  <si>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</si>
  <si>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</si>
  <si>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</si>
  <si>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</si>
  <si>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</si>
  <si>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</si>
  <si>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</si>
  <si>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</si>
  <si>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</si>
  <si>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</si>
  <si>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</si>
  <si>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</si>
  <si>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</si>
  <si>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</si>
  <si>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</si>
  <si>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</si>
  <si>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</si>
  <si>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</si>
  <si>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</si>
  <si>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</si>
  <si>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</si>
  <si>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</si>
  <si>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</si>
  <si>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</si>
  <si>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</si>
  <si>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</si>
  <si>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</si>
  <si>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</si>
  <si>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</si>
  <si>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</si>
  <si>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</si>
  <si>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</si>
  <si>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</si>
  <si>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</si>
  <si>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</si>
  <si>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</si>
  <si>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</si>
  <si>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</si>
  <si>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</si>
  <si>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</si>
  <si>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</si>
  <si>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</si>
  <si>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</si>
  <si>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</si>
  <si>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</si>
  <si>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</si>
  <si>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</si>
  <si>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</si>
  <si>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</si>
  <si>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</si>
  <si>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</si>
  <si>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</si>
  <si>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</si>
  <si>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</si>
  <si>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</si>
  <si>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</si>
  <si>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</si>
  <si>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</si>
  <si>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</si>
  <si>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</si>
  <si>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</si>
  <si>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</si>
  <si>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</si>
  <si>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</si>
  <si>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</si>
  <si>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</si>
  <si>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</si>
  <si>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</si>
  <si>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</si>
  <si>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</si>
  <si>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</si>
  <si>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</si>
  <si>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</si>
  <si>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</si>
  <si>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</si>
  <si>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</si>
  <si>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</si>
  <si>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</si>
  <si>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</si>
  <si>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</si>
  <si>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</si>
  <si>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</si>
  <si>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</si>
  <si>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</si>
  <si>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</si>
  <si>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</si>
  <si>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</si>
  <si>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</si>
  <si>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</si>
  <si>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</si>
  <si>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</si>
  <si>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</si>
  <si>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</si>
  <si>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</si>
  <si>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</si>
  <si>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</si>
  <si>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</si>
  <si>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</si>
  <si>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</si>
  <si>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</si>
  <si>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</si>
  <si>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</si>
  <si>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</si>
  <si>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</si>
  <si>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</si>
  <si>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</si>
  <si>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</si>
  <si>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</si>
  <si>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</si>
  <si>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</si>
  <si>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</si>
  <si>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</si>
  <si>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</si>
  <si>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</si>
  <si>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</si>
  <si>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</si>
  <si>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</si>
  <si>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</si>
  <si>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</si>
  <si>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</si>
  <si>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</si>
  <si>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</si>
  <si>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</si>
  <si>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</si>
  <si>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</si>
  <si>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</si>
  <si>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</si>
  <si>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</si>
  <si>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</si>
  <si>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</si>
  <si>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</si>
  <si>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</si>
  <si>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</si>
  <si>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</si>
  <si>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</si>
  <si>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</si>
  <si>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</si>
  <si>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</si>
  <si>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</si>
  <si>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</si>
  <si>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</si>
  <si>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</si>
  <si>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</si>
  <si>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</si>
  <si>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</si>
  <si>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</si>
  <si>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</si>
  <si>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</si>
  <si>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</si>
  <si>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</si>
  <si>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</si>
  <si>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</si>
  <si>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</si>
  <si>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</si>
  <si>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</si>
  <si>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</si>
  <si>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</si>
  <si>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</si>
  <si>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</si>
  <si>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</si>
  <si>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</si>
  <si>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</si>
  <si>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</si>
  <si>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</si>
  <si>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</si>
  <si>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</si>
  <si>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</si>
  <si>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</si>
  <si>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</si>
  <si>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</si>
  <si>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</si>
  <si>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</si>
  <si>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</si>
  <si>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</si>
  <si>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</si>
  <si>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</si>
  <si>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</si>
  <si>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</si>
  <si>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</si>
  <si>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</si>
  <si>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</si>
  <si>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</si>
  <si>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</si>
  <si>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</si>
  <si>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</si>
  <si>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</si>
  <si>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</si>
  <si>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</si>
  <si>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</si>
  <si>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</si>
  <si>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</si>
  <si>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</si>
  <si>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</si>
  <si>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</si>
  <si>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</si>
  <si>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</si>
  <si>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</si>
  <si>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</si>
  <si>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</si>
  <si>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</si>
  <si>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</si>
  <si>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</si>
  <si>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</si>
  <si>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</si>
  <si>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</si>
  <si>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</si>
  <si>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</si>
  <si>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</si>
  <si>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</si>
  <si>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</si>
  <si>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</si>
  <si>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</si>
  <si>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</si>
  <si>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</si>
  <si>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</si>
  <si>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</si>
  <si>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</si>
  <si>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</si>
  <si>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</si>
  <si>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</si>
  <si>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</si>
  <si>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</si>
  <si>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</si>
  <si>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</si>
  <si>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</si>
  <si>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</si>
  <si>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</si>
  <si>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</si>
  <si>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</si>
  <si>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</si>
  <si>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</si>
  <si>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</si>
  <si>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</si>
  <si>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</si>
  <si>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</si>
  <si>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</si>
  <si>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</si>
  <si>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</si>
  <si>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</si>
  <si>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</si>
  <si>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</si>
  <si>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</si>
  <si>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</si>
  <si>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</si>
  <si>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</si>
  <si>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</si>
  <si>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</si>
  <si>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</si>
  <si>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</si>
  <si>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</si>
  <si>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</si>
  <si>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</si>
  <si>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</si>
  <si>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</si>
  <si>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</si>
  <si>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</si>
  <si>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</si>
  <si>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</si>
  <si>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</si>
  <si>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</si>
  <si>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</si>
  <si>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</si>
  <si>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</si>
  <si>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</si>
  <si>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</si>
  <si>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</si>
  <si>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</si>
  <si>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</si>
  <si>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</si>
  <si>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</si>
  <si>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</si>
  <si>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</si>
  <si>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</si>
  <si>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</si>
  <si>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</si>
  <si>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</si>
  <si>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</si>
  <si>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</si>
  <si>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</si>
  <si>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</si>
  <si>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</si>
  <si>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</si>
  <si>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</si>
  <si>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</si>
  <si>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</si>
  <si>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</si>
  <si>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</si>
  <si>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</si>
  <si>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</si>
  <si>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</si>
  <si>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</si>
  <si>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</si>
  <si>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</si>
  <si>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</si>
  <si>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</si>
  <si>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</si>
  <si>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</si>
  <si>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</si>
  <si>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</si>
  <si>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</si>
  <si>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</si>
  <si>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</si>
  <si>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</si>
  <si>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</si>
  <si>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</si>
  <si>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</si>
  <si>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</si>
  <si>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</si>
  <si>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</si>
  <si>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</si>
  <si>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</si>
  <si>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</si>
  <si>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</si>
  <si>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</si>
  <si>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</si>
  <si>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</si>
  <si>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</si>
  <si>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</si>
  <si>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</si>
  <si>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</si>
  <si>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</si>
  <si>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</si>
  <si>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</si>
  <si>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</si>
  <si>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</si>
  <si>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</si>
  <si>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</si>
  <si>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</si>
  <si>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</si>
  <si>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</si>
  <si>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</si>
  <si>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</si>
  <si>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</si>
  <si>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</si>
  <si>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</si>
  <si>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</si>
  <si>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</si>
  <si>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</si>
  <si>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</si>
  <si>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</si>
  <si>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</si>
  <si>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</si>
  <si>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</si>
  <si>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</si>
  <si>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</si>
  <si>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</si>
  <si>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</si>
  <si>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</si>
  <si>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</si>
  <si>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</si>
  <si>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>Priorizado inspeção PRIORIZA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</si>
  <si>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</si>
  <si>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</si>
  <si>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</si>
  <si>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</si>
  <si>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</si>
  <si>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</si>
  <si>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</si>
  <si>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</si>
  <si>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</si>
  <si>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</si>
  <si>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</si>
  <si>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</si>
  <si>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</si>
  <si>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</si>
  <si>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</si>
  <si>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</si>
  <si>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</si>
  <si>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</si>
  <si>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</si>
  <si>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</si>
  <si>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</si>
  <si>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</si>
  <si>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</si>
  <si>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</si>
  <si>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</si>
  <si>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</si>
  <si>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</si>
  <si>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</si>
  <si>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</si>
  <si>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</si>
  <si>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</si>
  <si>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</si>
  <si>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</si>
  <si>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Sem oportunidade de FX devido fluxo intenso de trens, mais i44 e i11 emergenciado no trecho de TGR</t>
  </si>
  <si>
    <t>Ag. TP Pronto para alinhamento de FX</t>
  </si>
  <si>
    <t>TP Pronto às 08h12 no km 321+400 em TMR326 para exec. de soldas / Sem oportunidade de FX, devido saturação da circulação</t>
  </si>
  <si>
    <t>Solicitado MC1 ás 07h59, autorizado na VIA às 08h00 / Em inspeção entre TCS-TRP</t>
  </si>
  <si>
    <t>Acionado Maquinistas Maicon + Alex / Em deslocamento</t>
  </si>
  <si>
    <t>Cancelado intervalo MOD devido interdição do A80 em inspeção a frente / Interdição entre TCS-TJA</t>
  </si>
  <si>
    <t>MC1 às 08h34, autorizado na VIA às 08h47 / Cancelado intervalo MOD devido interdição do A80 em inspeção a frente / Interdição entre TCS-TJA</t>
  </si>
  <si>
    <t>Socaria mecanizada (Condicionado liberação avaria)</t>
  </si>
  <si>
    <t>Prev. Solicitar MC1 após às 12h00 devido manutenção</t>
  </si>
  <si>
    <t>Solicitado MC1 às 13h39 para socaria do km 190+000 ao km 185+000 (177TID/TID1). Devido fluxo inten de trens, sem oportunidade de FX em D</t>
  </si>
  <si>
    <t>ZFH-ZPD</t>
  </si>
  <si>
    <t>ZFHZPD</t>
  </si>
  <si>
    <t xml:space="preserve">Deslocamento </t>
  </si>
  <si>
    <t>Ag. Confirmação da CCO para deslocamento em D, entre ZFH-ZPD</t>
  </si>
  <si>
    <t>FX Confirmada em D para deslocamento direto do E14 de ZFH para ZPD</t>
  </si>
  <si>
    <t>Ag. Solicitar MC1 / Prev. 10h00</t>
  </si>
  <si>
    <t>Solicitado MC1 às 12h26, autorizado na VIA às 12h47 / Em intervalo no km 248+600 entre ZVTZDK, inciiado às 13h37</t>
  </si>
  <si>
    <t>Ag. Solicitar MC1 / Prev. 08h30</t>
  </si>
  <si>
    <t>Solicitado MC1 às 08h56, autorizado na VIA às 09h01 / Em intervalo entre ZIQZQY, iniciado às 09h43</t>
  </si>
  <si>
    <t>ZIQ174</t>
  </si>
  <si>
    <t>Realizando MNB em POV (recuando) para partir com o W57</t>
  </si>
  <si>
    <t>Em deslocamento entre POV-PSG / W57 em PAR</t>
  </si>
  <si>
    <t>Carregamento de dormentes de concreto (VIA2 TBE)</t>
  </si>
  <si>
    <t>Maquinista em deslocamento</t>
  </si>
  <si>
    <t>Macro 1 09:33/Prev. faixa após I27 ás 11h/Lic. 11:27/Em deslocamento</t>
  </si>
  <si>
    <t>Macro 1 08:18/Aguardando oportunidade</t>
  </si>
  <si>
    <t>Macro 1 08:18/Lic. 10:04/Intervalo no km 412 com início ás 10:27 até 13:18/Produção: 1882m</t>
  </si>
  <si>
    <t>Não solicita intervalo/Equipe de folga</t>
  </si>
  <si>
    <t>Cancelado pela modernização (cancelaram equipe)</t>
  </si>
  <si>
    <t xml:space="preserve">Locomotiva 7671 avariada </t>
  </si>
  <si>
    <t>Previsão macro 1 09:30</t>
  </si>
  <si>
    <t>Avaria no RDC, liberado 10:20/Macro 1 10:26/Lic. 10:46/Em deslocamento</t>
  </si>
  <si>
    <t>ZFH-ZDP</t>
  </si>
  <si>
    <t>ZFHZDP</t>
  </si>
  <si>
    <t>Esmerilhamento à 16km/h - ZFH-ZPD</t>
  </si>
  <si>
    <t>Faixa validada com o CCO para 00:30</t>
  </si>
  <si>
    <t>Macro 1 08:49/Lic. 09:21/Em deslocamento</t>
  </si>
  <si>
    <t>Macro 1 08:49/Lic. 09:21/Intervalo no km 248 realizado das 09:46 até 12:58/Produção: 4 soldas</t>
  </si>
  <si>
    <t>Testes para LIB de Avaria</t>
  </si>
  <si>
    <t>Aguardando macro 1</t>
  </si>
  <si>
    <t>Macro 1 09:34/Lic. 13:15/Intervalo de socaria no km 185 com início ás 14:09 até 16:24</t>
  </si>
  <si>
    <t>Macro 1 09:10/Prev. intervalo após 11:30 devido atraso na macro 1</t>
  </si>
  <si>
    <t>Macro 1 09:10/Prev. intervalo após 11:30 devido atraso na macro 1/Intervalo no km 176 com início 13:13 até 15:02/Produção: 4 soldas</t>
  </si>
  <si>
    <t>Solicitado macro 1 fora do horário programado</t>
  </si>
  <si>
    <t>Macro 1 07:18/Lic. 07:26/Intervalo de socaria no km 313+000 com início ás  08:55</t>
  </si>
  <si>
    <t>Macro 1 07:18/Lic. 07:26/Intervalo de socaria no km 313+000 com início ás  08:55 até 13:23/Produção: 970m de socaria</t>
  </si>
  <si>
    <t>PSG-PSS</t>
  </si>
  <si>
    <t>PSGPSS</t>
  </si>
  <si>
    <t>Deslocamento direto</t>
  </si>
  <si>
    <t>Macro 1 08:36/Aguardando oportunidade</t>
  </si>
  <si>
    <t>Macro 1 08:36/Lic. 09:22/Cancelado devido chuva</t>
  </si>
  <si>
    <t>Descarga de pedra</t>
  </si>
  <si>
    <t>Maquinistas no local 09h/Aguardando liberação do pátio para realizar carregamento</t>
  </si>
  <si>
    <t>Maquinistas no local 09h/Realizado somente carregamento em D</t>
  </si>
  <si>
    <t>Linha ocupada/Atraso no carregamento</t>
  </si>
  <si>
    <t>TVLI1/440TVL</t>
  </si>
  <si>
    <t>Macro 1 07:48/Lic. 08:35/Em deslocamento</t>
  </si>
  <si>
    <t>Macro 1 07:48/Lic. 08:35/Intervalo realizado no km 453 das 12:34 até 14:23, intervalo parcial</t>
  </si>
  <si>
    <t xml:space="preserve">Concedido intervalo parcial </t>
  </si>
  <si>
    <t>Solda - Condicionado à temperatura</t>
  </si>
  <si>
    <t>Turma em preparação</t>
  </si>
  <si>
    <t>Condições climáticas favoráveis 10:51/Intervalo aberto das 11:15 até 13:15/Produção: 2 soldas</t>
  </si>
  <si>
    <t>Prev. macro 1 10h</t>
  </si>
  <si>
    <t>Macro 1 08:57/Lic.09:13/Intervalo de socaria no km 188 com início ás 10:05 até 12:01</t>
  </si>
  <si>
    <t>ZTR-ZPD</t>
  </si>
  <si>
    <t>ZTRZPD</t>
  </si>
  <si>
    <t>Deslocamento para ZPD</t>
  </si>
  <si>
    <t>Faixa validada para 00h</t>
  </si>
  <si>
    <t>ok</t>
  </si>
  <si>
    <t>Macro 1 09:39/Lic. 10:01/Realizado o intervalo de solda das 10:27 até ás 13:00/Produção: 4 soldas</t>
  </si>
  <si>
    <t>Macro 1 09:51/Lic. 10:07/Realizou intervalo no km 184 das 10:39 até 11:45 devido avaria</t>
  </si>
  <si>
    <t>Macro 1 08:17/Intervalo de solda no km 176 com início ás 08:56</t>
  </si>
  <si>
    <t>Macro 1 08:17/Intervalo de solda no km 176 com início ás 08:56 até 12:11/Produção: 5 soldas</t>
  </si>
  <si>
    <t>Macro 1 06:04/Lic. 06:18/Intervalo de socaria no km 311 com início ás 07:42</t>
  </si>
  <si>
    <t>Macro 1 06:04/Lic. 06:18/Intervalo de socaria no km 311 com início ás 07:42 até 12:41/Produção: 1000m</t>
  </si>
  <si>
    <t>Leôncio</t>
  </si>
  <si>
    <t>Turma pronta 07:26/Intervalo aberto das 07:30 até 10:00</t>
  </si>
  <si>
    <t>Turma pronta 07:26/Intervalo aberto das 07:30 até 10:00/Produção: 2 soldas</t>
  </si>
  <si>
    <t xml:space="preserve">Carlos </t>
  </si>
  <si>
    <t>Carlos</t>
  </si>
  <si>
    <t>Turma pronta 11:45/Intervalo aberto das 12:46 até 14:46</t>
  </si>
  <si>
    <t>Turma pronta 11:45/Intervalo aberto das 12:46 até 14:46/Produção: 8m</t>
  </si>
  <si>
    <t>Macro 1 08:13/Lic. 08:58/Em deslocamento</t>
  </si>
  <si>
    <t>Devido alteração do trem que irá MNB em TGR / Oportunidade de FX para W70 em D suprimida</t>
  </si>
  <si>
    <t>Devido alteração do trem que MNB em TGR / Oportunidade de FX para W70 em D suprimida</t>
  </si>
  <si>
    <t>TOM-TVI</t>
  </si>
  <si>
    <t>TOMTVI</t>
  </si>
  <si>
    <t>Solicitado MC1 às 08h19, autorizado na VIA às 09h57 / Em deslocamento entre TOM-TVI</t>
  </si>
  <si>
    <t>Solicitado MC1 às 08h19, autorizado na VIA às 09h57 / Em deslocamento entre TOM-TVI (W48 em TLA)</t>
  </si>
  <si>
    <t>ZPD-ZJU</t>
  </si>
  <si>
    <t>ZPDZJU</t>
  </si>
  <si>
    <t>Esmerilhamento à 16km/h entre ZPD-ZJU</t>
  </si>
  <si>
    <t>FX Confirmado com o CCO para esmerlhamento em D às 12, km/h entre ZDP-ZJU, considerano MC1 às 00h30</t>
  </si>
  <si>
    <t>Realizado esmerilhamento</t>
  </si>
  <si>
    <t>Solicitado MC1 às 08h58, em intervalo caminhão de solda no k 249,500 entre ZVTZDK / Iniciado às 09h27</t>
  </si>
  <si>
    <t>Solicitado MC1 às 08h58, em intervalo caminhão de solda no k 249,500 entre ZVTZDK / Concedido intervalo até 12h40 (Finalizado intervalo às 11h45, PROD. 3 Soldas)</t>
  </si>
  <si>
    <t>Ainda não solicitado MC1 / Sem mais informações</t>
  </si>
  <si>
    <t>Não solicitou MC1 devido avaria</t>
  </si>
  <si>
    <t>Solicitado MC1 às 08h28 para exec. de solda (Caminhão) entre ZIQZQY, oportunidade após B50 às 13h00</t>
  </si>
  <si>
    <t>Solicitado MC1 às 08h28 para exec. de solda (Caminhão) entre ZIQZQY / Realizado intervalo (Prod. 3 Soldas)</t>
  </si>
  <si>
    <t>Solicitado MC1 às 06h12 para socaria no km  314,540 em ZGTZXE, parado no km 311+390 devido trilho quebrado</t>
  </si>
  <si>
    <t>Solicitado MC1 às 06h12 para socaria no km  314,540 em ZGTZXE, parado no km 311+390 devido trilho quebrado (Sem produição em D)</t>
  </si>
  <si>
    <t>PCA-PSI</t>
  </si>
  <si>
    <t>PCAPSI</t>
  </si>
  <si>
    <t>Zilmar</t>
  </si>
  <si>
    <t>Não solicitou MC1 / Sem mais informações</t>
  </si>
  <si>
    <t>Ok</t>
  </si>
  <si>
    <t xml:space="preserve">Baixa produtividade </t>
  </si>
  <si>
    <t xml:space="preserve">2 Eder lima e Anderson cunha </t>
  </si>
  <si>
    <t>Acionado Maq. Anderson Cunha + Eder Lima para MNB o W50 em TCS / Prev. em TCS 15h30</t>
  </si>
  <si>
    <t>Em deslocamento os Maq. Anderson Cunha + Eder Lima para MNB o W50 em TCS / Devido jornada, em D realiza apenas a MNB no TCS</t>
  </si>
  <si>
    <t>TVI-TAP</t>
  </si>
  <si>
    <t>TVITAP</t>
  </si>
  <si>
    <t>Solicitado MC1 às 08h42, autorizado na VIA às 08h53 / Em deslocamento entre TVI-TAP</t>
  </si>
  <si>
    <t>Solicitado MC1 às 08h42, autorizado na VIA às 08h53 / Encerrado em TAP</t>
  </si>
  <si>
    <t>ZJU-ZDK</t>
  </si>
  <si>
    <t>ZJUZDK</t>
  </si>
  <si>
    <t>Esmerilhamento à 12,5km/h entre ZJU-ZDK</t>
  </si>
  <si>
    <t>Fx confirmada com CCO para esmerilhamento entre ZLF-ZEP / Confirmado com Coordenador Paulo para pessoal da VIA acompanhar o E14 para encerrar em ZTR</t>
  </si>
  <si>
    <t>Solicitado MC1 às 11h47, negado MC1 às 12h25 devido B59 em ZDK2 / Ag. nova MC em outra PN</t>
  </si>
  <si>
    <t>Solicitado MC1 às 11h47, negado MC1 às 12h25 devido B59 em ZDK2 / Sem produção em D</t>
  </si>
  <si>
    <t>Em intervalo para socaria (testes) no km 184+500 em ZQYZFH / Iniciado às 10h59 (alinhado FX com CCO até 16h00)</t>
  </si>
  <si>
    <t>Iintervalo para socaria (testes) no km 184+500 em ZQYZFH / Concedido intervalo para trab + teste (Avariou em intervalo)</t>
  </si>
  <si>
    <t>Ainda não solicitado MC1</t>
  </si>
  <si>
    <t>Não solicitou MC1 em D / Suprimido intervalo em D</t>
  </si>
  <si>
    <t>Solicitado MC às 05h54, autorizado na VIA às 05h58 / Em intervalo para socaria no km 316+000 entre ZGT-ZXE / Iniciado às 07h26 (alinhado com CCO até 16h00)</t>
  </si>
  <si>
    <t>Solicitado MC às 05h54, autorizado na VIA às 05h58 / Em intervalo para socaria no km 316+000 entre ZGT-ZXE / Realizado intervalo (Prod. Total 1610m)</t>
  </si>
  <si>
    <t>Clayton</t>
  </si>
  <si>
    <t>Inspeção cobrindo o  R7D</t>
  </si>
  <si>
    <t>mc1 as 08:40h, licença as 09:35h, em inspeção a TRO</t>
  </si>
  <si>
    <t xml:space="preserve">6380 avariou não conseguiu deslocar para TRO, alterou programação para TIQ </t>
  </si>
  <si>
    <t xml:space="preserve">mc1 as 09:14h, licença as 10:07h , em descarga as 10:34 até as 11:44, aguarda segunda oportunidade </t>
  </si>
  <si>
    <t>mc1 as 09:14h, licença as 10:07h , em descarga as 10:34 até as 11:44, segunda descarga das 13:11 as 14:06h, 16 vagões</t>
  </si>
  <si>
    <t>Mc1 9h, autorizado as 09:31, em intervalo as 12:24 até as 13:24</t>
  </si>
  <si>
    <t>Mc1 9h, autorizado as 09:31, em intervalo as 12:24 até as 13:24 retornando para TOM</t>
  </si>
  <si>
    <t>Máquina penalizando</t>
  </si>
  <si>
    <t xml:space="preserve">Em intervalo as 11:27 </t>
  </si>
  <si>
    <t>Alinhado intervalo as 11:27 até as 13:27, intervalo entregue as 14:08, 2 soldas realizadas</t>
  </si>
  <si>
    <t xml:space="preserve">2 Eder Lima + Anderson Cunha </t>
  </si>
  <si>
    <t>mc1 as 11hMc1 11:04, autorizado as 11:24, em deslocamento para TGR</t>
  </si>
  <si>
    <t>ZVP</t>
  </si>
  <si>
    <t>TAP-ZVP</t>
  </si>
  <si>
    <t>TAPZVP</t>
  </si>
  <si>
    <t xml:space="preserve">Mc1 08:15, autorizado as 10:37, em deslocamento para ZVP </t>
  </si>
  <si>
    <t>MC1  as 08:25 aguardando faixa, em intervalo as 11:28 até as 14:28</t>
  </si>
  <si>
    <t>MC1  as 08:25 aguardando faixa, em intervalo as 11:28 até as 14:28, 3 soldas realizadas</t>
  </si>
  <si>
    <t xml:space="preserve">Programado 3h utilizou menos que solicitado </t>
  </si>
  <si>
    <t>ZTR-ZIQ</t>
  </si>
  <si>
    <t>ZTRZIQ</t>
  </si>
  <si>
    <t>Esmerilhamento à 12,5km/h entre ZTR-ZIQ</t>
  </si>
  <si>
    <t>mc1 as 23:59h</t>
  </si>
  <si>
    <t>MC1 12:25, aguarda passagem M87 as 14h</t>
  </si>
  <si>
    <t>MC1 12:25, previsão de faixa as 15h, em deslocamento para local de trabalho</t>
  </si>
  <si>
    <t>MC1  as 08:32, faixa após M87 as 14h</t>
  </si>
  <si>
    <t xml:space="preserve">Augusto </t>
  </si>
  <si>
    <t>MC1 06:20, em intervalo as 08:52</t>
  </si>
  <si>
    <t>N21</t>
  </si>
  <si>
    <t>ZTO</t>
  </si>
  <si>
    <t>PCM</t>
  </si>
  <si>
    <t>Inspeção vagão via</t>
  </si>
  <si>
    <t>Equipe acionada as 07:30, previsão em ZTO as 9:10</t>
  </si>
  <si>
    <t>TMITRP-TCS</t>
  </si>
  <si>
    <t>TMITRPTCS</t>
  </si>
  <si>
    <t xml:space="preserve">Ronda 7 dias </t>
  </si>
  <si>
    <t>MC1 08:16, autorizado as 08:31, retirado de via em TAP devido não receber mensagens</t>
  </si>
  <si>
    <t xml:space="preserve">TGR </t>
  </si>
  <si>
    <t>TIQ-TGR</t>
  </si>
  <si>
    <t>Cleyton</t>
  </si>
  <si>
    <t>mc1 as 10:40h</t>
  </si>
  <si>
    <t>MC1 10:52, autorizado as 12:39, em inspeção a TGR</t>
  </si>
  <si>
    <t xml:space="preserve">descarga de pedra </t>
  </si>
  <si>
    <t>Enio+Daniel</t>
  </si>
  <si>
    <t>Previsão de faixa  as 13h para realizar descarga</t>
  </si>
  <si>
    <t xml:space="preserve">MC1 09:47, autorizado as 12:03, em deslocamento para descarga </t>
  </si>
  <si>
    <t>previsão de mc1 as 9h, verificando RDC</t>
  </si>
  <si>
    <t>Marcos</t>
  </si>
  <si>
    <t>previsão de faixa após I57</t>
  </si>
  <si>
    <t>Intervalo realizado das 9:26 as 11:02h 1 solda realizada</t>
  </si>
  <si>
    <t>TRP-S</t>
  </si>
  <si>
    <t>TRPS</t>
  </si>
  <si>
    <t>Substituição de jacaré</t>
  </si>
  <si>
    <t>previsão de prontos as 9h, intervalo aberto as 8:38h</t>
  </si>
  <si>
    <t xml:space="preserve">previsão de prontos as 9h, intervalo aberto as 8:38h, realizado substiuição do jacaré </t>
  </si>
  <si>
    <t>Equipe saindo para folga</t>
  </si>
  <si>
    <t xml:space="preserve">Coordenador paulo passou programação equipe de folga </t>
  </si>
  <si>
    <t>mc1 as 8:24h, previsão de faixa após M85 as 11h</t>
  </si>
  <si>
    <t>previsão de faixa após o M85</t>
  </si>
  <si>
    <t>aguardando mc1</t>
  </si>
  <si>
    <t>mc1 as 10:31h</t>
  </si>
  <si>
    <t>ZTOZFT3</t>
  </si>
  <si>
    <t>ZTO-ZGT</t>
  </si>
  <si>
    <t>Deslocamento para anexação de vagões em ZGT2</t>
  </si>
  <si>
    <t>loco 7672  aguardando atendimento/ sem equipe da escala disponível</t>
  </si>
  <si>
    <t xml:space="preserve">Sem equipe da escala </t>
  </si>
  <si>
    <t xml:space="preserve">Ana </t>
  </si>
  <si>
    <t xml:space="preserve">MC1 06:16, autorizado as 06:21, recolheu devido avaria </t>
  </si>
  <si>
    <t xml:space="preserve">Avariou </t>
  </si>
  <si>
    <t>V88 em manutenção em ZFH</t>
  </si>
  <si>
    <t>2 (Enio + Daniel)</t>
  </si>
  <si>
    <t>Deslocamento com 15 vagões para TCS</t>
  </si>
  <si>
    <t>2 ( Eder + Anderson)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</si>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</sst>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center" wrapText="1"/>
    </xf>
    <xf numFmtId="0" fontId="8" fillId="15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0" fillId="38" borderId="32" xfId="0" applyFill="1" applyBorder="1"/>
    <xf numFmtId="0" fontId="16" fillId="38" borderId="33" xfId="0" applyFont="1" applyFill="1" applyBorder="1"/>
    <xf numFmtId="0" fontId="0" fillId="38" borderId="33" xfId="0" applyFill="1" applyBorder="1"/>
    <xf numFmtId="2" fontId="39" fillId="3" borderId="13" xfId="0" applyNumberFormat="1" applyFont="1" applyFill="1" applyBorder="1" applyAlignment="1">
      <alignment horizontal="left"/>
    </xf>
    <xf numFmtId="0" fontId="0" fillId="0" borderId="0" xfId="0" applyAlignment="1">
      <alignment horizontal="center" vertical="center" wrapText="1" indent="2"/>
    </xf>
    <xf numFmtId="0" fontId="21" fillId="15" borderId="2" xfId="0" applyFont="1" applyFill="1" applyBorder="1" applyAlignment="1">
      <alignment horizontal="center" vertical="center" wrapText="1"/>
    </xf>
    <xf numFmtId="0" fontId="37" fillId="15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49" fontId="15" fillId="17" borderId="0" xfId="0" applyNumberFormat="1" applyFont="1" applyFill="1" applyAlignment="1">
      <alignment horizontal="center" vertical="center"/>
    </xf>
    <xf numFmtId="0" fontId="15" fillId="25" borderId="0" xfId="0" applyFont="1" applyFill="1"/>
    <xf numFmtId="21" fontId="15" fillId="25" borderId="0" xfId="0" applyNumberFormat="1" applyFont="1" applyFill="1"/>
    <xf numFmtId="0" fontId="15" fillId="25" borderId="0" xfId="0" quotePrefix="1" applyFont="1" applyFill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81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815" tableBorderDxfId="381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813"/>
    <tableColumn id="8" xr3:uid="{69D5AC3B-4F64-4F8F-AD2A-0AD158918DDD}" name="CORRELATO" dataDxfId="381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2" day="23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3" bestFit="1" customWidth="1"/>
    <col min="2" max="2" width="26.5703125" style="193" bestFit="1" customWidth="1"/>
    <col min="3" max="3" width="16.28515625" style="193" bestFit="1" customWidth="1"/>
    <col min="4" max="4" width="9.140625" style="193"/>
    <col min="5" max="5" width="13.85546875" style="194" bestFit="1" customWidth="1"/>
    <col min="6" max="6" width="9.85546875" style="194" bestFit="1" customWidth="1"/>
    <col min="7" max="7" width="11.5703125" style="193" customWidth="1"/>
    <col min="8" max="8" width="9.28515625" style="193" bestFit="1" customWidth="1"/>
    <col min="9" max="9" width="47.7109375" style="193" bestFit="1" customWidth="1"/>
    <col min="10" max="10" width="22" style="193" bestFit="1" customWidth="1"/>
    <col min="11" max="16384" width="9.140625" style="193"/>
  </cols>
  <sheetData>
    <row r="1" spans="1:13">
      <c r="A1" s="264" t="s">
        <v>0</v>
      </c>
      <c r="B1" s="264" t="s">
        <v>1</v>
      </c>
      <c r="C1" s="264" t="s">
        <v>2</v>
      </c>
      <c r="D1" s="264" t="s">
        <v>3</v>
      </c>
      <c r="E1" s="265" t="s">
        <v>4</v>
      </c>
      <c r="F1" s="265" t="s">
        <v>5</v>
      </c>
      <c r="G1" s="264" t="s">
        <v>6</v>
      </c>
      <c r="H1" s="264" t="s">
        <v>7</v>
      </c>
      <c r="I1" s="264" t="s">
        <v>8</v>
      </c>
      <c r="J1" s="266" t="s">
        <v>9</v>
      </c>
    </row>
    <row r="2" spans="1:13">
      <c r="A2" s="247" t="s">
        <v>10</v>
      </c>
      <c r="B2" s="247" t="s">
        <v>11</v>
      </c>
      <c r="C2" s="247" t="s">
        <v>12</v>
      </c>
      <c r="D2" s="247">
        <v>98</v>
      </c>
      <c r="E2" s="248">
        <v>501.30900000000003</v>
      </c>
      <c r="F2" s="248">
        <v>512</v>
      </c>
      <c r="G2" s="247" t="s">
        <v>13</v>
      </c>
      <c r="H2" s="247" t="s">
        <v>14</v>
      </c>
      <c r="I2" s="247" t="s">
        <v>15</v>
      </c>
      <c r="J2" s="249" t="s">
        <v>16</v>
      </c>
    </row>
    <row r="3" spans="1:13">
      <c r="A3" s="250" t="s">
        <v>10</v>
      </c>
      <c r="B3" s="250" t="s">
        <v>11</v>
      </c>
      <c r="C3" s="250" t="s">
        <v>12</v>
      </c>
      <c r="D3" s="250">
        <v>98</v>
      </c>
      <c r="E3" s="251">
        <v>512</v>
      </c>
      <c r="F3" s="251">
        <v>521</v>
      </c>
      <c r="G3" s="250" t="s">
        <v>13</v>
      </c>
      <c r="H3" s="250">
        <v>512521</v>
      </c>
      <c r="I3" s="250" t="s">
        <v>15</v>
      </c>
      <c r="J3" s="252" t="s">
        <v>16</v>
      </c>
    </row>
    <row r="4" spans="1:13">
      <c r="A4" s="253" t="s">
        <v>10</v>
      </c>
      <c r="B4" s="253" t="s">
        <v>11</v>
      </c>
      <c r="C4" s="253" t="s">
        <v>12</v>
      </c>
      <c r="D4" s="253">
        <v>98</v>
      </c>
      <c r="E4" s="254">
        <v>521</v>
      </c>
      <c r="F4" s="254">
        <v>529.20000000000005</v>
      </c>
      <c r="G4" s="253" t="s">
        <v>13</v>
      </c>
      <c r="H4" s="253" t="s">
        <v>17</v>
      </c>
      <c r="I4" s="253" t="s">
        <v>15</v>
      </c>
      <c r="J4" s="255" t="s">
        <v>16</v>
      </c>
    </row>
    <row r="5" spans="1:13">
      <c r="A5" s="250" t="s">
        <v>10</v>
      </c>
      <c r="B5" s="250" t="s">
        <v>11</v>
      </c>
      <c r="C5" s="250" t="s">
        <v>12</v>
      </c>
      <c r="D5" s="250">
        <v>98</v>
      </c>
      <c r="E5" s="251">
        <v>529.20000000000005</v>
      </c>
      <c r="F5" s="251">
        <v>531.91399999999999</v>
      </c>
      <c r="G5" s="250" t="s">
        <v>18</v>
      </c>
      <c r="H5" s="250" t="s">
        <v>19</v>
      </c>
      <c r="I5" s="250" t="s">
        <v>15</v>
      </c>
      <c r="J5" s="252" t="s">
        <v>16</v>
      </c>
    </row>
    <row r="6" spans="1:13">
      <c r="A6" s="253" t="s">
        <v>10</v>
      </c>
      <c r="B6" s="253" t="s">
        <v>11</v>
      </c>
      <c r="C6" s="253" t="s">
        <v>12</v>
      </c>
      <c r="D6" s="253">
        <v>98</v>
      </c>
      <c r="E6" s="254">
        <v>529.20000000000005</v>
      </c>
      <c r="F6" s="254">
        <v>531.91399999999999</v>
      </c>
      <c r="G6" s="253" t="s">
        <v>18</v>
      </c>
      <c r="H6" s="253" t="s">
        <v>20</v>
      </c>
      <c r="I6" s="253" t="s">
        <v>15</v>
      </c>
      <c r="J6" s="255" t="s">
        <v>16</v>
      </c>
    </row>
    <row r="7" spans="1:13">
      <c r="A7" s="250" t="s">
        <v>10</v>
      </c>
      <c r="B7" s="250" t="s">
        <v>11</v>
      </c>
      <c r="C7" s="250" t="s">
        <v>12</v>
      </c>
      <c r="D7" s="250">
        <v>98</v>
      </c>
      <c r="E7" s="251">
        <v>531.91399999999999</v>
      </c>
      <c r="F7" s="251">
        <v>539</v>
      </c>
      <c r="G7" s="250" t="s">
        <v>21</v>
      </c>
      <c r="H7" s="250" t="s">
        <v>22</v>
      </c>
      <c r="I7" s="250" t="s">
        <v>15</v>
      </c>
      <c r="J7" s="252" t="s">
        <v>16</v>
      </c>
    </row>
    <row r="8" spans="1:13">
      <c r="A8" s="253" t="s">
        <v>10</v>
      </c>
      <c r="B8" s="253" t="s">
        <v>11</v>
      </c>
      <c r="C8" s="253" t="s">
        <v>12</v>
      </c>
      <c r="D8" s="253">
        <v>98</v>
      </c>
      <c r="E8" s="254">
        <v>539</v>
      </c>
      <c r="F8" s="254">
        <v>548.154</v>
      </c>
      <c r="G8" s="253" t="s">
        <v>21</v>
      </c>
      <c r="H8" s="253" t="s">
        <v>23</v>
      </c>
      <c r="I8" s="253" t="s">
        <v>15</v>
      </c>
      <c r="J8" s="255" t="s">
        <v>16</v>
      </c>
      <c r="M8" s="195"/>
    </row>
    <row r="9" spans="1:13">
      <c r="A9" s="250" t="s">
        <v>10</v>
      </c>
      <c r="B9" s="250" t="s">
        <v>11</v>
      </c>
      <c r="C9" s="250" t="s">
        <v>12</v>
      </c>
      <c r="D9" s="250">
        <v>98</v>
      </c>
      <c r="E9" s="251">
        <v>548.154</v>
      </c>
      <c r="F9" s="251">
        <v>550.87599999999998</v>
      </c>
      <c r="G9" s="250" t="s">
        <v>24</v>
      </c>
      <c r="H9" s="250" t="s">
        <v>25</v>
      </c>
      <c r="I9" s="250" t="s">
        <v>15</v>
      </c>
      <c r="J9" s="252" t="s">
        <v>16</v>
      </c>
    </row>
    <row r="10" spans="1:13">
      <c r="A10" s="253" t="s">
        <v>10</v>
      </c>
      <c r="B10" s="253" t="s">
        <v>11</v>
      </c>
      <c r="C10" s="253" t="s">
        <v>12</v>
      </c>
      <c r="D10" s="253">
        <v>98</v>
      </c>
      <c r="E10" s="254">
        <v>548.154</v>
      </c>
      <c r="F10" s="254">
        <v>550.87599999999998</v>
      </c>
      <c r="G10" s="253" t="s">
        <v>24</v>
      </c>
      <c r="H10" s="253" t="s">
        <v>26</v>
      </c>
      <c r="I10" s="253" t="s">
        <v>15</v>
      </c>
      <c r="J10" s="255" t="s">
        <v>16</v>
      </c>
    </row>
    <row r="11" spans="1:13">
      <c r="A11" s="250" t="s">
        <v>10</v>
      </c>
      <c r="B11" s="250" t="s">
        <v>11</v>
      </c>
      <c r="C11" s="250" t="s">
        <v>12</v>
      </c>
      <c r="D11" s="250">
        <v>98</v>
      </c>
      <c r="E11" s="251">
        <v>550.87599999999998</v>
      </c>
      <c r="F11" s="251">
        <v>556</v>
      </c>
      <c r="G11" s="250" t="s">
        <v>27</v>
      </c>
      <c r="H11" s="250" t="s">
        <v>28</v>
      </c>
      <c r="I11" s="250" t="s">
        <v>15</v>
      </c>
      <c r="J11" s="252" t="s">
        <v>16</v>
      </c>
    </row>
    <row r="12" spans="1:13">
      <c r="A12" s="253" t="s">
        <v>10</v>
      </c>
      <c r="B12" s="253" t="s">
        <v>11</v>
      </c>
      <c r="C12" s="253" t="s">
        <v>12</v>
      </c>
      <c r="D12" s="253">
        <v>98</v>
      </c>
      <c r="E12" s="254">
        <v>556</v>
      </c>
      <c r="F12" s="254">
        <v>562.79200000000003</v>
      </c>
      <c r="G12" s="253" t="s">
        <v>27</v>
      </c>
      <c r="H12" s="253" t="s">
        <v>29</v>
      </c>
      <c r="I12" s="253" t="s">
        <v>15</v>
      </c>
      <c r="J12" s="255" t="s">
        <v>16</v>
      </c>
    </row>
    <row r="13" spans="1:13">
      <c r="A13" s="250" t="s">
        <v>10</v>
      </c>
      <c r="B13" s="250" t="s">
        <v>11</v>
      </c>
      <c r="C13" s="250" t="s">
        <v>12</v>
      </c>
      <c r="D13" s="250">
        <v>98</v>
      </c>
      <c r="E13" s="251">
        <v>562.79200000000003</v>
      </c>
      <c r="F13" s="251">
        <v>565.49900000000002</v>
      </c>
      <c r="G13" s="250" t="s">
        <v>30</v>
      </c>
      <c r="H13" s="250" t="s">
        <v>31</v>
      </c>
      <c r="I13" s="250" t="s">
        <v>15</v>
      </c>
      <c r="J13" s="252" t="s">
        <v>16</v>
      </c>
    </row>
    <row r="14" spans="1:13">
      <c r="A14" s="253" t="s">
        <v>10</v>
      </c>
      <c r="B14" s="253" t="s">
        <v>11</v>
      </c>
      <c r="C14" s="253" t="s">
        <v>12</v>
      </c>
      <c r="D14" s="253">
        <v>98</v>
      </c>
      <c r="E14" s="254">
        <v>562.79200000000003</v>
      </c>
      <c r="F14" s="254">
        <v>565.49900000000002</v>
      </c>
      <c r="G14" s="253" t="s">
        <v>30</v>
      </c>
      <c r="H14" s="253" t="s">
        <v>32</v>
      </c>
      <c r="I14" s="253" t="s">
        <v>15</v>
      </c>
      <c r="J14" s="255" t="s">
        <v>16</v>
      </c>
    </row>
    <row r="15" spans="1:13">
      <c r="A15" s="250" t="s">
        <v>10</v>
      </c>
      <c r="B15" s="250" t="s">
        <v>11</v>
      </c>
      <c r="C15" s="250" t="s">
        <v>12</v>
      </c>
      <c r="D15" s="250">
        <v>98</v>
      </c>
      <c r="E15" s="251">
        <v>565.49900000000002</v>
      </c>
      <c r="F15" s="251">
        <v>575</v>
      </c>
      <c r="G15" s="250" t="s">
        <v>33</v>
      </c>
      <c r="H15" s="250" t="s">
        <v>34</v>
      </c>
      <c r="I15" s="250" t="s">
        <v>15</v>
      </c>
      <c r="J15" s="252" t="s">
        <v>16</v>
      </c>
    </row>
    <row r="16" spans="1:13">
      <c r="A16" s="253" t="s">
        <v>10</v>
      </c>
      <c r="B16" s="253" t="s">
        <v>11</v>
      </c>
      <c r="C16" s="253" t="s">
        <v>12</v>
      </c>
      <c r="D16" s="253">
        <v>98</v>
      </c>
      <c r="E16" s="254">
        <v>575</v>
      </c>
      <c r="F16" s="254">
        <v>585</v>
      </c>
      <c r="G16" s="253" t="s">
        <v>33</v>
      </c>
      <c r="H16" s="253">
        <v>575585</v>
      </c>
      <c r="I16" s="253" t="s">
        <v>15</v>
      </c>
      <c r="J16" s="255" t="s">
        <v>16</v>
      </c>
    </row>
    <row r="17" spans="1:10">
      <c r="A17" s="250" t="s">
        <v>10</v>
      </c>
      <c r="B17" s="250" t="s">
        <v>11</v>
      </c>
      <c r="C17" s="250" t="s">
        <v>12</v>
      </c>
      <c r="D17" s="250">
        <v>98</v>
      </c>
      <c r="E17" s="251">
        <v>585</v>
      </c>
      <c r="F17" s="251">
        <v>596.16099999999994</v>
      </c>
      <c r="G17" s="250" t="s">
        <v>33</v>
      </c>
      <c r="H17" s="250" t="s">
        <v>35</v>
      </c>
      <c r="I17" s="250" t="s">
        <v>15</v>
      </c>
      <c r="J17" s="252" t="s">
        <v>16</v>
      </c>
    </row>
    <row r="18" spans="1:10">
      <c r="A18" s="253" t="s">
        <v>10</v>
      </c>
      <c r="B18" s="253" t="s">
        <v>11</v>
      </c>
      <c r="C18" s="253" t="s">
        <v>12</v>
      </c>
      <c r="D18" s="253">
        <v>98</v>
      </c>
      <c r="E18" s="254">
        <v>596.16099999999994</v>
      </c>
      <c r="F18" s="254">
        <v>599.19899999999996</v>
      </c>
      <c r="G18" s="253" t="s">
        <v>36</v>
      </c>
      <c r="H18" s="253" t="s">
        <v>37</v>
      </c>
      <c r="I18" s="253" t="s">
        <v>15</v>
      </c>
      <c r="J18" s="255" t="s">
        <v>16</v>
      </c>
    </row>
    <row r="19" spans="1:10">
      <c r="A19" s="250" t="s">
        <v>10</v>
      </c>
      <c r="B19" s="250" t="s">
        <v>11</v>
      </c>
      <c r="C19" s="250" t="s">
        <v>12</v>
      </c>
      <c r="D19" s="250">
        <v>98</v>
      </c>
      <c r="E19" s="251">
        <v>596.16099999999994</v>
      </c>
      <c r="F19" s="251">
        <v>599.19899999999996</v>
      </c>
      <c r="G19" s="250" t="s">
        <v>36</v>
      </c>
      <c r="H19" s="250" t="s">
        <v>38</v>
      </c>
      <c r="I19" s="250" t="s">
        <v>15</v>
      </c>
      <c r="J19" s="252" t="s">
        <v>16</v>
      </c>
    </row>
    <row r="20" spans="1:10">
      <c r="A20" s="253" t="s">
        <v>10</v>
      </c>
      <c r="B20" s="253" t="s">
        <v>11</v>
      </c>
      <c r="C20" s="253" t="s">
        <v>12</v>
      </c>
      <c r="D20" s="253">
        <v>98</v>
      </c>
      <c r="E20" s="254">
        <v>599.19899999999996</v>
      </c>
      <c r="F20" s="254">
        <v>612.44899999999996</v>
      </c>
      <c r="G20" s="253" t="s">
        <v>39</v>
      </c>
      <c r="H20" s="253" t="s">
        <v>40</v>
      </c>
      <c r="I20" s="253" t="s">
        <v>15</v>
      </c>
      <c r="J20" s="255" t="s">
        <v>16</v>
      </c>
    </row>
    <row r="21" spans="1:10">
      <c r="A21" s="250" t="s">
        <v>10</v>
      </c>
      <c r="B21" s="250" t="s">
        <v>11</v>
      </c>
      <c r="C21" s="250" t="s">
        <v>12</v>
      </c>
      <c r="D21" s="250">
        <v>98</v>
      </c>
      <c r="E21" s="251">
        <v>612.44899999999996</v>
      </c>
      <c r="F21" s="251">
        <v>614.60799999999995</v>
      </c>
      <c r="G21" s="250" t="s">
        <v>41</v>
      </c>
      <c r="H21" s="250" t="s">
        <v>42</v>
      </c>
      <c r="I21" s="250" t="s">
        <v>15</v>
      </c>
      <c r="J21" s="252" t="s">
        <v>16</v>
      </c>
    </row>
    <row r="22" spans="1:10">
      <c r="A22" s="253" t="s">
        <v>10</v>
      </c>
      <c r="B22" s="253" t="s">
        <v>11</v>
      </c>
      <c r="C22" s="253" t="s">
        <v>12</v>
      </c>
      <c r="D22" s="253">
        <v>98</v>
      </c>
      <c r="E22" s="254">
        <v>612.44899999999996</v>
      </c>
      <c r="F22" s="254">
        <v>614.60799999999995</v>
      </c>
      <c r="G22" s="253" t="s">
        <v>41</v>
      </c>
      <c r="H22" s="253" t="s">
        <v>43</v>
      </c>
      <c r="I22" s="253" t="s">
        <v>15</v>
      </c>
      <c r="J22" s="255" t="s">
        <v>16</v>
      </c>
    </row>
    <row r="23" spans="1:10">
      <c r="A23" s="250" t="s">
        <v>10</v>
      </c>
      <c r="B23" s="250" t="s">
        <v>11</v>
      </c>
      <c r="C23" s="250" t="s">
        <v>12</v>
      </c>
      <c r="D23" s="250">
        <v>98</v>
      </c>
      <c r="E23" s="251">
        <v>614.60799999999995</v>
      </c>
      <c r="F23" s="251">
        <v>615.40800000000002</v>
      </c>
      <c r="G23" s="250" t="s">
        <v>44</v>
      </c>
      <c r="H23" s="250" t="s">
        <v>45</v>
      </c>
      <c r="I23" s="250" t="s">
        <v>15</v>
      </c>
      <c r="J23" s="252" t="s">
        <v>16</v>
      </c>
    </row>
    <row r="24" spans="1:10">
      <c r="A24" s="253" t="s">
        <v>10</v>
      </c>
      <c r="B24" s="253" t="s">
        <v>11</v>
      </c>
      <c r="C24" s="253" t="s">
        <v>12</v>
      </c>
      <c r="D24" s="253">
        <v>98</v>
      </c>
      <c r="E24" s="254">
        <v>614.60799999999995</v>
      </c>
      <c r="F24" s="254">
        <v>615.40800000000002</v>
      </c>
      <c r="G24" s="253" t="s">
        <v>44</v>
      </c>
      <c r="H24" s="253" t="s">
        <v>46</v>
      </c>
      <c r="I24" s="253" t="s">
        <v>15</v>
      </c>
      <c r="J24" s="255" t="s">
        <v>16</v>
      </c>
    </row>
    <row r="25" spans="1:10">
      <c r="A25" s="250" t="s">
        <v>10</v>
      </c>
      <c r="B25" s="250" t="s">
        <v>11</v>
      </c>
      <c r="C25" s="250" t="s">
        <v>12</v>
      </c>
      <c r="D25" s="250">
        <v>98</v>
      </c>
      <c r="E25" s="251">
        <v>615.40800000000002</v>
      </c>
      <c r="F25" s="251">
        <v>617.928</v>
      </c>
      <c r="G25" s="250" t="s">
        <v>47</v>
      </c>
      <c r="H25" s="250" t="s">
        <v>48</v>
      </c>
      <c r="I25" s="250" t="s">
        <v>15</v>
      </c>
      <c r="J25" s="252" t="s">
        <v>16</v>
      </c>
    </row>
    <row r="26" spans="1:10">
      <c r="A26" s="253" t="s">
        <v>10</v>
      </c>
      <c r="B26" s="253" t="s">
        <v>11</v>
      </c>
      <c r="C26" s="253" t="s">
        <v>12</v>
      </c>
      <c r="D26" s="253">
        <v>98</v>
      </c>
      <c r="E26" s="254">
        <v>615.40800000000002</v>
      </c>
      <c r="F26" s="254">
        <v>617.928</v>
      </c>
      <c r="G26" s="253" t="s">
        <v>47</v>
      </c>
      <c r="H26" s="253" t="s">
        <v>49</v>
      </c>
      <c r="I26" s="253" t="s">
        <v>15</v>
      </c>
      <c r="J26" s="255" t="s">
        <v>16</v>
      </c>
    </row>
    <row r="27" spans="1:10">
      <c r="A27" s="250" t="s">
        <v>10</v>
      </c>
      <c r="B27" s="250" t="s">
        <v>11</v>
      </c>
      <c r="C27" s="250" t="s">
        <v>12</v>
      </c>
      <c r="D27" s="250">
        <v>98</v>
      </c>
      <c r="E27" s="251">
        <v>617.928</v>
      </c>
      <c r="F27" s="251">
        <v>630.08600000000001</v>
      </c>
      <c r="G27" s="250" t="s">
        <v>50</v>
      </c>
      <c r="H27" s="250" t="s">
        <v>51</v>
      </c>
      <c r="I27" s="250" t="s">
        <v>15</v>
      </c>
      <c r="J27" s="252" t="s">
        <v>16</v>
      </c>
    </row>
    <row r="28" spans="1:10">
      <c r="A28" s="253" t="s">
        <v>10</v>
      </c>
      <c r="B28" s="253" t="s">
        <v>11</v>
      </c>
      <c r="C28" s="253" t="s">
        <v>12</v>
      </c>
      <c r="D28" s="253">
        <v>98</v>
      </c>
      <c r="E28" s="254">
        <v>630.08600000000001</v>
      </c>
      <c r="F28" s="254">
        <v>633.15800000000002</v>
      </c>
      <c r="G28" s="253" t="s">
        <v>52</v>
      </c>
      <c r="H28" s="253" t="s">
        <v>53</v>
      </c>
      <c r="I28" s="253" t="s">
        <v>15</v>
      </c>
      <c r="J28" s="255" t="s">
        <v>16</v>
      </c>
    </row>
    <row r="29" spans="1:10">
      <c r="A29" s="250" t="s">
        <v>10</v>
      </c>
      <c r="B29" s="250" t="s">
        <v>11</v>
      </c>
      <c r="C29" s="250" t="s">
        <v>12</v>
      </c>
      <c r="D29" s="250">
        <v>98</v>
      </c>
      <c r="E29" s="251">
        <v>630.08600000000001</v>
      </c>
      <c r="F29" s="251">
        <v>633.15800000000002</v>
      </c>
      <c r="G29" s="250" t="s">
        <v>52</v>
      </c>
      <c r="H29" s="250" t="s">
        <v>54</v>
      </c>
      <c r="I29" s="250" t="s">
        <v>15</v>
      </c>
      <c r="J29" s="252" t="s">
        <v>16</v>
      </c>
    </row>
    <row r="30" spans="1:10">
      <c r="A30" s="253" t="s">
        <v>10</v>
      </c>
      <c r="B30" s="253" t="s">
        <v>11</v>
      </c>
      <c r="C30" s="253" t="s">
        <v>12</v>
      </c>
      <c r="D30" s="253">
        <v>98</v>
      </c>
      <c r="E30" s="254">
        <v>633.15800000000002</v>
      </c>
      <c r="F30" s="254">
        <v>643</v>
      </c>
      <c r="G30" s="253" t="s">
        <v>55</v>
      </c>
      <c r="H30" s="253" t="s">
        <v>56</v>
      </c>
      <c r="I30" s="253" t="s">
        <v>15</v>
      </c>
      <c r="J30" s="255" t="s">
        <v>16</v>
      </c>
    </row>
    <row r="31" spans="1:10">
      <c r="A31" s="250" t="s">
        <v>10</v>
      </c>
      <c r="B31" s="250" t="s">
        <v>11</v>
      </c>
      <c r="C31" s="250" t="s">
        <v>12</v>
      </c>
      <c r="D31" s="250">
        <v>98</v>
      </c>
      <c r="E31" s="251">
        <v>643</v>
      </c>
      <c r="F31" s="251">
        <v>651</v>
      </c>
      <c r="G31" s="250" t="s">
        <v>55</v>
      </c>
      <c r="H31" s="250">
        <v>643651</v>
      </c>
      <c r="I31" s="250" t="s">
        <v>15</v>
      </c>
      <c r="J31" s="252" t="s">
        <v>16</v>
      </c>
    </row>
    <row r="32" spans="1:10">
      <c r="A32" s="253" t="s">
        <v>10</v>
      </c>
      <c r="B32" s="253" t="s">
        <v>11</v>
      </c>
      <c r="C32" s="253" t="s">
        <v>12</v>
      </c>
      <c r="D32" s="253">
        <v>98</v>
      </c>
      <c r="E32" s="254">
        <v>651</v>
      </c>
      <c r="F32" s="254">
        <v>659.65</v>
      </c>
      <c r="G32" s="253" t="s">
        <v>55</v>
      </c>
      <c r="H32" s="253" t="s">
        <v>57</v>
      </c>
      <c r="I32" s="253" t="s">
        <v>15</v>
      </c>
      <c r="J32" s="255" t="s">
        <v>16</v>
      </c>
    </row>
    <row r="33" spans="1:10">
      <c r="A33" s="250" t="s">
        <v>10</v>
      </c>
      <c r="B33" s="250" t="s">
        <v>11</v>
      </c>
      <c r="C33" s="250" t="s">
        <v>12</v>
      </c>
      <c r="D33" s="250">
        <v>98</v>
      </c>
      <c r="E33" s="251">
        <v>659.65</v>
      </c>
      <c r="F33" s="251">
        <v>662.37</v>
      </c>
      <c r="G33" s="250" t="s">
        <v>58</v>
      </c>
      <c r="H33" s="250" t="s">
        <v>59</v>
      </c>
      <c r="I33" s="250" t="s">
        <v>15</v>
      </c>
      <c r="J33" s="252" t="s">
        <v>16</v>
      </c>
    </row>
    <row r="34" spans="1:10">
      <c r="A34" s="253" t="s">
        <v>10</v>
      </c>
      <c r="B34" s="253" t="s">
        <v>11</v>
      </c>
      <c r="C34" s="253" t="s">
        <v>12</v>
      </c>
      <c r="D34" s="253">
        <v>98</v>
      </c>
      <c r="E34" s="254">
        <v>659.65</v>
      </c>
      <c r="F34" s="254">
        <v>662.37</v>
      </c>
      <c r="G34" s="253" t="s">
        <v>58</v>
      </c>
      <c r="H34" s="253" t="s">
        <v>60</v>
      </c>
      <c r="I34" s="253" t="s">
        <v>15</v>
      </c>
      <c r="J34" s="255" t="s">
        <v>16</v>
      </c>
    </row>
    <row r="35" spans="1:10">
      <c r="A35" s="250" t="s">
        <v>10</v>
      </c>
      <c r="B35" s="250" t="s">
        <v>11</v>
      </c>
      <c r="C35" s="250" t="s">
        <v>12</v>
      </c>
      <c r="D35" s="250">
        <v>98</v>
      </c>
      <c r="E35" s="251">
        <v>662.37</v>
      </c>
      <c r="F35" s="251">
        <v>671</v>
      </c>
      <c r="G35" s="250" t="s">
        <v>61</v>
      </c>
      <c r="H35" s="250" t="s">
        <v>62</v>
      </c>
      <c r="I35" s="250" t="s">
        <v>15</v>
      </c>
      <c r="J35" s="252" t="s">
        <v>16</v>
      </c>
    </row>
    <row r="36" spans="1:10">
      <c r="A36" s="253" t="s">
        <v>10</v>
      </c>
      <c r="B36" s="253" t="s">
        <v>11</v>
      </c>
      <c r="C36" s="253" t="s">
        <v>12</v>
      </c>
      <c r="D36" s="253">
        <v>98</v>
      </c>
      <c r="E36" s="254">
        <v>671</v>
      </c>
      <c r="F36" s="254">
        <v>677</v>
      </c>
      <c r="G36" s="253" t="s">
        <v>61</v>
      </c>
      <c r="H36" s="253">
        <v>671677</v>
      </c>
      <c r="I36" s="253" t="s">
        <v>15</v>
      </c>
      <c r="J36" s="255" t="s">
        <v>16</v>
      </c>
    </row>
    <row r="37" spans="1:10">
      <c r="A37" s="250" t="s">
        <v>10</v>
      </c>
      <c r="B37" s="250" t="s">
        <v>11</v>
      </c>
      <c r="C37" s="250" t="s">
        <v>12</v>
      </c>
      <c r="D37" s="250">
        <v>98</v>
      </c>
      <c r="E37" s="251">
        <v>677</v>
      </c>
      <c r="F37" s="251">
        <v>688.38199999999995</v>
      </c>
      <c r="G37" s="250" t="s">
        <v>61</v>
      </c>
      <c r="H37" s="250" t="s">
        <v>63</v>
      </c>
      <c r="I37" s="250" t="s">
        <v>15</v>
      </c>
      <c r="J37" s="252" t="s">
        <v>16</v>
      </c>
    </row>
    <row r="38" spans="1:10">
      <c r="A38" s="253" t="s">
        <v>10</v>
      </c>
      <c r="B38" s="253" t="s">
        <v>11</v>
      </c>
      <c r="C38" s="253" t="s">
        <v>12</v>
      </c>
      <c r="D38" s="253">
        <v>98</v>
      </c>
      <c r="E38" s="254">
        <v>688.38199999999995</v>
      </c>
      <c r="F38" s="254">
        <v>691.12900000000002</v>
      </c>
      <c r="G38" s="253" t="s">
        <v>64</v>
      </c>
      <c r="H38" s="253" t="s">
        <v>65</v>
      </c>
      <c r="I38" s="253" t="s">
        <v>15</v>
      </c>
      <c r="J38" s="255" t="s">
        <v>16</v>
      </c>
    </row>
    <row r="39" spans="1:10">
      <c r="A39" s="250" t="s">
        <v>10</v>
      </c>
      <c r="B39" s="250" t="s">
        <v>11</v>
      </c>
      <c r="C39" s="250" t="s">
        <v>12</v>
      </c>
      <c r="D39" s="250">
        <v>98</v>
      </c>
      <c r="E39" s="251">
        <v>688.38199999999995</v>
      </c>
      <c r="F39" s="251">
        <v>691.12900000000002</v>
      </c>
      <c r="G39" s="250" t="s">
        <v>64</v>
      </c>
      <c r="H39" s="250" t="s">
        <v>66</v>
      </c>
      <c r="I39" s="250" t="s">
        <v>15</v>
      </c>
      <c r="J39" s="252" t="s">
        <v>16</v>
      </c>
    </row>
    <row r="40" spans="1:10">
      <c r="A40" s="253" t="s">
        <v>10</v>
      </c>
      <c r="B40" s="253" t="s">
        <v>11</v>
      </c>
      <c r="C40" s="253" t="s">
        <v>12</v>
      </c>
      <c r="D40" s="253">
        <v>98</v>
      </c>
      <c r="E40" s="254">
        <v>691.12900000000002</v>
      </c>
      <c r="F40" s="254">
        <v>699</v>
      </c>
      <c r="G40" s="253" t="s">
        <v>67</v>
      </c>
      <c r="H40" s="253" t="s">
        <v>68</v>
      </c>
      <c r="I40" s="253" t="s">
        <v>15</v>
      </c>
      <c r="J40" s="255" t="s">
        <v>16</v>
      </c>
    </row>
    <row r="41" spans="1:10">
      <c r="A41" s="250" t="s">
        <v>10</v>
      </c>
      <c r="B41" s="250" t="s">
        <v>11</v>
      </c>
      <c r="C41" s="250" t="s">
        <v>12</v>
      </c>
      <c r="D41" s="250">
        <v>98</v>
      </c>
      <c r="E41" s="251">
        <v>699</v>
      </c>
      <c r="F41" s="251">
        <v>710</v>
      </c>
      <c r="G41" s="250" t="s">
        <v>67</v>
      </c>
      <c r="H41" s="250">
        <v>699710</v>
      </c>
      <c r="I41" s="250" t="s">
        <v>15</v>
      </c>
      <c r="J41" s="252" t="s">
        <v>16</v>
      </c>
    </row>
    <row r="42" spans="1:10">
      <c r="A42" s="253" t="s">
        <v>10</v>
      </c>
      <c r="B42" s="253" t="s">
        <v>11</v>
      </c>
      <c r="C42" s="253" t="s">
        <v>12</v>
      </c>
      <c r="D42" s="253">
        <v>98</v>
      </c>
      <c r="E42" s="254">
        <v>710</v>
      </c>
      <c r="F42" s="254">
        <v>719.14099999999996</v>
      </c>
      <c r="G42" s="253" t="s">
        <v>67</v>
      </c>
      <c r="H42" s="253" t="s">
        <v>69</v>
      </c>
      <c r="I42" s="253" t="s">
        <v>15</v>
      </c>
      <c r="J42" s="255" t="s">
        <v>16</v>
      </c>
    </row>
    <row r="43" spans="1:10">
      <c r="A43" s="250" t="s">
        <v>10</v>
      </c>
      <c r="B43" s="250" t="s">
        <v>11</v>
      </c>
      <c r="C43" s="250" t="s">
        <v>12</v>
      </c>
      <c r="D43" s="250">
        <v>98</v>
      </c>
      <c r="E43" s="251">
        <v>719.14099999999996</v>
      </c>
      <c r="F43" s="251">
        <v>721.86699999999996</v>
      </c>
      <c r="G43" s="250" t="s">
        <v>70</v>
      </c>
      <c r="H43" s="250" t="s">
        <v>71</v>
      </c>
      <c r="I43" s="250" t="s">
        <v>15</v>
      </c>
      <c r="J43" s="252" t="s">
        <v>16</v>
      </c>
    </row>
    <row r="44" spans="1:10">
      <c r="A44" s="253" t="s">
        <v>10</v>
      </c>
      <c r="B44" s="253" t="s">
        <v>11</v>
      </c>
      <c r="C44" s="253" t="s">
        <v>12</v>
      </c>
      <c r="D44" s="253">
        <v>98</v>
      </c>
      <c r="E44" s="254">
        <v>719.14099999999996</v>
      </c>
      <c r="F44" s="254">
        <v>721.86699999999996</v>
      </c>
      <c r="G44" s="253" t="s">
        <v>70</v>
      </c>
      <c r="H44" s="253" t="s">
        <v>72</v>
      </c>
      <c r="I44" s="253" t="s">
        <v>15</v>
      </c>
      <c r="J44" s="255" t="s">
        <v>16</v>
      </c>
    </row>
    <row r="45" spans="1:10">
      <c r="A45" s="250" t="s">
        <v>10</v>
      </c>
      <c r="B45" s="250" t="s">
        <v>11</v>
      </c>
      <c r="C45" s="250" t="s">
        <v>12</v>
      </c>
      <c r="D45" s="250">
        <v>98</v>
      </c>
      <c r="E45" s="251">
        <v>721.86699999999996</v>
      </c>
      <c r="F45" s="251">
        <v>732</v>
      </c>
      <c r="G45" s="250" t="s">
        <v>73</v>
      </c>
      <c r="H45" s="250" t="s">
        <v>74</v>
      </c>
      <c r="I45" s="250" t="s">
        <v>15</v>
      </c>
      <c r="J45" s="252" t="s">
        <v>16</v>
      </c>
    </row>
    <row r="46" spans="1:10">
      <c r="A46" s="253" t="s">
        <v>10</v>
      </c>
      <c r="B46" s="253" t="s">
        <v>11</v>
      </c>
      <c r="C46" s="253" t="s">
        <v>12</v>
      </c>
      <c r="D46" s="253">
        <v>98</v>
      </c>
      <c r="E46" s="254">
        <v>732</v>
      </c>
      <c r="F46" s="254">
        <v>744</v>
      </c>
      <c r="G46" s="253" t="s">
        <v>73</v>
      </c>
      <c r="H46" s="253">
        <v>732744</v>
      </c>
      <c r="I46" s="253" t="s">
        <v>15</v>
      </c>
      <c r="J46" s="255" t="s">
        <v>16</v>
      </c>
    </row>
    <row r="47" spans="1:10">
      <c r="A47" s="250" t="s">
        <v>10</v>
      </c>
      <c r="B47" s="250" t="s">
        <v>11</v>
      </c>
      <c r="C47" s="250" t="s">
        <v>12</v>
      </c>
      <c r="D47" s="250">
        <v>98</v>
      </c>
      <c r="E47" s="251">
        <v>744</v>
      </c>
      <c r="F47" s="251">
        <v>751.5</v>
      </c>
      <c r="G47" s="250" t="s">
        <v>73</v>
      </c>
      <c r="H47" s="250" t="s">
        <v>75</v>
      </c>
      <c r="I47" s="250" t="s">
        <v>15</v>
      </c>
      <c r="J47" s="252" t="s">
        <v>16</v>
      </c>
    </row>
    <row r="48" spans="1:10">
      <c r="A48" s="253" t="s">
        <v>10</v>
      </c>
      <c r="B48" s="253" t="s">
        <v>11</v>
      </c>
      <c r="C48" s="253" t="s">
        <v>12</v>
      </c>
      <c r="D48" s="253">
        <v>98</v>
      </c>
      <c r="E48" s="254">
        <v>751.5</v>
      </c>
      <c r="F48" s="254">
        <v>754.15599999999995</v>
      </c>
      <c r="G48" s="253" t="s">
        <v>73</v>
      </c>
      <c r="H48" s="253" t="s">
        <v>76</v>
      </c>
      <c r="I48" s="253" t="s">
        <v>15</v>
      </c>
      <c r="J48" s="255" t="s">
        <v>16</v>
      </c>
    </row>
    <row r="49" spans="1:10">
      <c r="A49" s="250" t="s">
        <v>10</v>
      </c>
      <c r="B49" s="250" t="s">
        <v>11</v>
      </c>
      <c r="C49" s="250" t="s">
        <v>12</v>
      </c>
      <c r="D49" s="250">
        <v>98</v>
      </c>
      <c r="E49" s="251">
        <v>751.56500000000005</v>
      </c>
      <c r="F49" s="251">
        <v>754.15599999999995</v>
      </c>
      <c r="G49" s="250" t="s">
        <v>73</v>
      </c>
      <c r="H49" s="250" t="s">
        <v>77</v>
      </c>
      <c r="I49" s="250" t="s">
        <v>15</v>
      </c>
      <c r="J49" s="252" t="s">
        <v>16</v>
      </c>
    </row>
    <row r="50" spans="1:10">
      <c r="A50" s="253" t="s">
        <v>10</v>
      </c>
      <c r="B50" s="253" t="s">
        <v>11</v>
      </c>
      <c r="C50" s="253" t="s">
        <v>12</v>
      </c>
      <c r="D50" s="253">
        <v>98</v>
      </c>
      <c r="E50" s="254">
        <v>754.15599999999995</v>
      </c>
      <c r="F50" s="254">
        <v>759.3</v>
      </c>
      <c r="G50" s="253" t="s">
        <v>78</v>
      </c>
      <c r="H50" s="253" t="s">
        <v>79</v>
      </c>
      <c r="I50" s="253" t="s">
        <v>15</v>
      </c>
      <c r="J50" s="255" t="s">
        <v>16</v>
      </c>
    </row>
    <row r="51" spans="1:10">
      <c r="A51" s="250" t="s">
        <v>10</v>
      </c>
      <c r="B51" s="250" t="s">
        <v>11</v>
      </c>
      <c r="C51" s="250" t="s">
        <v>12</v>
      </c>
      <c r="D51" s="250">
        <v>98</v>
      </c>
      <c r="E51" s="251">
        <v>754.15599999999995</v>
      </c>
      <c r="F51" s="251">
        <v>757.66499999999996</v>
      </c>
      <c r="G51" s="250" t="s">
        <v>78</v>
      </c>
      <c r="H51" s="250" t="s">
        <v>80</v>
      </c>
      <c r="I51" s="250" t="s">
        <v>15</v>
      </c>
      <c r="J51" s="252" t="s">
        <v>16</v>
      </c>
    </row>
    <row r="52" spans="1:10">
      <c r="A52" s="253" t="s">
        <v>81</v>
      </c>
      <c r="B52" s="253" t="s">
        <v>82</v>
      </c>
      <c r="C52" s="253" t="s">
        <v>83</v>
      </c>
      <c r="D52" s="253">
        <v>101</v>
      </c>
      <c r="E52" s="254">
        <v>717.93700000000001</v>
      </c>
      <c r="F52" s="254">
        <v>718.27099999999996</v>
      </c>
      <c r="G52" s="253" t="s">
        <v>84</v>
      </c>
      <c r="H52" s="253" t="s">
        <v>85</v>
      </c>
      <c r="I52" s="253" t="s">
        <v>86</v>
      </c>
      <c r="J52" s="255" t="s">
        <v>87</v>
      </c>
    </row>
    <row r="53" spans="1:10">
      <c r="A53" s="250" t="s">
        <v>81</v>
      </c>
      <c r="B53" s="250" t="s">
        <v>82</v>
      </c>
      <c r="C53" s="250" t="s">
        <v>83</v>
      </c>
      <c r="D53" s="250">
        <v>101</v>
      </c>
      <c r="E53" s="251">
        <v>718.27099999999996</v>
      </c>
      <c r="F53" s="251">
        <v>719.50400000000002</v>
      </c>
      <c r="G53" s="250" t="s">
        <v>84</v>
      </c>
      <c r="H53" s="250" t="s">
        <v>88</v>
      </c>
      <c r="I53" s="250" t="s">
        <v>86</v>
      </c>
      <c r="J53" s="252" t="s">
        <v>87</v>
      </c>
    </row>
    <row r="54" spans="1:10">
      <c r="A54" s="253" t="s">
        <v>81</v>
      </c>
      <c r="B54" s="253" t="s">
        <v>82</v>
      </c>
      <c r="C54" s="253" t="s">
        <v>83</v>
      </c>
      <c r="D54" s="253">
        <v>101</v>
      </c>
      <c r="E54" s="254">
        <v>719.50400000000002</v>
      </c>
      <c r="F54" s="254">
        <v>719.92200000000003</v>
      </c>
      <c r="G54" s="253" t="s">
        <v>84</v>
      </c>
      <c r="H54" s="253" t="s">
        <v>89</v>
      </c>
      <c r="I54" s="253" t="s">
        <v>86</v>
      </c>
      <c r="J54" s="255" t="s">
        <v>87</v>
      </c>
    </row>
    <row r="55" spans="1:10">
      <c r="A55" s="250" t="s">
        <v>81</v>
      </c>
      <c r="B55" s="250" t="s">
        <v>82</v>
      </c>
      <c r="C55" s="250" t="s">
        <v>83</v>
      </c>
      <c r="D55" s="250">
        <v>101</v>
      </c>
      <c r="E55" s="251">
        <v>719.92200000000003</v>
      </c>
      <c r="F55" s="251">
        <v>724.01700000000005</v>
      </c>
      <c r="G55" s="250" t="s">
        <v>90</v>
      </c>
      <c r="H55" s="250" t="s">
        <v>91</v>
      </c>
      <c r="I55" s="250" t="s">
        <v>86</v>
      </c>
      <c r="J55" s="252" t="s">
        <v>87</v>
      </c>
    </row>
    <row r="56" spans="1:10">
      <c r="A56" s="253" t="s">
        <v>81</v>
      </c>
      <c r="B56" s="253" t="s">
        <v>82</v>
      </c>
      <c r="C56" s="253" t="s">
        <v>83</v>
      </c>
      <c r="D56" s="253">
        <v>101</v>
      </c>
      <c r="E56" s="254">
        <v>719.92200000000003</v>
      </c>
      <c r="F56" s="254">
        <v>724.01700000000005</v>
      </c>
      <c r="G56" s="253" t="s">
        <v>90</v>
      </c>
      <c r="H56" s="253" t="s">
        <v>92</v>
      </c>
      <c r="I56" s="253" t="s">
        <v>86</v>
      </c>
      <c r="J56" s="255" t="s">
        <v>87</v>
      </c>
    </row>
    <row r="57" spans="1:10">
      <c r="A57" s="250" t="s">
        <v>81</v>
      </c>
      <c r="B57" s="250" t="s">
        <v>82</v>
      </c>
      <c r="C57" s="250" t="s">
        <v>83</v>
      </c>
      <c r="D57" s="250">
        <v>101</v>
      </c>
      <c r="E57" s="251">
        <v>724.01700000000005</v>
      </c>
      <c r="F57" s="251">
        <v>726</v>
      </c>
      <c r="G57" s="250" t="s">
        <v>90</v>
      </c>
      <c r="H57" s="250" t="s">
        <v>93</v>
      </c>
      <c r="I57" s="250" t="s">
        <v>86</v>
      </c>
      <c r="J57" s="252" t="s">
        <v>87</v>
      </c>
    </row>
    <row r="58" spans="1:10">
      <c r="A58" s="253" t="s">
        <v>81</v>
      </c>
      <c r="B58" s="253" t="s">
        <v>82</v>
      </c>
      <c r="C58" s="253" t="s">
        <v>83</v>
      </c>
      <c r="D58" s="253">
        <v>101</v>
      </c>
      <c r="E58" s="254">
        <v>726</v>
      </c>
      <c r="F58" s="254">
        <v>747.34299999999996</v>
      </c>
      <c r="G58" s="253" t="s">
        <v>94</v>
      </c>
      <c r="H58" s="253" t="s">
        <v>95</v>
      </c>
      <c r="I58" s="253" t="s">
        <v>86</v>
      </c>
      <c r="J58" s="255" t="s">
        <v>87</v>
      </c>
    </row>
    <row r="59" spans="1:10">
      <c r="A59" s="250" t="s">
        <v>81</v>
      </c>
      <c r="B59" s="250" t="s">
        <v>82</v>
      </c>
      <c r="C59" s="250" t="s">
        <v>83</v>
      </c>
      <c r="D59" s="250">
        <v>101</v>
      </c>
      <c r="E59" s="251">
        <v>747.34299999999996</v>
      </c>
      <c r="F59" s="251">
        <v>749.721</v>
      </c>
      <c r="G59" s="250" t="s">
        <v>96</v>
      </c>
      <c r="H59" s="250" t="s">
        <v>97</v>
      </c>
      <c r="I59" s="250" t="s">
        <v>86</v>
      </c>
      <c r="J59" s="252" t="s">
        <v>87</v>
      </c>
    </row>
    <row r="60" spans="1:10">
      <c r="A60" s="253" t="s">
        <v>81</v>
      </c>
      <c r="B60" s="253" t="s">
        <v>82</v>
      </c>
      <c r="C60" s="253" t="s">
        <v>83</v>
      </c>
      <c r="D60" s="253">
        <v>101</v>
      </c>
      <c r="E60" s="254">
        <v>747.34299999999996</v>
      </c>
      <c r="F60" s="254">
        <v>749.721</v>
      </c>
      <c r="G60" s="253" t="s">
        <v>96</v>
      </c>
      <c r="H60" s="253" t="s">
        <v>98</v>
      </c>
      <c r="I60" s="253" t="s">
        <v>86</v>
      </c>
      <c r="J60" s="255" t="s">
        <v>87</v>
      </c>
    </row>
    <row r="61" spans="1:10">
      <c r="A61" s="250" t="s">
        <v>81</v>
      </c>
      <c r="B61" s="250" t="s">
        <v>82</v>
      </c>
      <c r="C61" s="250" t="s">
        <v>83</v>
      </c>
      <c r="D61" s="250">
        <v>101</v>
      </c>
      <c r="E61" s="251">
        <v>749.721</v>
      </c>
      <c r="F61" s="251">
        <v>794.49400000000003</v>
      </c>
      <c r="G61" s="250" t="s">
        <v>99</v>
      </c>
      <c r="H61" s="250" t="s">
        <v>100</v>
      </c>
      <c r="I61" s="250" t="s">
        <v>86</v>
      </c>
      <c r="J61" s="252" t="s">
        <v>87</v>
      </c>
    </row>
    <row r="62" spans="1:10">
      <c r="A62" s="253" t="s">
        <v>81</v>
      </c>
      <c r="B62" s="253" t="s">
        <v>82</v>
      </c>
      <c r="C62" s="253" t="s">
        <v>83</v>
      </c>
      <c r="D62" s="253">
        <v>101</v>
      </c>
      <c r="E62" s="254">
        <v>794.49400000000003</v>
      </c>
      <c r="F62" s="254">
        <v>796.53099999999995</v>
      </c>
      <c r="G62" s="253" t="s">
        <v>101</v>
      </c>
      <c r="H62" s="253" t="s">
        <v>102</v>
      </c>
      <c r="I62" s="253" t="s">
        <v>86</v>
      </c>
      <c r="J62" s="255" t="s">
        <v>87</v>
      </c>
    </row>
    <row r="63" spans="1:10">
      <c r="A63" s="250" t="s">
        <v>81</v>
      </c>
      <c r="B63" s="250" t="s">
        <v>82</v>
      </c>
      <c r="C63" s="250" t="s">
        <v>83</v>
      </c>
      <c r="D63" s="250">
        <v>101</v>
      </c>
      <c r="E63" s="251">
        <v>794.49400000000003</v>
      </c>
      <c r="F63" s="251">
        <v>796.53099999999995</v>
      </c>
      <c r="G63" s="250" t="s">
        <v>101</v>
      </c>
      <c r="H63" s="250" t="s">
        <v>103</v>
      </c>
      <c r="I63" s="250" t="s">
        <v>86</v>
      </c>
      <c r="J63" s="252" t="s">
        <v>87</v>
      </c>
    </row>
    <row r="64" spans="1:10">
      <c r="A64" s="253" t="s">
        <v>81</v>
      </c>
      <c r="B64" s="253" t="s">
        <v>82</v>
      </c>
      <c r="C64" s="253" t="s">
        <v>83</v>
      </c>
      <c r="D64" s="253">
        <v>101</v>
      </c>
      <c r="E64" s="254">
        <v>796.53099999999995</v>
      </c>
      <c r="F64" s="254">
        <v>841.83199999999999</v>
      </c>
      <c r="G64" s="253" t="s">
        <v>104</v>
      </c>
      <c r="H64" s="253" t="s">
        <v>105</v>
      </c>
      <c r="I64" s="253" t="s">
        <v>86</v>
      </c>
      <c r="J64" s="255" t="s">
        <v>87</v>
      </c>
    </row>
    <row r="65" spans="1:10">
      <c r="A65" s="250" t="s">
        <v>81</v>
      </c>
      <c r="B65" s="250" t="s">
        <v>82</v>
      </c>
      <c r="C65" s="250" t="s">
        <v>83</v>
      </c>
      <c r="D65" s="250">
        <v>101</v>
      </c>
      <c r="E65" s="251">
        <v>841.83199999999999</v>
      </c>
      <c r="F65" s="251">
        <v>843.66700000000003</v>
      </c>
      <c r="G65" s="250" t="s">
        <v>106</v>
      </c>
      <c r="H65" s="250" t="s">
        <v>107</v>
      </c>
      <c r="I65" s="250" t="s">
        <v>86</v>
      </c>
      <c r="J65" s="252" t="s">
        <v>87</v>
      </c>
    </row>
    <row r="66" spans="1:10">
      <c r="A66" s="253" t="s">
        <v>81</v>
      </c>
      <c r="B66" s="253" t="s">
        <v>82</v>
      </c>
      <c r="C66" s="253" t="s">
        <v>83</v>
      </c>
      <c r="D66" s="253">
        <v>101</v>
      </c>
      <c r="E66" s="254">
        <v>841.83199999999999</v>
      </c>
      <c r="F66" s="254">
        <v>843.66700000000003</v>
      </c>
      <c r="G66" s="253" t="s">
        <v>106</v>
      </c>
      <c r="H66" s="253" t="s">
        <v>108</v>
      </c>
      <c r="I66" s="253" t="s">
        <v>86</v>
      </c>
      <c r="J66" s="255" t="s">
        <v>87</v>
      </c>
    </row>
    <row r="67" spans="1:10">
      <c r="A67" s="250" t="s">
        <v>81</v>
      </c>
      <c r="B67" s="250" t="s">
        <v>82</v>
      </c>
      <c r="C67" s="250" t="s">
        <v>83</v>
      </c>
      <c r="D67" s="250">
        <v>101</v>
      </c>
      <c r="E67" s="251">
        <v>843.66700000000003</v>
      </c>
      <c r="F67" s="251">
        <v>890.08</v>
      </c>
      <c r="G67" s="250" t="s">
        <v>109</v>
      </c>
      <c r="H67" s="250" t="s">
        <v>110</v>
      </c>
      <c r="I67" s="250" t="s">
        <v>86</v>
      </c>
      <c r="J67" s="252" t="s">
        <v>87</v>
      </c>
    </row>
    <row r="68" spans="1:10">
      <c r="A68" s="253" t="s">
        <v>81</v>
      </c>
      <c r="B68" s="253" t="s">
        <v>82</v>
      </c>
      <c r="C68" s="253" t="s">
        <v>83</v>
      </c>
      <c r="D68" s="253">
        <v>101</v>
      </c>
      <c r="E68" s="254">
        <v>890.08</v>
      </c>
      <c r="F68" s="254">
        <v>892.09400000000005</v>
      </c>
      <c r="G68" s="253" t="s">
        <v>111</v>
      </c>
      <c r="H68" s="253" t="s">
        <v>112</v>
      </c>
      <c r="I68" s="253" t="s">
        <v>86</v>
      </c>
      <c r="J68" s="255" t="s">
        <v>87</v>
      </c>
    </row>
    <row r="69" spans="1:10">
      <c r="A69" s="250" t="s">
        <v>81</v>
      </c>
      <c r="B69" s="250" t="s">
        <v>82</v>
      </c>
      <c r="C69" s="250" t="s">
        <v>83</v>
      </c>
      <c r="D69" s="250">
        <v>101</v>
      </c>
      <c r="E69" s="251">
        <v>890.08</v>
      </c>
      <c r="F69" s="251">
        <v>892.09400000000005</v>
      </c>
      <c r="G69" s="250" t="s">
        <v>111</v>
      </c>
      <c r="H69" s="250" t="s">
        <v>113</v>
      </c>
      <c r="I69" s="250" t="s">
        <v>86</v>
      </c>
      <c r="J69" s="252" t="s">
        <v>87</v>
      </c>
    </row>
    <row r="70" spans="1:10">
      <c r="A70" s="253" t="s">
        <v>81</v>
      </c>
      <c r="B70" s="253" t="s">
        <v>82</v>
      </c>
      <c r="C70" s="253" t="s">
        <v>83</v>
      </c>
      <c r="D70" s="253">
        <v>101</v>
      </c>
      <c r="E70" s="254">
        <v>892.09400000000005</v>
      </c>
      <c r="F70" s="254">
        <v>937.95899999999995</v>
      </c>
      <c r="G70" s="253" t="s">
        <v>114</v>
      </c>
      <c r="H70" s="253" t="s">
        <v>115</v>
      </c>
      <c r="I70" s="253" t="s">
        <v>86</v>
      </c>
      <c r="J70" s="255" t="s">
        <v>87</v>
      </c>
    </row>
    <row r="71" spans="1:10">
      <c r="A71" s="250" t="s">
        <v>81</v>
      </c>
      <c r="B71" s="250" t="s">
        <v>82</v>
      </c>
      <c r="C71" s="250" t="s">
        <v>83</v>
      </c>
      <c r="D71" s="250">
        <v>101</v>
      </c>
      <c r="E71" s="251">
        <v>937.95899999999995</v>
      </c>
      <c r="F71" s="251">
        <v>940.71400000000006</v>
      </c>
      <c r="G71" s="250" t="s">
        <v>116</v>
      </c>
      <c r="H71" s="250" t="s">
        <v>117</v>
      </c>
      <c r="I71" s="250" t="s">
        <v>86</v>
      </c>
      <c r="J71" s="252" t="s">
        <v>87</v>
      </c>
    </row>
    <row r="72" spans="1:10">
      <c r="A72" s="253" t="s">
        <v>81</v>
      </c>
      <c r="B72" s="253" t="s">
        <v>82</v>
      </c>
      <c r="C72" s="253" t="s">
        <v>83</v>
      </c>
      <c r="D72" s="253">
        <v>101</v>
      </c>
      <c r="E72" s="254">
        <v>937.95899999999995</v>
      </c>
      <c r="F72" s="254">
        <v>940.71400000000006</v>
      </c>
      <c r="G72" s="253" t="s">
        <v>116</v>
      </c>
      <c r="H72" s="253" t="s">
        <v>118</v>
      </c>
      <c r="I72" s="253" t="s">
        <v>86</v>
      </c>
      <c r="J72" s="255" t="s">
        <v>87</v>
      </c>
    </row>
    <row r="73" spans="1:10">
      <c r="A73" s="250" t="s">
        <v>81</v>
      </c>
      <c r="B73" s="250" t="s">
        <v>82</v>
      </c>
      <c r="C73" s="250" t="s">
        <v>83</v>
      </c>
      <c r="D73" s="250">
        <v>101</v>
      </c>
      <c r="E73" s="251">
        <v>940.71400000000006</v>
      </c>
      <c r="F73" s="251">
        <v>987.22199999999998</v>
      </c>
      <c r="G73" s="250" t="s">
        <v>119</v>
      </c>
      <c r="H73" s="250" t="s">
        <v>120</v>
      </c>
      <c r="I73" s="250" t="s">
        <v>86</v>
      </c>
      <c r="J73" s="252" t="s">
        <v>87</v>
      </c>
    </row>
    <row r="74" spans="1:10">
      <c r="A74" s="253" t="s">
        <v>81</v>
      </c>
      <c r="B74" s="253" t="s">
        <v>82</v>
      </c>
      <c r="C74" s="253" t="s">
        <v>83</v>
      </c>
      <c r="D74" s="253">
        <v>101</v>
      </c>
      <c r="E74" s="254">
        <v>987.22199999999998</v>
      </c>
      <c r="F74" s="254">
        <v>989.50800000000004</v>
      </c>
      <c r="G74" s="253" t="s">
        <v>121</v>
      </c>
      <c r="H74" s="253" t="s">
        <v>122</v>
      </c>
      <c r="I74" s="253" t="s">
        <v>86</v>
      </c>
      <c r="J74" s="255" t="s">
        <v>87</v>
      </c>
    </row>
    <row r="75" spans="1:10">
      <c r="A75" s="250" t="s">
        <v>81</v>
      </c>
      <c r="B75" s="250" t="s">
        <v>82</v>
      </c>
      <c r="C75" s="250" t="s">
        <v>83</v>
      </c>
      <c r="D75" s="250">
        <v>101</v>
      </c>
      <c r="E75" s="251">
        <v>987.22199999999998</v>
      </c>
      <c r="F75" s="251">
        <v>989.50800000000004</v>
      </c>
      <c r="G75" s="250" t="s">
        <v>121</v>
      </c>
      <c r="H75" s="250" t="s">
        <v>123</v>
      </c>
      <c r="I75" s="250" t="s">
        <v>86</v>
      </c>
      <c r="J75" s="252" t="s">
        <v>87</v>
      </c>
    </row>
    <row r="76" spans="1:10">
      <c r="A76" s="253" t="s">
        <v>81</v>
      </c>
      <c r="B76" s="253" t="s">
        <v>82</v>
      </c>
      <c r="C76" s="253" t="s">
        <v>83</v>
      </c>
      <c r="D76" s="253">
        <v>101</v>
      </c>
      <c r="E76" s="254">
        <v>989.50800000000004</v>
      </c>
      <c r="F76" s="254">
        <v>1008.2859999999999</v>
      </c>
      <c r="G76" s="253" t="s">
        <v>124</v>
      </c>
      <c r="H76" s="253" t="s">
        <v>125</v>
      </c>
      <c r="I76" s="253" t="s">
        <v>86</v>
      </c>
      <c r="J76" s="255" t="s">
        <v>87</v>
      </c>
    </row>
    <row r="77" spans="1:10">
      <c r="A77" s="250" t="s">
        <v>81</v>
      </c>
      <c r="B77" s="250" t="s">
        <v>82</v>
      </c>
      <c r="C77" s="250" t="s">
        <v>83</v>
      </c>
      <c r="D77" s="250">
        <v>101</v>
      </c>
      <c r="E77" s="251">
        <v>1008.2859999999999</v>
      </c>
      <c r="F77" s="251">
        <v>1040.482</v>
      </c>
      <c r="G77" s="250" t="s">
        <v>126</v>
      </c>
      <c r="H77" s="250" t="s">
        <v>127</v>
      </c>
      <c r="I77" s="250" t="s">
        <v>86</v>
      </c>
      <c r="J77" s="252" t="s">
        <v>87</v>
      </c>
    </row>
    <row r="78" spans="1:10">
      <c r="A78" s="253" t="s">
        <v>81</v>
      </c>
      <c r="B78" s="253" t="s">
        <v>82</v>
      </c>
      <c r="C78" s="253" t="s">
        <v>83</v>
      </c>
      <c r="D78" s="253">
        <v>101</v>
      </c>
      <c r="E78" s="254">
        <v>1040.482</v>
      </c>
      <c r="F78" s="254">
        <v>1042.4680000000001</v>
      </c>
      <c r="G78" s="253" t="s">
        <v>128</v>
      </c>
      <c r="H78" s="253" t="s">
        <v>129</v>
      </c>
      <c r="I78" s="253" t="s">
        <v>86</v>
      </c>
      <c r="J78" s="255" t="s">
        <v>87</v>
      </c>
    </row>
    <row r="79" spans="1:10">
      <c r="A79" s="250" t="s">
        <v>81</v>
      </c>
      <c r="B79" s="250" t="s">
        <v>82</v>
      </c>
      <c r="C79" s="250" t="s">
        <v>83</v>
      </c>
      <c r="D79" s="250">
        <v>101</v>
      </c>
      <c r="E79" s="251">
        <v>1040.482</v>
      </c>
      <c r="F79" s="251">
        <v>1042.4680000000001</v>
      </c>
      <c r="G79" s="250" t="s">
        <v>128</v>
      </c>
      <c r="H79" s="250" t="s">
        <v>130</v>
      </c>
      <c r="I79" s="250" t="s">
        <v>86</v>
      </c>
      <c r="J79" s="252" t="s">
        <v>87</v>
      </c>
    </row>
    <row r="80" spans="1:10">
      <c r="A80" s="253" t="s">
        <v>81</v>
      </c>
      <c r="B80" s="253" t="s">
        <v>82</v>
      </c>
      <c r="C80" s="253" t="s">
        <v>83</v>
      </c>
      <c r="D80" s="253">
        <v>101</v>
      </c>
      <c r="E80" s="254">
        <v>1042.4680000000001</v>
      </c>
      <c r="F80" s="254">
        <v>1097.702</v>
      </c>
      <c r="G80" s="253" t="s">
        <v>131</v>
      </c>
      <c r="H80" s="253" t="s">
        <v>132</v>
      </c>
      <c r="I80" s="253" t="s">
        <v>86</v>
      </c>
      <c r="J80" s="255" t="s">
        <v>87</v>
      </c>
    </row>
    <row r="81" spans="1:10">
      <c r="A81" s="250" t="s">
        <v>81</v>
      </c>
      <c r="B81" s="250" t="s">
        <v>82</v>
      </c>
      <c r="C81" s="250" t="s">
        <v>83</v>
      </c>
      <c r="D81" s="250">
        <v>101</v>
      </c>
      <c r="E81" s="251">
        <v>1097.702</v>
      </c>
      <c r="F81" s="251">
        <v>1099.663</v>
      </c>
      <c r="G81" s="250" t="s">
        <v>133</v>
      </c>
      <c r="H81" s="250" t="s">
        <v>134</v>
      </c>
      <c r="I81" s="250" t="s">
        <v>86</v>
      </c>
      <c r="J81" s="252" t="s">
        <v>87</v>
      </c>
    </row>
    <row r="82" spans="1:10">
      <c r="A82" s="253" t="s">
        <v>81</v>
      </c>
      <c r="B82" s="253" t="s">
        <v>82</v>
      </c>
      <c r="C82" s="253" t="s">
        <v>83</v>
      </c>
      <c r="D82" s="253">
        <v>101</v>
      </c>
      <c r="E82" s="254">
        <v>1097.702</v>
      </c>
      <c r="F82" s="254">
        <v>1099.663</v>
      </c>
      <c r="G82" s="253" t="s">
        <v>133</v>
      </c>
      <c r="H82" s="253" t="s">
        <v>135</v>
      </c>
      <c r="I82" s="253" t="s">
        <v>86</v>
      </c>
      <c r="J82" s="255" t="s">
        <v>87</v>
      </c>
    </row>
    <row r="83" spans="1:10">
      <c r="A83" s="250" t="s">
        <v>81</v>
      </c>
      <c r="B83" s="250" t="s">
        <v>82</v>
      </c>
      <c r="C83" s="250" t="s">
        <v>83</v>
      </c>
      <c r="D83" s="250">
        <v>101</v>
      </c>
      <c r="E83" s="251">
        <v>1099.663</v>
      </c>
      <c r="F83" s="251">
        <v>1142.702</v>
      </c>
      <c r="G83" s="250" t="s">
        <v>136</v>
      </c>
      <c r="H83" s="250" t="s">
        <v>137</v>
      </c>
      <c r="I83" s="250" t="s">
        <v>86</v>
      </c>
      <c r="J83" s="252" t="s">
        <v>87</v>
      </c>
    </row>
    <row r="84" spans="1:10">
      <c r="A84" s="253" t="s">
        <v>81</v>
      </c>
      <c r="B84" s="253" t="s">
        <v>82</v>
      </c>
      <c r="C84" s="253" t="s">
        <v>83</v>
      </c>
      <c r="D84" s="253">
        <v>101</v>
      </c>
      <c r="E84" s="254">
        <v>1142.702</v>
      </c>
      <c r="F84" s="254">
        <v>1144.771</v>
      </c>
      <c r="G84" s="253" t="s">
        <v>138</v>
      </c>
      <c r="H84" s="253" t="s">
        <v>139</v>
      </c>
      <c r="I84" s="253" t="s">
        <v>86</v>
      </c>
      <c r="J84" s="255" t="s">
        <v>87</v>
      </c>
    </row>
    <row r="85" spans="1:10">
      <c r="A85" s="250" t="s">
        <v>81</v>
      </c>
      <c r="B85" s="250" t="s">
        <v>82</v>
      </c>
      <c r="C85" s="250" t="s">
        <v>83</v>
      </c>
      <c r="D85" s="250">
        <v>101</v>
      </c>
      <c r="E85" s="251">
        <v>1142.702</v>
      </c>
      <c r="F85" s="251">
        <v>1144.771</v>
      </c>
      <c r="G85" s="250" t="s">
        <v>138</v>
      </c>
      <c r="H85" s="250" t="s">
        <v>140</v>
      </c>
      <c r="I85" s="250" t="s">
        <v>86</v>
      </c>
      <c r="J85" s="252" t="s">
        <v>87</v>
      </c>
    </row>
    <row r="86" spans="1:10">
      <c r="A86" s="253" t="s">
        <v>81</v>
      </c>
      <c r="B86" s="253" t="s">
        <v>82</v>
      </c>
      <c r="C86" s="253" t="s">
        <v>83</v>
      </c>
      <c r="D86" s="253">
        <v>101</v>
      </c>
      <c r="E86" s="254">
        <v>1144.771</v>
      </c>
      <c r="F86" s="254">
        <v>1185.557</v>
      </c>
      <c r="G86" s="253" t="s">
        <v>141</v>
      </c>
      <c r="H86" s="253" t="s">
        <v>142</v>
      </c>
      <c r="I86" s="253" t="s">
        <v>86</v>
      </c>
      <c r="J86" s="255" t="s">
        <v>87</v>
      </c>
    </row>
    <row r="87" spans="1:10">
      <c r="A87" s="250" t="s">
        <v>81</v>
      </c>
      <c r="B87" s="250" t="s">
        <v>82</v>
      </c>
      <c r="C87" s="250" t="s">
        <v>83</v>
      </c>
      <c r="D87" s="250">
        <v>101</v>
      </c>
      <c r="E87" s="251">
        <v>1185.557</v>
      </c>
      <c r="F87" s="251">
        <v>1187.587</v>
      </c>
      <c r="G87" s="250" t="s">
        <v>143</v>
      </c>
      <c r="H87" s="250" t="s">
        <v>144</v>
      </c>
      <c r="I87" s="250" t="s">
        <v>86</v>
      </c>
      <c r="J87" s="252" t="s">
        <v>87</v>
      </c>
    </row>
    <row r="88" spans="1:10">
      <c r="A88" s="253" t="s">
        <v>81</v>
      </c>
      <c r="B88" s="253" t="s">
        <v>82</v>
      </c>
      <c r="C88" s="253" t="s">
        <v>83</v>
      </c>
      <c r="D88" s="253">
        <v>101</v>
      </c>
      <c r="E88" s="254">
        <v>1185.557</v>
      </c>
      <c r="F88" s="254">
        <v>1187.587</v>
      </c>
      <c r="G88" s="253" t="s">
        <v>143</v>
      </c>
      <c r="H88" s="253" t="s">
        <v>145</v>
      </c>
      <c r="I88" s="253" t="s">
        <v>86</v>
      </c>
      <c r="J88" s="255" t="s">
        <v>87</v>
      </c>
    </row>
    <row r="89" spans="1:10">
      <c r="A89" s="250" t="s">
        <v>81</v>
      </c>
      <c r="B89" s="250" t="s">
        <v>82</v>
      </c>
      <c r="C89" s="250" t="s">
        <v>83</v>
      </c>
      <c r="D89" s="250">
        <v>101</v>
      </c>
      <c r="E89" s="251">
        <v>1187.587</v>
      </c>
      <c r="F89" s="251">
        <v>1238.712</v>
      </c>
      <c r="G89" s="250" t="s">
        <v>146</v>
      </c>
      <c r="H89" s="250" t="s">
        <v>147</v>
      </c>
      <c r="I89" s="250" t="s">
        <v>86</v>
      </c>
      <c r="J89" s="252" t="s">
        <v>87</v>
      </c>
    </row>
    <row r="90" spans="1:10">
      <c r="A90" s="253" t="s">
        <v>81</v>
      </c>
      <c r="B90" s="253" t="s">
        <v>82</v>
      </c>
      <c r="C90" s="253" t="s">
        <v>83</v>
      </c>
      <c r="D90" s="253">
        <v>101</v>
      </c>
      <c r="E90" s="254">
        <v>1238.712</v>
      </c>
      <c r="F90" s="254">
        <v>1241.008</v>
      </c>
      <c r="G90" s="253" t="s">
        <v>148</v>
      </c>
      <c r="H90" s="253" t="s">
        <v>149</v>
      </c>
      <c r="I90" s="253" t="s">
        <v>86</v>
      </c>
      <c r="J90" s="255" t="s">
        <v>87</v>
      </c>
    </row>
    <row r="91" spans="1:10">
      <c r="A91" s="250" t="s">
        <v>81</v>
      </c>
      <c r="B91" s="250" t="s">
        <v>82</v>
      </c>
      <c r="C91" s="250" t="s">
        <v>83</v>
      </c>
      <c r="D91" s="250">
        <v>101</v>
      </c>
      <c r="E91" s="251">
        <v>1238.712</v>
      </c>
      <c r="F91" s="251">
        <v>1241.008</v>
      </c>
      <c r="G91" s="250" t="s">
        <v>148</v>
      </c>
      <c r="H91" s="250" t="s">
        <v>150</v>
      </c>
      <c r="I91" s="250" t="s">
        <v>86</v>
      </c>
      <c r="J91" s="252" t="s">
        <v>87</v>
      </c>
    </row>
    <row r="92" spans="1:10">
      <c r="A92" s="253" t="s">
        <v>81</v>
      </c>
      <c r="B92" s="253" t="s">
        <v>82</v>
      </c>
      <c r="C92" s="253" t="s">
        <v>83</v>
      </c>
      <c r="D92" s="253">
        <v>101</v>
      </c>
      <c r="E92" s="254">
        <v>1241.008</v>
      </c>
      <c r="F92" s="254">
        <v>1290.7059999999999</v>
      </c>
      <c r="G92" s="253" t="s">
        <v>151</v>
      </c>
      <c r="H92" s="253" t="s">
        <v>152</v>
      </c>
      <c r="I92" s="253" t="s">
        <v>86</v>
      </c>
      <c r="J92" s="255" t="s">
        <v>87</v>
      </c>
    </row>
    <row r="93" spans="1:10">
      <c r="A93" s="250" t="s">
        <v>81</v>
      </c>
      <c r="B93" s="250" t="s">
        <v>82</v>
      </c>
      <c r="C93" s="250" t="s">
        <v>83</v>
      </c>
      <c r="D93" s="250">
        <v>101</v>
      </c>
      <c r="E93" s="251">
        <v>1290.7059999999999</v>
      </c>
      <c r="F93" s="251">
        <v>1292.7239999999999</v>
      </c>
      <c r="G93" s="250" t="s">
        <v>153</v>
      </c>
      <c r="H93" s="250" t="s">
        <v>154</v>
      </c>
      <c r="I93" s="250" t="s">
        <v>86</v>
      </c>
      <c r="J93" s="252" t="s">
        <v>87</v>
      </c>
    </row>
    <row r="94" spans="1:10">
      <c r="A94" s="253" t="s">
        <v>81</v>
      </c>
      <c r="B94" s="253" t="s">
        <v>82</v>
      </c>
      <c r="C94" s="253" t="s">
        <v>83</v>
      </c>
      <c r="D94" s="253">
        <v>101</v>
      </c>
      <c r="E94" s="254">
        <v>1290.7059999999999</v>
      </c>
      <c r="F94" s="254">
        <v>1292.7239999999999</v>
      </c>
      <c r="G94" s="253" t="s">
        <v>153</v>
      </c>
      <c r="H94" s="253" t="s">
        <v>155</v>
      </c>
      <c r="I94" s="253" t="s">
        <v>86</v>
      </c>
      <c r="J94" s="255" t="s">
        <v>87</v>
      </c>
    </row>
    <row r="95" spans="1:10">
      <c r="A95" s="250" t="s">
        <v>81</v>
      </c>
      <c r="B95" s="250" t="s">
        <v>82</v>
      </c>
      <c r="C95" s="250" t="s">
        <v>83</v>
      </c>
      <c r="D95" s="250">
        <v>101</v>
      </c>
      <c r="E95" s="251">
        <v>1292.7239999999999</v>
      </c>
      <c r="F95" s="251">
        <v>1345.366</v>
      </c>
      <c r="G95" s="250" t="s">
        <v>156</v>
      </c>
      <c r="H95" s="250" t="s">
        <v>157</v>
      </c>
      <c r="I95" s="250" t="s">
        <v>86</v>
      </c>
      <c r="J95" s="252" t="s">
        <v>87</v>
      </c>
    </row>
    <row r="96" spans="1:10">
      <c r="A96" s="253" t="s">
        <v>81</v>
      </c>
      <c r="B96" s="253" t="s">
        <v>82</v>
      </c>
      <c r="C96" s="253" t="s">
        <v>83</v>
      </c>
      <c r="D96" s="253">
        <v>101</v>
      </c>
      <c r="E96" s="254">
        <v>1345.366</v>
      </c>
      <c r="F96" s="254">
        <v>1347.146</v>
      </c>
      <c r="G96" s="253" t="s">
        <v>158</v>
      </c>
      <c r="H96" s="253" t="s">
        <v>159</v>
      </c>
      <c r="I96" s="253" t="s">
        <v>86</v>
      </c>
      <c r="J96" s="255" t="s">
        <v>87</v>
      </c>
    </row>
    <row r="97" spans="1:10">
      <c r="A97" s="250" t="s">
        <v>81</v>
      </c>
      <c r="B97" s="250" t="s">
        <v>82</v>
      </c>
      <c r="C97" s="250" t="s">
        <v>83</v>
      </c>
      <c r="D97" s="250">
        <v>101</v>
      </c>
      <c r="E97" s="251">
        <v>1345.366</v>
      </c>
      <c r="F97" s="251">
        <v>1347.146</v>
      </c>
      <c r="G97" s="250" t="s">
        <v>158</v>
      </c>
      <c r="H97" s="250" t="s">
        <v>160</v>
      </c>
      <c r="I97" s="250" t="s">
        <v>86</v>
      </c>
      <c r="J97" s="252" t="s">
        <v>87</v>
      </c>
    </row>
    <row r="98" spans="1:10">
      <c r="A98" s="253" t="s">
        <v>81</v>
      </c>
      <c r="B98" s="253" t="s">
        <v>82</v>
      </c>
      <c r="C98" s="253" t="s">
        <v>83</v>
      </c>
      <c r="D98" s="253">
        <v>101</v>
      </c>
      <c r="E98" s="254">
        <v>1347.146</v>
      </c>
      <c r="F98" s="254">
        <v>1399.7339999999999</v>
      </c>
      <c r="G98" s="253" t="s">
        <v>161</v>
      </c>
      <c r="H98" s="253" t="s">
        <v>162</v>
      </c>
      <c r="I98" s="253" t="s">
        <v>86</v>
      </c>
      <c r="J98" s="255" t="s">
        <v>87</v>
      </c>
    </row>
    <row r="99" spans="1:10">
      <c r="A99" s="250" t="s">
        <v>81</v>
      </c>
      <c r="B99" s="250" t="s">
        <v>82</v>
      </c>
      <c r="C99" s="250" t="s">
        <v>83</v>
      </c>
      <c r="D99" s="250">
        <v>101</v>
      </c>
      <c r="E99" s="251">
        <v>1399.7339999999999</v>
      </c>
      <c r="F99" s="251">
        <v>1401.8109999999999</v>
      </c>
      <c r="G99" s="250" t="s">
        <v>163</v>
      </c>
      <c r="H99" s="250" t="s">
        <v>164</v>
      </c>
      <c r="I99" s="250" t="s">
        <v>86</v>
      </c>
      <c r="J99" s="252" t="s">
        <v>87</v>
      </c>
    </row>
    <row r="100" spans="1:10">
      <c r="A100" s="253" t="s">
        <v>81</v>
      </c>
      <c r="B100" s="253" t="s">
        <v>82</v>
      </c>
      <c r="C100" s="253" t="s">
        <v>83</v>
      </c>
      <c r="D100" s="253">
        <v>101</v>
      </c>
      <c r="E100" s="254">
        <v>1399.7339999999999</v>
      </c>
      <c r="F100" s="254">
        <v>1401.8109999999999</v>
      </c>
      <c r="G100" s="253" t="s">
        <v>163</v>
      </c>
      <c r="H100" s="253" t="s">
        <v>165</v>
      </c>
      <c r="I100" s="253" t="s">
        <v>86</v>
      </c>
      <c r="J100" s="255" t="s">
        <v>87</v>
      </c>
    </row>
    <row r="101" spans="1:10">
      <c r="A101" s="250" t="s">
        <v>81</v>
      </c>
      <c r="B101" s="250" t="s">
        <v>82</v>
      </c>
      <c r="C101" s="250" t="s">
        <v>83</v>
      </c>
      <c r="D101" s="250">
        <v>101</v>
      </c>
      <c r="E101" s="251">
        <v>1401.8109999999999</v>
      </c>
      <c r="F101" s="251">
        <v>1434.83</v>
      </c>
      <c r="G101" s="250" t="s">
        <v>166</v>
      </c>
      <c r="H101" s="250" t="s">
        <v>167</v>
      </c>
      <c r="I101" s="250" t="s">
        <v>86</v>
      </c>
      <c r="J101" s="252" t="s">
        <v>87</v>
      </c>
    </row>
    <row r="102" spans="1:10">
      <c r="A102" s="253" t="s">
        <v>81</v>
      </c>
      <c r="B102" s="253" t="s">
        <v>82</v>
      </c>
      <c r="C102" s="253" t="s">
        <v>83</v>
      </c>
      <c r="D102" s="253">
        <v>101</v>
      </c>
      <c r="E102" s="254">
        <v>1434.83</v>
      </c>
      <c r="F102" s="254">
        <v>1436.7760000000001</v>
      </c>
      <c r="G102" s="253" t="s">
        <v>168</v>
      </c>
      <c r="H102" s="253" t="s">
        <v>169</v>
      </c>
      <c r="I102" s="253" t="s">
        <v>86</v>
      </c>
      <c r="J102" s="255" t="s">
        <v>87</v>
      </c>
    </row>
    <row r="103" spans="1:10">
      <c r="A103" s="250" t="s">
        <v>81</v>
      </c>
      <c r="B103" s="250" t="s">
        <v>82</v>
      </c>
      <c r="C103" s="250" t="s">
        <v>83</v>
      </c>
      <c r="D103" s="250">
        <v>101</v>
      </c>
      <c r="E103" s="251">
        <v>1434.83</v>
      </c>
      <c r="F103" s="251">
        <v>1436.7760000000001</v>
      </c>
      <c r="G103" s="250" t="s">
        <v>168</v>
      </c>
      <c r="H103" s="250" t="s">
        <v>170</v>
      </c>
      <c r="I103" s="250" t="s">
        <v>86</v>
      </c>
      <c r="J103" s="252" t="s">
        <v>87</v>
      </c>
    </row>
    <row r="104" spans="1:10">
      <c r="A104" s="253" t="s">
        <v>81</v>
      </c>
      <c r="B104" s="253" t="s">
        <v>82</v>
      </c>
      <c r="C104" s="253" t="s">
        <v>83</v>
      </c>
      <c r="D104" s="253">
        <v>101</v>
      </c>
      <c r="E104" s="254">
        <v>1436.7760000000001</v>
      </c>
      <c r="F104" s="254">
        <v>1471.0350000000001</v>
      </c>
      <c r="G104" s="253" t="s">
        <v>171</v>
      </c>
      <c r="H104" s="253" t="s">
        <v>172</v>
      </c>
      <c r="I104" s="253" t="s">
        <v>86</v>
      </c>
      <c r="J104" s="255" t="s">
        <v>87</v>
      </c>
    </row>
    <row r="105" spans="1:10">
      <c r="A105" s="250" t="s">
        <v>81</v>
      </c>
      <c r="B105" s="250" t="s">
        <v>82</v>
      </c>
      <c r="C105" s="250" t="s">
        <v>83</v>
      </c>
      <c r="D105" s="250">
        <v>101</v>
      </c>
      <c r="E105" s="251">
        <v>1471.0350000000001</v>
      </c>
      <c r="F105" s="251">
        <v>1473.0119999999999</v>
      </c>
      <c r="G105" s="250" t="s">
        <v>173</v>
      </c>
      <c r="H105" s="250" t="s">
        <v>174</v>
      </c>
      <c r="I105" s="250" t="s">
        <v>86</v>
      </c>
      <c r="J105" s="252" t="s">
        <v>87</v>
      </c>
    </row>
    <row r="106" spans="1:10">
      <c r="A106" s="253" t="s">
        <v>81</v>
      </c>
      <c r="B106" s="253" t="s">
        <v>82</v>
      </c>
      <c r="C106" s="253" t="s">
        <v>83</v>
      </c>
      <c r="D106" s="253">
        <v>101</v>
      </c>
      <c r="E106" s="254">
        <v>1471.0350000000001</v>
      </c>
      <c r="F106" s="254">
        <v>1473.0119999999999</v>
      </c>
      <c r="G106" s="253" t="s">
        <v>173</v>
      </c>
      <c r="H106" s="253" t="s">
        <v>175</v>
      </c>
      <c r="I106" s="253" t="s">
        <v>86</v>
      </c>
      <c r="J106" s="255" t="s">
        <v>87</v>
      </c>
    </row>
    <row r="107" spans="1:10">
      <c r="A107" s="250" t="s">
        <v>81</v>
      </c>
      <c r="B107" s="250" t="s">
        <v>82</v>
      </c>
      <c r="C107" s="250" t="s">
        <v>83</v>
      </c>
      <c r="D107" s="250">
        <v>101</v>
      </c>
      <c r="E107" s="251">
        <v>1473.0119999999999</v>
      </c>
      <c r="F107" s="251">
        <v>1524.9829999999999</v>
      </c>
      <c r="G107" s="250" t="s">
        <v>176</v>
      </c>
      <c r="H107" s="250" t="s">
        <v>177</v>
      </c>
      <c r="I107" s="250" t="s">
        <v>86</v>
      </c>
      <c r="J107" s="252" t="s">
        <v>87</v>
      </c>
    </row>
    <row r="108" spans="1:10">
      <c r="A108" s="253" t="s">
        <v>178</v>
      </c>
      <c r="B108" s="253" t="s">
        <v>179</v>
      </c>
      <c r="C108" s="253" t="s">
        <v>12</v>
      </c>
      <c r="D108" s="253">
        <v>74</v>
      </c>
      <c r="E108" s="254">
        <v>73</v>
      </c>
      <c r="F108" s="254">
        <v>84.073999999999998</v>
      </c>
      <c r="G108" s="253" t="s">
        <v>180</v>
      </c>
      <c r="H108" s="253" t="s">
        <v>181</v>
      </c>
      <c r="I108" s="253" t="s">
        <v>182</v>
      </c>
      <c r="J108" s="255" t="s">
        <v>183</v>
      </c>
    </row>
    <row r="109" spans="1:10">
      <c r="A109" s="250" t="s">
        <v>178</v>
      </c>
      <c r="B109" s="250" t="s">
        <v>179</v>
      </c>
      <c r="C109" s="250" t="s">
        <v>12</v>
      </c>
      <c r="D109" s="250">
        <v>74</v>
      </c>
      <c r="E109" s="251">
        <v>118</v>
      </c>
      <c r="F109" s="251">
        <v>124.181</v>
      </c>
      <c r="G109" s="250" t="s">
        <v>184</v>
      </c>
      <c r="H109" s="250" t="s">
        <v>185</v>
      </c>
      <c r="I109" s="250" t="s">
        <v>182</v>
      </c>
      <c r="J109" s="252" t="s">
        <v>183</v>
      </c>
    </row>
    <row r="110" spans="1:10">
      <c r="A110" s="253" t="s">
        <v>178</v>
      </c>
      <c r="B110" s="253" t="s">
        <v>179</v>
      </c>
      <c r="C110" s="253" t="s">
        <v>12</v>
      </c>
      <c r="D110" s="253">
        <v>74</v>
      </c>
      <c r="E110" s="254">
        <v>155</v>
      </c>
      <c r="F110" s="254">
        <v>164.11600000000001</v>
      </c>
      <c r="G110" s="253" t="s">
        <v>186</v>
      </c>
      <c r="H110" s="253" t="s">
        <v>187</v>
      </c>
      <c r="I110" s="253" t="s">
        <v>182</v>
      </c>
      <c r="J110" s="255" t="s">
        <v>183</v>
      </c>
    </row>
    <row r="111" spans="1:10">
      <c r="A111" s="250" t="s">
        <v>178</v>
      </c>
      <c r="B111" s="250" t="s">
        <v>179</v>
      </c>
      <c r="C111" s="250" t="s">
        <v>12</v>
      </c>
      <c r="D111" s="250">
        <v>74</v>
      </c>
      <c r="E111" s="251">
        <v>201</v>
      </c>
      <c r="F111" s="251">
        <v>213</v>
      </c>
      <c r="G111" s="250" t="s">
        <v>188</v>
      </c>
      <c r="H111" s="250">
        <v>201213</v>
      </c>
      <c r="I111" s="250" t="s">
        <v>182</v>
      </c>
      <c r="J111" s="252" t="s">
        <v>183</v>
      </c>
    </row>
    <row r="112" spans="1:10">
      <c r="A112" s="253" t="s">
        <v>178</v>
      </c>
      <c r="B112" s="253" t="s">
        <v>179</v>
      </c>
      <c r="C112" s="253" t="s">
        <v>12</v>
      </c>
      <c r="D112" s="253">
        <v>74</v>
      </c>
      <c r="E112" s="254">
        <v>213</v>
      </c>
      <c r="F112" s="254">
        <v>225.24700000000001</v>
      </c>
      <c r="G112" s="253" t="s">
        <v>188</v>
      </c>
      <c r="H112" s="253" t="s">
        <v>189</v>
      </c>
      <c r="I112" s="253" t="s">
        <v>182</v>
      </c>
      <c r="J112" s="255" t="s">
        <v>183</v>
      </c>
    </row>
    <row r="113" spans="1:10">
      <c r="A113" s="250" t="s">
        <v>178</v>
      </c>
      <c r="B113" s="250" t="s">
        <v>179</v>
      </c>
      <c r="C113" s="250" t="s">
        <v>12</v>
      </c>
      <c r="D113" s="250">
        <v>74</v>
      </c>
      <c r="E113" s="251">
        <v>326</v>
      </c>
      <c r="F113" s="251">
        <v>335.31</v>
      </c>
      <c r="G113" s="250" t="s">
        <v>190</v>
      </c>
      <c r="H113" s="250" t="s">
        <v>191</v>
      </c>
      <c r="I113" s="250" t="s">
        <v>182</v>
      </c>
      <c r="J113" s="252" t="s">
        <v>192</v>
      </c>
    </row>
    <row r="114" spans="1:10">
      <c r="A114" s="253" t="s">
        <v>193</v>
      </c>
      <c r="B114" s="253" t="s">
        <v>179</v>
      </c>
      <c r="C114" s="253" t="s">
        <v>12</v>
      </c>
      <c r="D114" s="253">
        <v>74</v>
      </c>
      <c r="E114" s="254">
        <v>0</v>
      </c>
      <c r="F114" s="254">
        <v>5.77</v>
      </c>
      <c r="G114" s="253" t="s">
        <v>194</v>
      </c>
      <c r="H114" s="253" t="s">
        <v>195</v>
      </c>
      <c r="I114" s="253" t="s">
        <v>182</v>
      </c>
      <c r="J114" s="255" t="s">
        <v>183</v>
      </c>
    </row>
    <row r="115" spans="1:10">
      <c r="A115" s="250" t="s">
        <v>178</v>
      </c>
      <c r="B115" s="250" t="s">
        <v>179</v>
      </c>
      <c r="C115" s="250" t="s">
        <v>12</v>
      </c>
      <c r="D115" s="250">
        <v>74</v>
      </c>
      <c r="E115" s="251">
        <v>5.77</v>
      </c>
      <c r="F115" s="251">
        <v>8.4480000000000004</v>
      </c>
      <c r="G115" s="250" t="s">
        <v>196</v>
      </c>
      <c r="H115" s="250" t="s">
        <v>197</v>
      </c>
      <c r="I115" s="250" t="s">
        <v>182</v>
      </c>
      <c r="J115" s="252" t="s">
        <v>183</v>
      </c>
    </row>
    <row r="116" spans="1:10">
      <c r="A116" s="253" t="s">
        <v>178</v>
      </c>
      <c r="B116" s="253" t="s">
        <v>179</v>
      </c>
      <c r="C116" s="253" t="s">
        <v>12</v>
      </c>
      <c r="D116" s="253">
        <v>74</v>
      </c>
      <c r="E116" s="254">
        <v>5.77</v>
      </c>
      <c r="F116" s="254">
        <v>8.4480000000000004</v>
      </c>
      <c r="G116" s="253" t="s">
        <v>196</v>
      </c>
      <c r="H116" s="253" t="s">
        <v>198</v>
      </c>
      <c r="I116" s="253" t="s">
        <v>182</v>
      </c>
      <c r="J116" s="255" t="s">
        <v>183</v>
      </c>
    </row>
    <row r="117" spans="1:10">
      <c r="A117" s="250" t="s">
        <v>178</v>
      </c>
      <c r="B117" s="250" t="s">
        <v>179</v>
      </c>
      <c r="C117" s="250" t="s">
        <v>12</v>
      </c>
      <c r="D117" s="250">
        <v>74</v>
      </c>
      <c r="E117" s="251">
        <v>8.4480000000000004</v>
      </c>
      <c r="F117" s="251">
        <v>11.754</v>
      </c>
      <c r="G117" s="250" t="s">
        <v>199</v>
      </c>
      <c r="H117" s="250" t="s">
        <v>200</v>
      </c>
      <c r="I117" s="250" t="s">
        <v>182</v>
      </c>
      <c r="J117" s="252" t="s">
        <v>183</v>
      </c>
    </row>
    <row r="118" spans="1:10">
      <c r="A118" s="253" t="s">
        <v>178</v>
      </c>
      <c r="B118" s="253" t="s">
        <v>179</v>
      </c>
      <c r="C118" s="253" t="s">
        <v>12</v>
      </c>
      <c r="D118" s="253">
        <v>74</v>
      </c>
      <c r="E118" s="254">
        <v>11.754</v>
      </c>
      <c r="F118" s="254">
        <v>13.234999999999999</v>
      </c>
      <c r="G118" s="253" t="s">
        <v>199</v>
      </c>
      <c r="H118" s="253" t="s">
        <v>201</v>
      </c>
      <c r="I118" s="253" t="s">
        <v>182</v>
      </c>
      <c r="J118" s="255" t="s">
        <v>183</v>
      </c>
    </row>
    <row r="119" spans="1:10">
      <c r="A119" s="250" t="s">
        <v>178</v>
      </c>
      <c r="B119" s="250" t="s">
        <v>179</v>
      </c>
      <c r="C119" s="250" t="s">
        <v>12</v>
      </c>
      <c r="D119" s="250">
        <v>74</v>
      </c>
      <c r="E119" s="251">
        <v>11.754</v>
      </c>
      <c r="F119" s="251">
        <v>13.694000000000001</v>
      </c>
      <c r="G119" s="250" t="s">
        <v>199</v>
      </c>
      <c r="H119" s="250" t="s">
        <v>202</v>
      </c>
      <c r="I119" s="250" t="s">
        <v>182</v>
      </c>
      <c r="J119" s="252" t="s">
        <v>183</v>
      </c>
    </row>
    <row r="120" spans="1:10">
      <c r="A120" s="253" t="s">
        <v>178</v>
      </c>
      <c r="B120" s="253" t="s">
        <v>179</v>
      </c>
      <c r="C120" s="253" t="s">
        <v>12</v>
      </c>
      <c r="D120" s="253">
        <v>74</v>
      </c>
      <c r="E120" s="254">
        <v>13.234999999999999</v>
      </c>
      <c r="F120" s="254">
        <v>23.231999999999999</v>
      </c>
      <c r="G120" s="253" t="s">
        <v>199</v>
      </c>
      <c r="H120" s="253" t="s">
        <v>203</v>
      </c>
      <c r="I120" s="253" t="s">
        <v>182</v>
      </c>
      <c r="J120" s="255" t="s">
        <v>183</v>
      </c>
    </row>
    <row r="121" spans="1:10">
      <c r="A121" s="250" t="s">
        <v>178</v>
      </c>
      <c r="B121" s="250" t="s">
        <v>179</v>
      </c>
      <c r="C121" s="250" t="s">
        <v>12</v>
      </c>
      <c r="D121" s="250">
        <v>74</v>
      </c>
      <c r="E121" s="251">
        <v>23.231999999999999</v>
      </c>
      <c r="F121" s="251">
        <v>26.449000000000002</v>
      </c>
      <c r="G121" s="250" t="s">
        <v>204</v>
      </c>
      <c r="H121" s="250" t="s">
        <v>205</v>
      </c>
      <c r="I121" s="250" t="s">
        <v>182</v>
      </c>
      <c r="J121" s="252" t="s">
        <v>183</v>
      </c>
    </row>
    <row r="122" spans="1:10">
      <c r="A122" s="253" t="s">
        <v>178</v>
      </c>
      <c r="B122" s="253" t="s">
        <v>179</v>
      </c>
      <c r="C122" s="253" t="s">
        <v>12</v>
      </c>
      <c r="D122" s="253">
        <v>74</v>
      </c>
      <c r="E122" s="254">
        <v>23.231999999999999</v>
      </c>
      <c r="F122" s="254">
        <v>26.449000000000002</v>
      </c>
      <c r="G122" s="253" t="s">
        <v>204</v>
      </c>
      <c r="H122" s="253" t="s">
        <v>206</v>
      </c>
      <c r="I122" s="253" t="s">
        <v>182</v>
      </c>
      <c r="J122" s="255" t="s">
        <v>183</v>
      </c>
    </row>
    <row r="123" spans="1:10">
      <c r="A123" s="250" t="s">
        <v>178</v>
      </c>
      <c r="B123" s="250" t="s">
        <v>179</v>
      </c>
      <c r="C123" s="250" t="s">
        <v>12</v>
      </c>
      <c r="D123" s="250">
        <v>74</v>
      </c>
      <c r="E123" s="251">
        <v>26.449000000000002</v>
      </c>
      <c r="F123" s="251">
        <v>35</v>
      </c>
      <c r="G123" s="250" t="s">
        <v>207</v>
      </c>
      <c r="H123" s="250" t="s">
        <v>208</v>
      </c>
      <c r="I123" s="250" t="s">
        <v>182</v>
      </c>
      <c r="J123" s="252" t="s">
        <v>183</v>
      </c>
    </row>
    <row r="124" spans="1:10">
      <c r="A124" s="253" t="s">
        <v>178</v>
      </c>
      <c r="B124" s="253" t="s">
        <v>179</v>
      </c>
      <c r="C124" s="253" t="s">
        <v>12</v>
      </c>
      <c r="D124" s="253">
        <v>74</v>
      </c>
      <c r="E124" s="254">
        <v>35</v>
      </c>
      <c r="F124" s="254">
        <v>41.445999999999998</v>
      </c>
      <c r="G124" s="253" t="s">
        <v>207</v>
      </c>
      <c r="H124" s="253" t="s">
        <v>209</v>
      </c>
      <c r="I124" s="253" t="s">
        <v>182</v>
      </c>
      <c r="J124" s="255" t="s">
        <v>183</v>
      </c>
    </row>
    <row r="125" spans="1:10">
      <c r="A125" s="250" t="s">
        <v>178</v>
      </c>
      <c r="B125" s="250" t="s">
        <v>179</v>
      </c>
      <c r="C125" s="250" t="s">
        <v>12</v>
      </c>
      <c r="D125" s="250">
        <v>74</v>
      </c>
      <c r="E125" s="251">
        <v>41.445999999999998</v>
      </c>
      <c r="F125" s="251">
        <v>44.125999999999998</v>
      </c>
      <c r="G125" s="250" t="s">
        <v>210</v>
      </c>
      <c r="H125" s="250" t="s">
        <v>211</v>
      </c>
      <c r="I125" s="250" t="s">
        <v>182</v>
      </c>
      <c r="J125" s="252" t="s">
        <v>183</v>
      </c>
    </row>
    <row r="126" spans="1:10">
      <c r="A126" s="253" t="s">
        <v>178</v>
      </c>
      <c r="B126" s="253" t="s">
        <v>179</v>
      </c>
      <c r="C126" s="253" t="s">
        <v>12</v>
      </c>
      <c r="D126" s="253">
        <v>74</v>
      </c>
      <c r="E126" s="254">
        <v>41.445999999999998</v>
      </c>
      <c r="F126" s="254">
        <v>44.125999999999998</v>
      </c>
      <c r="G126" s="253" t="s">
        <v>210</v>
      </c>
      <c r="H126" s="253" t="s">
        <v>212</v>
      </c>
      <c r="I126" s="253" t="s">
        <v>182</v>
      </c>
      <c r="J126" s="255" t="s">
        <v>183</v>
      </c>
    </row>
    <row r="127" spans="1:10">
      <c r="A127" s="250" t="s">
        <v>178</v>
      </c>
      <c r="B127" s="250" t="s">
        <v>179</v>
      </c>
      <c r="C127" s="250" t="s">
        <v>12</v>
      </c>
      <c r="D127" s="250">
        <v>74</v>
      </c>
      <c r="E127" s="251">
        <v>44.125999999999998</v>
      </c>
      <c r="F127" s="251">
        <v>52</v>
      </c>
      <c r="G127" s="250" t="s">
        <v>213</v>
      </c>
      <c r="H127" s="250" t="s">
        <v>214</v>
      </c>
      <c r="I127" s="250" t="s">
        <v>182</v>
      </c>
      <c r="J127" s="252" t="s">
        <v>183</v>
      </c>
    </row>
    <row r="128" spans="1:10">
      <c r="A128" s="253" t="s">
        <v>178</v>
      </c>
      <c r="B128" s="253" t="s">
        <v>179</v>
      </c>
      <c r="C128" s="253" t="s">
        <v>12</v>
      </c>
      <c r="D128" s="253">
        <v>74</v>
      </c>
      <c r="E128" s="254">
        <v>52</v>
      </c>
      <c r="F128" s="254">
        <v>59.295000000000002</v>
      </c>
      <c r="G128" s="253" t="s">
        <v>213</v>
      </c>
      <c r="H128" s="253" t="s">
        <v>215</v>
      </c>
      <c r="I128" s="253" t="s">
        <v>182</v>
      </c>
      <c r="J128" s="255" t="s">
        <v>183</v>
      </c>
    </row>
    <row r="129" spans="1:10">
      <c r="A129" s="250" t="s">
        <v>178</v>
      </c>
      <c r="B129" s="250" t="s">
        <v>179</v>
      </c>
      <c r="C129" s="250" t="s">
        <v>12</v>
      </c>
      <c r="D129" s="250">
        <v>74</v>
      </c>
      <c r="E129" s="251">
        <v>59.295000000000002</v>
      </c>
      <c r="F129" s="251">
        <v>62.311</v>
      </c>
      <c r="G129" s="250" t="s">
        <v>216</v>
      </c>
      <c r="H129" s="250" t="s">
        <v>217</v>
      </c>
      <c r="I129" s="250" t="s">
        <v>182</v>
      </c>
      <c r="J129" s="252" t="s">
        <v>183</v>
      </c>
    </row>
    <row r="130" spans="1:10">
      <c r="A130" s="253" t="s">
        <v>178</v>
      </c>
      <c r="B130" s="253" t="s">
        <v>179</v>
      </c>
      <c r="C130" s="253" t="s">
        <v>12</v>
      </c>
      <c r="D130" s="253">
        <v>74</v>
      </c>
      <c r="E130" s="254">
        <v>59.295000000000002</v>
      </c>
      <c r="F130" s="254">
        <v>62.311</v>
      </c>
      <c r="G130" s="253" t="s">
        <v>216</v>
      </c>
      <c r="H130" s="253" t="s">
        <v>218</v>
      </c>
      <c r="I130" s="253" t="s">
        <v>182</v>
      </c>
      <c r="J130" s="255" t="s">
        <v>183</v>
      </c>
    </row>
    <row r="131" spans="1:10">
      <c r="A131" s="250" t="s">
        <v>178</v>
      </c>
      <c r="B131" s="250" t="s">
        <v>179</v>
      </c>
      <c r="C131" s="250" t="s">
        <v>12</v>
      </c>
      <c r="D131" s="250">
        <v>74</v>
      </c>
      <c r="E131" s="251">
        <v>62.311</v>
      </c>
      <c r="F131" s="251">
        <v>73</v>
      </c>
      <c r="G131" s="250" t="s">
        <v>180</v>
      </c>
      <c r="H131" s="250" t="s">
        <v>219</v>
      </c>
      <c r="I131" s="250" t="s">
        <v>182</v>
      </c>
      <c r="J131" s="252" t="s">
        <v>183</v>
      </c>
    </row>
    <row r="132" spans="1:10">
      <c r="A132" s="253" t="s">
        <v>178</v>
      </c>
      <c r="B132" s="253" t="s">
        <v>179</v>
      </c>
      <c r="C132" s="253" t="s">
        <v>12</v>
      </c>
      <c r="D132" s="253">
        <v>74</v>
      </c>
      <c r="E132" s="254">
        <v>84.073999999999998</v>
      </c>
      <c r="F132" s="254">
        <v>87.271000000000001</v>
      </c>
      <c r="G132" s="253" t="s">
        <v>220</v>
      </c>
      <c r="H132" s="253" t="s">
        <v>221</v>
      </c>
      <c r="I132" s="253" t="s">
        <v>182</v>
      </c>
      <c r="J132" s="255" t="s">
        <v>183</v>
      </c>
    </row>
    <row r="133" spans="1:10">
      <c r="A133" s="250" t="s">
        <v>178</v>
      </c>
      <c r="B133" s="250" t="s">
        <v>179</v>
      </c>
      <c r="C133" s="250" t="s">
        <v>12</v>
      </c>
      <c r="D133" s="250">
        <v>74</v>
      </c>
      <c r="E133" s="251">
        <v>84.073999999999998</v>
      </c>
      <c r="F133" s="251">
        <v>87.271000000000001</v>
      </c>
      <c r="G133" s="250" t="s">
        <v>220</v>
      </c>
      <c r="H133" s="250" t="s">
        <v>222</v>
      </c>
      <c r="I133" s="250" t="s">
        <v>182</v>
      </c>
      <c r="J133" s="252" t="s">
        <v>183</v>
      </c>
    </row>
    <row r="134" spans="1:10">
      <c r="A134" s="253" t="s">
        <v>178</v>
      </c>
      <c r="B134" s="253" t="s">
        <v>179</v>
      </c>
      <c r="C134" s="253" t="s">
        <v>12</v>
      </c>
      <c r="D134" s="253">
        <v>74</v>
      </c>
      <c r="E134" s="254">
        <v>87.271000000000001</v>
      </c>
      <c r="F134" s="254">
        <v>97</v>
      </c>
      <c r="G134" s="253" t="s">
        <v>223</v>
      </c>
      <c r="H134" s="253" t="s">
        <v>224</v>
      </c>
      <c r="I134" s="253" t="s">
        <v>182</v>
      </c>
      <c r="J134" s="255" t="s">
        <v>183</v>
      </c>
    </row>
    <row r="135" spans="1:10">
      <c r="A135" s="250" t="s">
        <v>178</v>
      </c>
      <c r="B135" s="250" t="s">
        <v>179</v>
      </c>
      <c r="C135" s="250" t="s">
        <v>12</v>
      </c>
      <c r="D135" s="250">
        <v>74</v>
      </c>
      <c r="E135" s="251">
        <v>97</v>
      </c>
      <c r="F135" s="251">
        <v>107.709</v>
      </c>
      <c r="G135" s="250" t="s">
        <v>223</v>
      </c>
      <c r="H135" s="250" t="s">
        <v>225</v>
      </c>
      <c r="I135" s="250" t="s">
        <v>182</v>
      </c>
      <c r="J135" s="252" t="s">
        <v>183</v>
      </c>
    </row>
    <row r="136" spans="1:10">
      <c r="A136" s="253" t="s">
        <v>178</v>
      </c>
      <c r="B136" s="253" t="s">
        <v>179</v>
      </c>
      <c r="C136" s="253" t="s">
        <v>12</v>
      </c>
      <c r="D136" s="253">
        <v>74</v>
      </c>
      <c r="E136" s="254">
        <v>107.709</v>
      </c>
      <c r="F136" s="254">
        <v>111.369</v>
      </c>
      <c r="G136" s="253" t="s">
        <v>226</v>
      </c>
      <c r="H136" s="253" t="s">
        <v>227</v>
      </c>
      <c r="I136" s="253" t="s">
        <v>182</v>
      </c>
      <c r="J136" s="255" t="s">
        <v>183</v>
      </c>
    </row>
    <row r="137" spans="1:10">
      <c r="A137" s="250" t="s">
        <v>178</v>
      </c>
      <c r="B137" s="250" t="s">
        <v>179</v>
      </c>
      <c r="C137" s="250" t="s">
        <v>12</v>
      </c>
      <c r="D137" s="250">
        <v>74</v>
      </c>
      <c r="E137" s="251">
        <v>107.709</v>
      </c>
      <c r="F137" s="251">
        <v>111.369</v>
      </c>
      <c r="G137" s="250" t="s">
        <v>226</v>
      </c>
      <c r="H137" s="250" t="s">
        <v>228</v>
      </c>
      <c r="I137" s="250" t="s">
        <v>182</v>
      </c>
      <c r="J137" s="252" t="s">
        <v>183</v>
      </c>
    </row>
    <row r="138" spans="1:10">
      <c r="A138" s="253" t="s">
        <v>178</v>
      </c>
      <c r="B138" s="253" t="s">
        <v>179</v>
      </c>
      <c r="C138" s="253" t="s">
        <v>12</v>
      </c>
      <c r="D138" s="253">
        <v>74</v>
      </c>
      <c r="E138" s="254">
        <v>111.369</v>
      </c>
      <c r="F138" s="254">
        <v>112.855</v>
      </c>
      <c r="G138" s="253" t="s">
        <v>184</v>
      </c>
      <c r="H138" s="253" t="s">
        <v>229</v>
      </c>
      <c r="I138" s="253" t="s">
        <v>182</v>
      </c>
      <c r="J138" s="255" t="s">
        <v>183</v>
      </c>
    </row>
    <row r="139" spans="1:10">
      <c r="A139" s="250" t="s">
        <v>178</v>
      </c>
      <c r="B139" s="250" t="s">
        <v>179</v>
      </c>
      <c r="C139" s="250" t="s">
        <v>12</v>
      </c>
      <c r="D139" s="250">
        <v>74</v>
      </c>
      <c r="E139" s="251">
        <v>112.855</v>
      </c>
      <c r="F139" s="251">
        <v>118</v>
      </c>
      <c r="G139" s="250" t="s">
        <v>184</v>
      </c>
      <c r="H139" s="250">
        <v>113118</v>
      </c>
      <c r="I139" s="250" t="s">
        <v>182</v>
      </c>
      <c r="J139" s="252" t="s">
        <v>183</v>
      </c>
    </row>
    <row r="140" spans="1:10">
      <c r="A140" s="253" t="s">
        <v>178</v>
      </c>
      <c r="B140" s="253" t="s">
        <v>179</v>
      </c>
      <c r="C140" s="253" t="s">
        <v>12</v>
      </c>
      <c r="D140" s="253">
        <v>74</v>
      </c>
      <c r="E140" s="254">
        <v>124.181</v>
      </c>
      <c r="F140" s="254">
        <v>126.899</v>
      </c>
      <c r="G140" s="253" t="s">
        <v>230</v>
      </c>
      <c r="H140" s="253" t="s">
        <v>231</v>
      </c>
      <c r="I140" s="253" t="s">
        <v>182</v>
      </c>
      <c r="J140" s="255" t="s">
        <v>183</v>
      </c>
    </row>
    <row r="141" spans="1:10">
      <c r="A141" s="250" t="s">
        <v>178</v>
      </c>
      <c r="B141" s="250" t="s">
        <v>179</v>
      </c>
      <c r="C141" s="250" t="s">
        <v>12</v>
      </c>
      <c r="D141" s="250">
        <v>74</v>
      </c>
      <c r="E141" s="251">
        <v>124.181</v>
      </c>
      <c r="F141" s="251">
        <v>126.899</v>
      </c>
      <c r="G141" s="250" t="s">
        <v>230</v>
      </c>
      <c r="H141" s="250" t="s">
        <v>232</v>
      </c>
      <c r="I141" s="250" t="s">
        <v>182</v>
      </c>
      <c r="J141" s="252" t="s">
        <v>183</v>
      </c>
    </row>
    <row r="142" spans="1:10">
      <c r="A142" s="253" t="s">
        <v>178</v>
      </c>
      <c r="B142" s="253" t="s">
        <v>179</v>
      </c>
      <c r="C142" s="253" t="s">
        <v>12</v>
      </c>
      <c r="D142" s="253">
        <v>74</v>
      </c>
      <c r="E142" s="254">
        <v>126.899</v>
      </c>
      <c r="F142" s="254">
        <v>135</v>
      </c>
      <c r="G142" s="253" t="s">
        <v>233</v>
      </c>
      <c r="H142" s="253" t="s">
        <v>234</v>
      </c>
      <c r="I142" s="253" t="s">
        <v>182</v>
      </c>
      <c r="J142" s="255" t="s">
        <v>183</v>
      </c>
    </row>
    <row r="143" spans="1:10">
      <c r="A143" s="250" t="s">
        <v>178</v>
      </c>
      <c r="B143" s="250" t="s">
        <v>179</v>
      </c>
      <c r="C143" s="250" t="s">
        <v>12</v>
      </c>
      <c r="D143" s="250">
        <v>74</v>
      </c>
      <c r="E143" s="251">
        <v>135</v>
      </c>
      <c r="F143" s="251">
        <v>143.268</v>
      </c>
      <c r="G143" s="250" t="s">
        <v>233</v>
      </c>
      <c r="H143" s="250" t="s">
        <v>235</v>
      </c>
      <c r="I143" s="250" t="s">
        <v>182</v>
      </c>
      <c r="J143" s="252" t="s">
        <v>183</v>
      </c>
    </row>
    <row r="144" spans="1:10">
      <c r="A144" s="253" t="s">
        <v>178</v>
      </c>
      <c r="B144" s="253" t="s">
        <v>179</v>
      </c>
      <c r="C144" s="253" t="s">
        <v>12</v>
      </c>
      <c r="D144" s="253">
        <v>74</v>
      </c>
      <c r="E144" s="254">
        <v>143.268</v>
      </c>
      <c r="F144" s="254">
        <v>146.21899999999999</v>
      </c>
      <c r="G144" s="253" t="s">
        <v>236</v>
      </c>
      <c r="H144" s="253" t="s">
        <v>237</v>
      </c>
      <c r="I144" s="253" t="s">
        <v>182</v>
      </c>
      <c r="J144" s="255" t="s">
        <v>183</v>
      </c>
    </row>
    <row r="145" spans="1:10">
      <c r="A145" s="250" t="s">
        <v>178</v>
      </c>
      <c r="B145" s="250" t="s">
        <v>179</v>
      </c>
      <c r="C145" s="250" t="s">
        <v>12</v>
      </c>
      <c r="D145" s="250">
        <v>74</v>
      </c>
      <c r="E145" s="251">
        <v>143.268</v>
      </c>
      <c r="F145" s="251">
        <v>146.21899999999999</v>
      </c>
      <c r="G145" s="250" t="s">
        <v>236</v>
      </c>
      <c r="H145" s="250" t="s">
        <v>238</v>
      </c>
      <c r="I145" s="250" t="s">
        <v>182</v>
      </c>
      <c r="J145" s="252" t="s">
        <v>183</v>
      </c>
    </row>
    <row r="146" spans="1:10">
      <c r="A146" s="253" t="s">
        <v>178</v>
      </c>
      <c r="B146" s="253" t="s">
        <v>179</v>
      </c>
      <c r="C146" s="253" t="s">
        <v>12</v>
      </c>
      <c r="D146" s="253">
        <v>74</v>
      </c>
      <c r="E146" s="254">
        <v>146.21899999999999</v>
      </c>
      <c r="F146" s="254">
        <v>155</v>
      </c>
      <c r="G146" s="253" t="s">
        <v>186</v>
      </c>
      <c r="H146" s="253" t="s">
        <v>239</v>
      </c>
      <c r="I146" s="253" t="s">
        <v>182</v>
      </c>
      <c r="J146" s="255" t="s">
        <v>183</v>
      </c>
    </row>
    <row r="147" spans="1:10">
      <c r="A147" s="250" t="s">
        <v>178</v>
      </c>
      <c r="B147" s="250" t="s">
        <v>179</v>
      </c>
      <c r="C147" s="250" t="s">
        <v>12</v>
      </c>
      <c r="D147" s="250">
        <v>74</v>
      </c>
      <c r="E147" s="251">
        <v>164.11600000000001</v>
      </c>
      <c r="F147" s="251">
        <v>167.09700000000001</v>
      </c>
      <c r="G147" s="250" t="s">
        <v>240</v>
      </c>
      <c r="H147" s="250" t="s">
        <v>241</v>
      </c>
      <c r="I147" s="250" t="s">
        <v>182</v>
      </c>
      <c r="J147" s="252" t="s">
        <v>183</v>
      </c>
    </row>
    <row r="148" spans="1:10">
      <c r="A148" s="253" t="s">
        <v>178</v>
      </c>
      <c r="B148" s="253" t="s">
        <v>179</v>
      </c>
      <c r="C148" s="253" t="s">
        <v>12</v>
      </c>
      <c r="D148" s="253">
        <v>74</v>
      </c>
      <c r="E148" s="254">
        <v>164.11600000000001</v>
      </c>
      <c r="F148" s="254">
        <v>167.09700000000001</v>
      </c>
      <c r="G148" s="253" t="s">
        <v>240</v>
      </c>
      <c r="H148" s="253" t="s">
        <v>242</v>
      </c>
      <c r="I148" s="253" t="s">
        <v>182</v>
      </c>
      <c r="J148" s="255" t="s">
        <v>183</v>
      </c>
    </row>
    <row r="149" spans="1:10">
      <c r="A149" s="250" t="s">
        <v>178</v>
      </c>
      <c r="B149" s="250" t="s">
        <v>179</v>
      </c>
      <c r="C149" s="250" t="s">
        <v>12</v>
      </c>
      <c r="D149" s="250">
        <v>74</v>
      </c>
      <c r="E149" s="251">
        <v>167.09700000000001</v>
      </c>
      <c r="F149" s="251">
        <v>177</v>
      </c>
      <c r="G149" s="250" t="s">
        <v>243</v>
      </c>
      <c r="H149" s="250" t="s">
        <v>244</v>
      </c>
      <c r="I149" s="250" t="s">
        <v>182</v>
      </c>
      <c r="J149" s="252" t="s">
        <v>183</v>
      </c>
    </row>
    <row r="150" spans="1:10">
      <c r="A150" s="253" t="s">
        <v>178</v>
      </c>
      <c r="B150" s="253" t="s">
        <v>179</v>
      </c>
      <c r="C150" s="253" t="s">
        <v>12</v>
      </c>
      <c r="D150" s="253">
        <v>74</v>
      </c>
      <c r="E150" s="254">
        <v>177</v>
      </c>
      <c r="F150" s="254">
        <v>186.874</v>
      </c>
      <c r="G150" s="253" t="s">
        <v>243</v>
      </c>
      <c r="H150" s="253" t="s">
        <v>245</v>
      </c>
      <c r="I150" s="253" t="s">
        <v>182</v>
      </c>
      <c r="J150" s="255" t="s">
        <v>183</v>
      </c>
    </row>
    <row r="151" spans="1:10">
      <c r="A151" s="250" t="s">
        <v>178</v>
      </c>
      <c r="B151" s="250" t="s">
        <v>179</v>
      </c>
      <c r="C151" s="250" t="s">
        <v>12</v>
      </c>
      <c r="D151" s="250">
        <v>74</v>
      </c>
      <c r="E151" s="251">
        <v>186.874</v>
      </c>
      <c r="F151" s="251">
        <v>189.96600000000001</v>
      </c>
      <c r="G151" s="250" t="s">
        <v>246</v>
      </c>
      <c r="H151" s="250" t="s">
        <v>247</v>
      </c>
      <c r="I151" s="250" t="s">
        <v>182</v>
      </c>
      <c r="J151" s="252" t="s">
        <v>183</v>
      </c>
    </row>
    <row r="152" spans="1:10">
      <c r="A152" s="253" t="s">
        <v>178</v>
      </c>
      <c r="B152" s="253" t="s">
        <v>179</v>
      </c>
      <c r="C152" s="253" t="s">
        <v>12</v>
      </c>
      <c r="D152" s="253">
        <v>74</v>
      </c>
      <c r="E152" s="254">
        <v>186.874</v>
      </c>
      <c r="F152" s="254">
        <v>189.96600000000001</v>
      </c>
      <c r="G152" s="253" t="s">
        <v>246</v>
      </c>
      <c r="H152" s="253" t="s">
        <v>248</v>
      </c>
      <c r="I152" s="253" t="s">
        <v>182</v>
      </c>
      <c r="J152" s="255" t="s">
        <v>183</v>
      </c>
    </row>
    <row r="153" spans="1:10">
      <c r="A153" s="250" t="s">
        <v>178</v>
      </c>
      <c r="B153" s="250" t="s">
        <v>179</v>
      </c>
      <c r="C153" s="250" t="s">
        <v>12</v>
      </c>
      <c r="D153" s="250">
        <v>74</v>
      </c>
      <c r="E153" s="251">
        <v>189.96600000000001</v>
      </c>
      <c r="F153" s="251">
        <v>201</v>
      </c>
      <c r="G153" s="250" t="s">
        <v>188</v>
      </c>
      <c r="H153" s="250" t="s">
        <v>249</v>
      </c>
      <c r="I153" s="250" t="s">
        <v>182</v>
      </c>
      <c r="J153" s="252" t="s">
        <v>183</v>
      </c>
    </row>
    <row r="154" spans="1:10">
      <c r="A154" s="253" t="s">
        <v>178</v>
      </c>
      <c r="B154" s="253" t="s">
        <v>179</v>
      </c>
      <c r="C154" s="253" t="s">
        <v>12</v>
      </c>
      <c r="D154" s="253">
        <v>74</v>
      </c>
      <c r="E154" s="254">
        <v>225.24700000000001</v>
      </c>
      <c r="F154" s="254">
        <v>227.952</v>
      </c>
      <c r="G154" s="253" t="s">
        <v>250</v>
      </c>
      <c r="H154" s="253" t="s">
        <v>251</v>
      </c>
      <c r="I154" s="253" t="s">
        <v>182</v>
      </c>
      <c r="J154" s="255" t="s">
        <v>183</v>
      </c>
    </row>
    <row r="155" spans="1:10">
      <c r="A155" s="250" t="s">
        <v>178</v>
      </c>
      <c r="B155" s="250" t="s">
        <v>179</v>
      </c>
      <c r="C155" s="250" t="s">
        <v>12</v>
      </c>
      <c r="D155" s="250">
        <v>74</v>
      </c>
      <c r="E155" s="251">
        <v>225.24700000000001</v>
      </c>
      <c r="F155" s="251">
        <v>227.952</v>
      </c>
      <c r="G155" s="250" t="s">
        <v>250</v>
      </c>
      <c r="H155" s="250" t="s">
        <v>252</v>
      </c>
      <c r="I155" s="250" t="s">
        <v>182</v>
      </c>
      <c r="J155" s="252" t="s">
        <v>183</v>
      </c>
    </row>
    <row r="156" spans="1:10">
      <c r="A156" s="253" t="s">
        <v>178</v>
      </c>
      <c r="B156" s="253" t="s">
        <v>179</v>
      </c>
      <c r="C156" s="253" t="s">
        <v>12</v>
      </c>
      <c r="D156" s="253">
        <v>74</v>
      </c>
      <c r="E156" s="254">
        <v>227.952</v>
      </c>
      <c r="F156" s="254">
        <v>239</v>
      </c>
      <c r="G156" s="253" t="s">
        <v>253</v>
      </c>
      <c r="H156" s="253" t="s">
        <v>254</v>
      </c>
      <c r="I156" s="253" t="s">
        <v>182</v>
      </c>
      <c r="J156" s="255" t="s">
        <v>183</v>
      </c>
    </row>
    <row r="157" spans="1:10">
      <c r="A157" s="250" t="s">
        <v>178</v>
      </c>
      <c r="B157" s="250" t="s">
        <v>179</v>
      </c>
      <c r="C157" s="250" t="s">
        <v>12</v>
      </c>
      <c r="D157" s="250">
        <v>74</v>
      </c>
      <c r="E157" s="251">
        <v>239</v>
      </c>
      <c r="F157" s="251">
        <v>251</v>
      </c>
      <c r="G157" s="250" t="s">
        <v>253</v>
      </c>
      <c r="H157" s="250">
        <v>239251</v>
      </c>
      <c r="I157" s="250" t="s">
        <v>182</v>
      </c>
      <c r="J157" s="252" t="s">
        <v>183</v>
      </c>
    </row>
    <row r="158" spans="1:10">
      <c r="A158" s="253" t="s">
        <v>178</v>
      </c>
      <c r="B158" s="253" t="s">
        <v>179</v>
      </c>
      <c r="C158" s="253" t="s">
        <v>12</v>
      </c>
      <c r="D158" s="253">
        <v>74</v>
      </c>
      <c r="E158" s="254">
        <v>251</v>
      </c>
      <c r="F158" s="254">
        <v>262.67399999999998</v>
      </c>
      <c r="G158" s="253" t="s">
        <v>253</v>
      </c>
      <c r="H158" s="253" t="s">
        <v>255</v>
      </c>
      <c r="I158" s="253" t="s">
        <v>182</v>
      </c>
      <c r="J158" s="255" t="s">
        <v>183</v>
      </c>
    </row>
    <row r="159" spans="1:10">
      <c r="A159" s="250" t="s">
        <v>178</v>
      </c>
      <c r="B159" s="250" t="s">
        <v>179</v>
      </c>
      <c r="C159" s="250" t="s">
        <v>12</v>
      </c>
      <c r="D159" s="250">
        <v>74</v>
      </c>
      <c r="E159" s="251">
        <v>262.67399999999998</v>
      </c>
      <c r="F159" s="251">
        <v>265.63200000000001</v>
      </c>
      <c r="G159" s="250" t="s">
        <v>256</v>
      </c>
      <c r="H159" s="250" t="s">
        <v>257</v>
      </c>
      <c r="I159" s="250" t="s">
        <v>182</v>
      </c>
      <c r="J159" s="252" t="s">
        <v>183</v>
      </c>
    </row>
    <row r="160" spans="1:10">
      <c r="A160" s="253" t="s">
        <v>178</v>
      </c>
      <c r="B160" s="253" t="s">
        <v>179</v>
      </c>
      <c r="C160" s="253" t="s">
        <v>12</v>
      </c>
      <c r="D160" s="253">
        <v>74</v>
      </c>
      <c r="E160" s="254">
        <v>262.67399999999998</v>
      </c>
      <c r="F160" s="254">
        <v>265.63200000000001</v>
      </c>
      <c r="G160" s="253" t="s">
        <v>256</v>
      </c>
      <c r="H160" s="253" t="s">
        <v>258</v>
      </c>
      <c r="I160" s="253" t="s">
        <v>182</v>
      </c>
      <c r="J160" s="255" t="s">
        <v>183</v>
      </c>
    </row>
    <row r="161" spans="1:10">
      <c r="A161" s="250" t="s">
        <v>178</v>
      </c>
      <c r="B161" s="250" t="s">
        <v>179</v>
      </c>
      <c r="C161" s="250" t="s">
        <v>12</v>
      </c>
      <c r="D161" s="250">
        <v>74</v>
      </c>
      <c r="E161" s="251">
        <v>265.63200000000001</v>
      </c>
      <c r="F161" s="251">
        <v>277</v>
      </c>
      <c r="G161" s="250" t="s">
        <v>259</v>
      </c>
      <c r="H161" s="250" t="s">
        <v>260</v>
      </c>
      <c r="I161" s="250" t="s">
        <v>182</v>
      </c>
      <c r="J161" s="252" t="s">
        <v>183</v>
      </c>
    </row>
    <row r="162" spans="1:10">
      <c r="A162" s="253" t="s">
        <v>178</v>
      </c>
      <c r="B162" s="253" t="s">
        <v>179</v>
      </c>
      <c r="C162" s="253" t="s">
        <v>12</v>
      </c>
      <c r="D162" s="253">
        <v>74</v>
      </c>
      <c r="E162" s="254">
        <v>277</v>
      </c>
      <c r="F162" s="254">
        <v>287.983</v>
      </c>
      <c r="G162" s="253" t="s">
        <v>259</v>
      </c>
      <c r="H162" s="253" t="s">
        <v>261</v>
      </c>
      <c r="I162" s="253" t="s">
        <v>182</v>
      </c>
      <c r="J162" s="255" t="s">
        <v>183</v>
      </c>
    </row>
    <row r="163" spans="1:10">
      <c r="A163" s="250" t="s">
        <v>178</v>
      </c>
      <c r="B163" s="250" t="s">
        <v>179</v>
      </c>
      <c r="C163" s="250" t="s">
        <v>12</v>
      </c>
      <c r="D163" s="250">
        <v>74</v>
      </c>
      <c r="E163" s="251">
        <v>287.983</v>
      </c>
      <c r="F163" s="251">
        <v>290.75099999999998</v>
      </c>
      <c r="G163" s="250" t="s">
        <v>262</v>
      </c>
      <c r="H163" s="250" t="s">
        <v>263</v>
      </c>
      <c r="I163" s="250" t="s">
        <v>182</v>
      </c>
      <c r="J163" s="252" t="s">
        <v>183</v>
      </c>
    </row>
    <row r="164" spans="1:10">
      <c r="A164" s="253" t="s">
        <v>178</v>
      </c>
      <c r="B164" s="253" t="s">
        <v>179</v>
      </c>
      <c r="C164" s="253" t="s">
        <v>12</v>
      </c>
      <c r="D164" s="253">
        <v>74</v>
      </c>
      <c r="E164" s="254">
        <v>287.983</v>
      </c>
      <c r="F164" s="254">
        <v>290.75099999999998</v>
      </c>
      <c r="G164" s="253" t="s">
        <v>262</v>
      </c>
      <c r="H164" s="253" t="s">
        <v>264</v>
      </c>
      <c r="I164" s="253" t="s">
        <v>182</v>
      </c>
      <c r="J164" s="255" t="s">
        <v>183</v>
      </c>
    </row>
    <row r="165" spans="1:10">
      <c r="A165" s="250" t="s">
        <v>265</v>
      </c>
      <c r="B165" s="250" t="s">
        <v>266</v>
      </c>
      <c r="C165" s="250" t="s">
        <v>83</v>
      </c>
      <c r="D165" s="250">
        <v>102</v>
      </c>
      <c r="E165" s="251">
        <v>6.3E-2</v>
      </c>
      <c r="F165" s="251">
        <v>1.901</v>
      </c>
      <c r="G165" s="250" t="s">
        <v>267</v>
      </c>
      <c r="H165" s="250" t="s">
        <v>268</v>
      </c>
      <c r="I165" s="250" t="s">
        <v>269</v>
      </c>
      <c r="J165" s="252" t="s">
        <v>270</v>
      </c>
    </row>
    <row r="166" spans="1:10">
      <c r="A166" s="253" t="s">
        <v>265</v>
      </c>
      <c r="B166" s="253" t="s">
        <v>266</v>
      </c>
      <c r="C166" s="253" t="s">
        <v>83</v>
      </c>
      <c r="D166" s="253">
        <v>102</v>
      </c>
      <c r="E166" s="254">
        <v>6.3E-2</v>
      </c>
      <c r="F166" s="254">
        <v>1.901</v>
      </c>
      <c r="G166" s="253" t="s">
        <v>267</v>
      </c>
      <c r="H166" s="253" t="s">
        <v>271</v>
      </c>
      <c r="I166" s="253" t="s">
        <v>269</v>
      </c>
      <c r="J166" s="255" t="s">
        <v>270</v>
      </c>
    </row>
    <row r="167" spans="1:10">
      <c r="A167" s="250" t="s">
        <v>265</v>
      </c>
      <c r="B167" s="250" t="s">
        <v>266</v>
      </c>
      <c r="C167" s="250" t="s">
        <v>83</v>
      </c>
      <c r="D167" s="250">
        <v>102</v>
      </c>
      <c r="E167" s="251">
        <v>1.901</v>
      </c>
      <c r="F167" s="251">
        <v>44.243000000000002</v>
      </c>
      <c r="G167" s="250" t="s">
        <v>272</v>
      </c>
      <c r="H167" s="250" t="s">
        <v>273</v>
      </c>
      <c r="I167" s="250" t="s">
        <v>269</v>
      </c>
      <c r="J167" s="252" t="s">
        <v>270</v>
      </c>
    </row>
    <row r="168" spans="1:10">
      <c r="A168" s="253" t="s">
        <v>265</v>
      </c>
      <c r="B168" s="253" t="s">
        <v>266</v>
      </c>
      <c r="C168" s="253" t="s">
        <v>83</v>
      </c>
      <c r="D168" s="253">
        <v>102</v>
      </c>
      <c r="E168" s="254">
        <v>44.243000000000002</v>
      </c>
      <c r="F168" s="254">
        <v>46.752000000000002</v>
      </c>
      <c r="G168" s="253" t="s">
        <v>274</v>
      </c>
      <c r="H168" s="253" t="s">
        <v>275</v>
      </c>
      <c r="I168" s="253" t="s">
        <v>269</v>
      </c>
      <c r="J168" s="255" t="s">
        <v>270</v>
      </c>
    </row>
    <row r="169" spans="1:10">
      <c r="A169" s="250" t="s">
        <v>265</v>
      </c>
      <c r="B169" s="250" t="s">
        <v>266</v>
      </c>
      <c r="C169" s="250" t="s">
        <v>83</v>
      </c>
      <c r="D169" s="250">
        <v>102</v>
      </c>
      <c r="E169" s="251">
        <v>46.752000000000002</v>
      </c>
      <c r="F169" s="251">
        <v>50.84</v>
      </c>
      <c r="G169" s="250" t="s">
        <v>276</v>
      </c>
      <c r="H169" s="250" t="s">
        <v>277</v>
      </c>
      <c r="I169" s="250" t="s">
        <v>269</v>
      </c>
      <c r="J169" s="252" t="s">
        <v>270</v>
      </c>
    </row>
    <row r="170" spans="1:10">
      <c r="A170" s="253" t="s">
        <v>265</v>
      </c>
      <c r="B170" s="253" t="s">
        <v>266</v>
      </c>
      <c r="C170" s="253" t="s">
        <v>83</v>
      </c>
      <c r="D170" s="253">
        <v>102</v>
      </c>
      <c r="E170" s="254">
        <v>50.84</v>
      </c>
      <c r="F170" s="254">
        <v>52.296999999999997</v>
      </c>
      <c r="G170" s="253" t="s">
        <v>278</v>
      </c>
      <c r="H170" s="253" t="s">
        <v>279</v>
      </c>
      <c r="I170" s="253" t="s">
        <v>269</v>
      </c>
      <c r="J170" s="255" t="s">
        <v>270</v>
      </c>
    </row>
    <row r="171" spans="1:10">
      <c r="A171" s="250" t="s">
        <v>265</v>
      </c>
      <c r="B171" s="250" t="s">
        <v>266</v>
      </c>
      <c r="C171" s="250" t="s">
        <v>83</v>
      </c>
      <c r="D171" s="250">
        <v>103</v>
      </c>
      <c r="E171" s="251">
        <v>1524.9829999999999</v>
      </c>
      <c r="F171" s="251">
        <v>1527.52</v>
      </c>
      <c r="G171" s="250" t="s">
        <v>280</v>
      </c>
      <c r="H171" s="250" t="s">
        <v>281</v>
      </c>
      <c r="I171" s="250" t="s">
        <v>282</v>
      </c>
      <c r="J171" s="252" t="s">
        <v>270</v>
      </c>
    </row>
    <row r="172" spans="1:10">
      <c r="A172" s="253" t="s">
        <v>265</v>
      </c>
      <c r="B172" s="253" t="s">
        <v>266</v>
      </c>
      <c r="C172" s="253" t="s">
        <v>83</v>
      </c>
      <c r="D172" s="253">
        <v>103</v>
      </c>
      <c r="E172" s="254">
        <v>1525.184</v>
      </c>
      <c r="F172" s="254">
        <v>1527.52</v>
      </c>
      <c r="G172" s="253" t="s">
        <v>280</v>
      </c>
      <c r="H172" s="253" t="s">
        <v>283</v>
      </c>
      <c r="I172" s="253" t="s">
        <v>282</v>
      </c>
      <c r="J172" s="255" t="s">
        <v>270</v>
      </c>
    </row>
    <row r="173" spans="1:10">
      <c r="A173" s="250" t="s">
        <v>265</v>
      </c>
      <c r="B173" s="250" t="s">
        <v>266</v>
      </c>
      <c r="C173" s="250" t="s">
        <v>83</v>
      </c>
      <c r="D173" s="250">
        <v>103</v>
      </c>
      <c r="E173" s="251">
        <v>1527.52</v>
      </c>
      <c r="F173" s="251">
        <v>1538.921</v>
      </c>
      <c r="G173" s="250" t="s">
        <v>284</v>
      </c>
      <c r="H173" s="250" t="s">
        <v>285</v>
      </c>
      <c r="I173" s="250" t="s">
        <v>282</v>
      </c>
      <c r="J173" s="252" t="s">
        <v>270</v>
      </c>
    </row>
    <row r="174" spans="1:10">
      <c r="A174" s="253" t="s">
        <v>265</v>
      </c>
      <c r="B174" s="253" t="s">
        <v>266</v>
      </c>
      <c r="C174" s="253" t="s">
        <v>83</v>
      </c>
      <c r="D174" s="253">
        <v>103</v>
      </c>
      <c r="E174" s="254">
        <v>1538.921</v>
      </c>
      <c r="F174" s="254">
        <v>1541.0340000000001</v>
      </c>
      <c r="G174" s="253" t="s">
        <v>286</v>
      </c>
      <c r="H174" s="253" t="s">
        <v>287</v>
      </c>
      <c r="I174" s="253" t="s">
        <v>282</v>
      </c>
      <c r="J174" s="255" t="s">
        <v>270</v>
      </c>
    </row>
    <row r="175" spans="1:10">
      <c r="A175" s="250" t="s">
        <v>265</v>
      </c>
      <c r="B175" s="250" t="s">
        <v>266</v>
      </c>
      <c r="C175" s="250" t="s">
        <v>83</v>
      </c>
      <c r="D175" s="250">
        <v>103</v>
      </c>
      <c r="E175" s="251">
        <v>1541.0340000000001</v>
      </c>
      <c r="F175" s="251">
        <v>1585.672</v>
      </c>
      <c r="G175" s="250" t="s">
        <v>288</v>
      </c>
      <c r="H175" s="250" t="s">
        <v>289</v>
      </c>
      <c r="I175" s="250" t="s">
        <v>282</v>
      </c>
      <c r="J175" s="252" t="s">
        <v>270</v>
      </c>
    </row>
    <row r="176" spans="1:10">
      <c r="A176" s="253" t="s">
        <v>265</v>
      </c>
      <c r="B176" s="253" t="s">
        <v>266</v>
      </c>
      <c r="C176" s="253" t="s">
        <v>83</v>
      </c>
      <c r="D176" s="253">
        <v>103</v>
      </c>
      <c r="E176" s="254">
        <v>1585.672</v>
      </c>
      <c r="F176" s="254">
        <v>1587.8</v>
      </c>
      <c r="G176" s="253" t="s">
        <v>290</v>
      </c>
      <c r="H176" s="253" t="s">
        <v>291</v>
      </c>
      <c r="I176" s="253" t="s">
        <v>282</v>
      </c>
      <c r="J176" s="255" t="s">
        <v>270</v>
      </c>
    </row>
    <row r="177" spans="1:10">
      <c r="A177" s="250" t="s">
        <v>265</v>
      </c>
      <c r="B177" s="250" t="s">
        <v>266</v>
      </c>
      <c r="C177" s="250" t="s">
        <v>83</v>
      </c>
      <c r="D177" s="250">
        <v>103</v>
      </c>
      <c r="E177" s="251">
        <v>1585.672</v>
      </c>
      <c r="F177" s="251">
        <v>1587.8</v>
      </c>
      <c r="G177" s="250" t="s">
        <v>290</v>
      </c>
      <c r="H177" s="250" t="s">
        <v>292</v>
      </c>
      <c r="I177" s="250" t="s">
        <v>282</v>
      </c>
      <c r="J177" s="252" t="s">
        <v>270</v>
      </c>
    </row>
    <row r="178" spans="1:10">
      <c r="A178" s="253" t="s">
        <v>265</v>
      </c>
      <c r="B178" s="253" t="s">
        <v>266</v>
      </c>
      <c r="C178" s="253" t="s">
        <v>83</v>
      </c>
      <c r="D178" s="253">
        <v>103</v>
      </c>
      <c r="E178" s="254">
        <v>1587.8</v>
      </c>
      <c r="F178" s="254">
        <v>1643.8</v>
      </c>
      <c r="G178" s="253" t="s">
        <v>293</v>
      </c>
      <c r="H178" s="253" t="s">
        <v>294</v>
      </c>
      <c r="I178" s="253" t="s">
        <v>282</v>
      </c>
      <c r="J178" s="255" t="s">
        <v>270</v>
      </c>
    </row>
    <row r="179" spans="1:10">
      <c r="A179" s="250" t="s">
        <v>265</v>
      </c>
      <c r="B179" s="250" t="s">
        <v>266</v>
      </c>
      <c r="C179" s="250" t="s">
        <v>83</v>
      </c>
      <c r="D179" s="250">
        <v>103</v>
      </c>
      <c r="E179" s="251">
        <v>1643.8</v>
      </c>
      <c r="F179" s="251">
        <v>1645.895</v>
      </c>
      <c r="G179" s="250" t="s">
        <v>295</v>
      </c>
      <c r="H179" s="250" t="s">
        <v>296</v>
      </c>
      <c r="I179" s="250" t="s">
        <v>282</v>
      </c>
      <c r="J179" s="252" t="s">
        <v>270</v>
      </c>
    </row>
    <row r="180" spans="1:10">
      <c r="A180" s="253" t="s">
        <v>265</v>
      </c>
      <c r="B180" s="253" t="s">
        <v>266</v>
      </c>
      <c r="C180" s="253" t="s">
        <v>83</v>
      </c>
      <c r="D180" s="253">
        <v>103</v>
      </c>
      <c r="E180" s="254">
        <v>1643.8</v>
      </c>
      <c r="F180" s="254">
        <v>1645.895</v>
      </c>
      <c r="G180" s="253" t="s">
        <v>295</v>
      </c>
      <c r="H180" s="253" t="s">
        <v>297</v>
      </c>
      <c r="I180" s="253" t="s">
        <v>282</v>
      </c>
      <c r="J180" s="255" t="s">
        <v>270</v>
      </c>
    </row>
    <row r="181" spans="1:10">
      <c r="A181" s="250" t="s">
        <v>265</v>
      </c>
      <c r="B181" s="250" t="s">
        <v>266</v>
      </c>
      <c r="C181" s="250" t="s">
        <v>83</v>
      </c>
      <c r="D181" s="250">
        <v>103</v>
      </c>
      <c r="E181" s="251">
        <v>1645.895</v>
      </c>
      <c r="F181" s="251">
        <v>1724.2860000000001</v>
      </c>
      <c r="G181" s="250" t="s">
        <v>298</v>
      </c>
      <c r="H181" s="250" t="s">
        <v>299</v>
      </c>
      <c r="I181" s="250" t="s">
        <v>282</v>
      </c>
      <c r="J181" s="252" t="s">
        <v>270</v>
      </c>
    </row>
    <row r="182" spans="1:10">
      <c r="A182" s="253" t="s">
        <v>265</v>
      </c>
      <c r="B182" s="253" t="s">
        <v>266</v>
      </c>
      <c r="C182" s="253" t="s">
        <v>83</v>
      </c>
      <c r="D182" s="253">
        <v>103</v>
      </c>
      <c r="E182" s="254">
        <v>1724.2860000000001</v>
      </c>
      <c r="F182" s="254">
        <v>1726.242</v>
      </c>
      <c r="G182" s="253" t="s">
        <v>300</v>
      </c>
      <c r="H182" s="253" t="s">
        <v>301</v>
      </c>
      <c r="I182" s="253" t="s">
        <v>282</v>
      </c>
      <c r="J182" s="255" t="s">
        <v>270</v>
      </c>
    </row>
    <row r="183" spans="1:10">
      <c r="A183" s="250" t="s">
        <v>265</v>
      </c>
      <c r="B183" s="250" t="s">
        <v>266</v>
      </c>
      <c r="C183" s="250" t="s">
        <v>83</v>
      </c>
      <c r="D183" s="250">
        <v>103</v>
      </c>
      <c r="E183" s="251">
        <v>1724.2860000000001</v>
      </c>
      <c r="F183" s="251">
        <v>1726.242</v>
      </c>
      <c r="G183" s="250" t="s">
        <v>300</v>
      </c>
      <c r="H183" s="250" t="s">
        <v>302</v>
      </c>
      <c r="I183" s="250" t="s">
        <v>282</v>
      </c>
      <c r="J183" s="252" t="s">
        <v>270</v>
      </c>
    </row>
    <row r="184" spans="1:10">
      <c r="A184" s="253" t="s">
        <v>265</v>
      </c>
      <c r="B184" s="253" t="s">
        <v>266</v>
      </c>
      <c r="C184" s="253" t="s">
        <v>83</v>
      </c>
      <c r="D184" s="253">
        <v>103</v>
      </c>
      <c r="E184" s="254">
        <v>1726.242</v>
      </c>
      <c r="F184" s="254">
        <v>1803.5129999999999</v>
      </c>
      <c r="G184" s="253" t="s">
        <v>303</v>
      </c>
      <c r="H184" s="253" t="s">
        <v>304</v>
      </c>
      <c r="I184" s="253" t="s">
        <v>282</v>
      </c>
      <c r="J184" s="255" t="s">
        <v>270</v>
      </c>
    </row>
    <row r="185" spans="1:10">
      <c r="A185" s="250" t="s">
        <v>265</v>
      </c>
      <c r="B185" s="250" t="s">
        <v>266</v>
      </c>
      <c r="C185" s="250" t="s">
        <v>83</v>
      </c>
      <c r="D185" s="250">
        <v>103</v>
      </c>
      <c r="E185" s="251">
        <v>1803.5129999999999</v>
      </c>
      <c r="F185" s="251">
        <v>1806.6489999999999</v>
      </c>
      <c r="G185" s="250" t="s">
        <v>305</v>
      </c>
      <c r="H185" s="250" t="s">
        <v>306</v>
      </c>
      <c r="I185" s="250" t="s">
        <v>282</v>
      </c>
      <c r="J185" s="252" t="s">
        <v>270</v>
      </c>
    </row>
    <row r="186" spans="1:10">
      <c r="A186" s="253" t="s">
        <v>265</v>
      </c>
      <c r="B186" s="253" t="s">
        <v>266</v>
      </c>
      <c r="C186" s="253" t="s">
        <v>83</v>
      </c>
      <c r="D186" s="253">
        <v>103</v>
      </c>
      <c r="E186" s="254">
        <v>1803.5129999999999</v>
      </c>
      <c r="F186" s="254">
        <v>1806.6489999999999</v>
      </c>
      <c r="G186" s="253" t="s">
        <v>305</v>
      </c>
      <c r="H186" s="253" t="s">
        <v>307</v>
      </c>
      <c r="I186" s="253" t="s">
        <v>282</v>
      </c>
      <c r="J186" s="255" t="s">
        <v>270</v>
      </c>
    </row>
    <row r="187" spans="1:10">
      <c r="A187" s="250" t="s">
        <v>265</v>
      </c>
      <c r="B187" s="250" t="s">
        <v>266</v>
      </c>
      <c r="C187" s="250" t="s">
        <v>83</v>
      </c>
      <c r="D187" s="250">
        <v>103</v>
      </c>
      <c r="E187" s="251">
        <v>1806.6489999999999</v>
      </c>
      <c r="F187" s="251">
        <v>1813.345</v>
      </c>
      <c r="G187" s="250" t="s">
        <v>308</v>
      </c>
      <c r="H187" s="250" t="s">
        <v>309</v>
      </c>
      <c r="I187" s="250" t="s">
        <v>282</v>
      </c>
      <c r="J187" s="252" t="s">
        <v>270</v>
      </c>
    </row>
    <row r="188" spans="1:10">
      <c r="A188" s="253" t="s">
        <v>265</v>
      </c>
      <c r="B188" s="253" t="s">
        <v>266</v>
      </c>
      <c r="C188" s="253" t="s">
        <v>83</v>
      </c>
      <c r="D188" s="253">
        <v>103</v>
      </c>
      <c r="E188" s="254">
        <v>1813.345</v>
      </c>
      <c r="F188" s="254">
        <v>1822.8620000000001</v>
      </c>
      <c r="G188" s="253" t="s">
        <v>310</v>
      </c>
      <c r="H188" s="253" t="s">
        <v>311</v>
      </c>
      <c r="I188" s="253" t="s">
        <v>282</v>
      </c>
      <c r="J188" s="255" t="s">
        <v>270</v>
      </c>
    </row>
    <row r="189" spans="1:10">
      <c r="A189" s="250" t="s">
        <v>312</v>
      </c>
      <c r="B189" s="250" t="s">
        <v>313</v>
      </c>
      <c r="C189" s="250" t="s">
        <v>83</v>
      </c>
      <c r="D189" s="250">
        <v>103</v>
      </c>
      <c r="E189" s="251">
        <v>1822.8620000000001</v>
      </c>
      <c r="F189" s="251">
        <v>1825.5909999999999</v>
      </c>
      <c r="G189" s="250" t="s">
        <v>314</v>
      </c>
      <c r="H189" s="250" t="s">
        <v>315</v>
      </c>
      <c r="I189" s="250" t="s">
        <v>282</v>
      </c>
      <c r="J189" s="252" t="s">
        <v>316</v>
      </c>
    </row>
    <row r="190" spans="1:10">
      <c r="A190" s="253" t="s">
        <v>312</v>
      </c>
      <c r="B190" s="253" t="s">
        <v>313</v>
      </c>
      <c r="C190" s="253" t="s">
        <v>83</v>
      </c>
      <c r="D190" s="253">
        <v>103</v>
      </c>
      <c r="E190" s="254">
        <v>1822.8620000000001</v>
      </c>
      <c r="F190" s="254">
        <v>1825.5909999999999</v>
      </c>
      <c r="G190" s="253" t="s">
        <v>314</v>
      </c>
      <c r="H190" s="253" t="s">
        <v>317</v>
      </c>
      <c r="I190" s="253" t="s">
        <v>282</v>
      </c>
      <c r="J190" s="255" t="s">
        <v>316</v>
      </c>
    </row>
    <row r="191" spans="1:10">
      <c r="A191" s="250" t="s">
        <v>312</v>
      </c>
      <c r="B191" s="250" t="s">
        <v>313</v>
      </c>
      <c r="C191" s="250" t="s">
        <v>83</v>
      </c>
      <c r="D191" s="250">
        <v>103</v>
      </c>
      <c r="E191" s="251">
        <v>1825.5909999999999</v>
      </c>
      <c r="F191" s="251">
        <v>1850.855</v>
      </c>
      <c r="G191" s="250" t="s">
        <v>318</v>
      </c>
      <c r="H191" s="250" t="s">
        <v>319</v>
      </c>
      <c r="I191" s="250" t="s">
        <v>282</v>
      </c>
      <c r="J191" s="252" t="s">
        <v>316</v>
      </c>
    </row>
    <row r="192" spans="1:10">
      <c r="A192" s="253" t="s">
        <v>312</v>
      </c>
      <c r="B192" s="253" t="s">
        <v>313</v>
      </c>
      <c r="C192" s="253" t="s">
        <v>83</v>
      </c>
      <c r="D192" s="253">
        <v>103</v>
      </c>
      <c r="E192" s="254">
        <v>1850.855</v>
      </c>
      <c r="F192" s="254">
        <v>1854.0170000000001</v>
      </c>
      <c r="G192" s="253" t="s">
        <v>320</v>
      </c>
      <c r="H192" s="253" t="s">
        <v>321</v>
      </c>
      <c r="I192" s="253" t="s">
        <v>282</v>
      </c>
      <c r="J192" s="255" t="s">
        <v>316</v>
      </c>
    </row>
    <row r="193" spans="1:10">
      <c r="A193" s="250" t="s">
        <v>312</v>
      </c>
      <c r="B193" s="250" t="s">
        <v>313</v>
      </c>
      <c r="C193" s="250" t="s">
        <v>83</v>
      </c>
      <c r="D193" s="250">
        <v>103</v>
      </c>
      <c r="E193" s="251">
        <v>1850.855</v>
      </c>
      <c r="F193" s="251">
        <v>1854.0170000000001</v>
      </c>
      <c r="G193" s="250" t="s">
        <v>320</v>
      </c>
      <c r="H193" s="250" t="s">
        <v>322</v>
      </c>
      <c r="I193" s="250" t="s">
        <v>282</v>
      </c>
      <c r="J193" s="252" t="s">
        <v>316</v>
      </c>
    </row>
    <row r="194" spans="1:10">
      <c r="A194" s="253" t="s">
        <v>312</v>
      </c>
      <c r="B194" s="253" t="s">
        <v>313</v>
      </c>
      <c r="C194" s="253" t="s">
        <v>83</v>
      </c>
      <c r="D194" s="253">
        <v>103</v>
      </c>
      <c r="E194" s="254">
        <v>1854.0170000000001</v>
      </c>
      <c r="F194" s="254">
        <v>1892.068</v>
      </c>
      <c r="G194" s="253" t="s">
        <v>323</v>
      </c>
      <c r="H194" s="253" t="s">
        <v>324</v>
      </c>
      <c r="I194" s="253" t="s">
        <v>282</v>
      </c>
      <c r="J194" s="255" t="s">
        <v>316</v>
      </c>
    </row>
    <row r="195" spans="1:10">
      <c r="A195" s="250" t="s">
        <v>312</v>
      </c>
      <c r="B195" s="250" t="s">
        <v>313</v>
      </c>
      <c r="C195" s="250" t="s">
        <v>83</v>
      </c>
      <c r="D195" s="250">
        <v>103</v>
      </c>
      <c r="E195" s="251">
        <v>1892.068</v>
      </c>
      <c r="F195" s="251">
        <v>1894.85</v>
      </c>
      <c r="G195" s="250" t="s">
        <v>325</v>
      </c>
      <c r="H195" s="250" t="s">
        <v>326</v>
      </c>
      <c r="I195" s="250" t="s">
        <v>282</v>
      </c>
      <c r="J195" s="252" t="s">
        <v>316</v>
      </c>
    </row>
    <row r="196" spans="1:10">
      <c r="A196" s="253" t="s">
        <v>312</v>
      </c>
      <c r="B196" s="253" t="s">
        <v>313</v>
      </c>
      <c r="C196" s="253" t="s">
        <v>83</v>
      </c>
      <c r="D196" s="253">
        <v>103</v>
      </c>
      <c r="E196" s="254">
        <v>1892.068</v>
      </c>
      <c r="F196" s="254">
        <v>1894.85</v>
      </c>
      <c r="G196" s="253" t="s">
        <v>325</v>
      </c>
      <c r="H196" s="253" t="s">
        <v>327</v>
      </c>
      <c r="I196" s="253" t="s">
        <v>282</v>
      </c>
      <c r="J196" s="255" t="s">
        <v>316</v>
      </c>
    </row>
    <row r="197" spans="1:10">
      <c r="A197" s="250" t="s">
        <v>312</v>
      </c>
      <c r="B197" s="250" t="s">
        <v>313</v>
      </c>
      <c r="C197" s="250" t="s">
        <v>83</v>
      </c>
      <c r="D197" s="250">
        <v>103</v>
      </c>
      <c r="E197" s="251">
        <v>1894.85</v>
      </c>
      <c r="F197" s="251">
        <v>1934.7660000000001</v>
      </c>
      <c r="G197" s="250" t="s">
        <v>328</v>
      </c>
      <c r="H197" s="250" t="s">
        <v>329</v>
      </c>
      <c r="I197" s="250" t="s">
        <v>282</v>
      </c>
      <c r="J197" s="252" t="s">
        <v>316</v>
      </c>
    </row>
    <row r="198" spans="1:10">
      <c r="A198" s="253" t="s">
        <v>312</v>
      </c>
      <c r="B198" s="253" t="s">
        <v>313</v>
      </c>
      <c r="C198" s="253" t="s">
        <v>83</v>
      </c>
      <c r="D198" s="253">
        <v>103</v>
      </c>
      <c r="E198" s="254">
        <v>1934.7660000000001</v>
      </c>
      <c r="F198" s="254">
        <v>1937.5050000000001</v>
      </c>
      <c r="G198" s="253" t="s">
        <v>330</v>
      </c>
      <c r="H198" s="253" t="s">
        <v>331</v>
      </c>
      <c r="I198" s="253" t="s">
        <v>282</v>
      </c>
      <c r="J198" s="255" t="s">
        <v>316</v>
      </c>
    </row>
    <row r="199" spans="1:10">
      <c r="A199" s="250" t="s">
        <v>312</v>
      </c>
      <c r="B199" s="250" t="s">
        <v>313</v>
      </c>
      <c r="C199" s="250" t="s">
        <v>83</v>
      </c>
      <c r="D199" s="250">
        <v>103</v>
      </c>
      <c r="E199" s="251">
        <v>1934.7660000000001</v>
      </c>
      <c r="F199" s="251">
        <v>1937.5050000000001</v>
      </c>
      <c r="G199" s="250" t="s">
        <v>330</v>
      </c>
      <c r="H199" s="250" t="s">
        <v>332</v>
      </c>
      <c r="I199" s="250" t="s">
        <v>282</v>
      </c>
      <c r="J199" s="252" t="s">
        <v>316</v>
      </c>
    </row>
    <row r="200" spans="1:10">
      <c r="A200" s="253" t="s">
        <v>312</v>
      </c>
      <c r="B200" s="253" t="s">
        <v>313</v>
      </c>
      <c r="C200" s="253" t="s">
        <v>83</v>
      </c>
      <c r="D200" s="253">
        <v>103</v>
      </c>
      <c r="E200" s="254">
        <v>1937.5050000000001</v>
      </c>
      <c r="F200" s="254">
        <v>1983.4059999999999</v>
      </c>
      <c r="G200" s="253" t="s">
        <v>333</v>
      </c>
      <c r="H200" s="253" t="s">
        <v>334</v>
      </c>
      <c r="I200" s="253" t="s">
        <v>282</v>
      </c>
      <c r="J200" s="255" t="s">
        <v>316</v>
      </c>
    </row>
    <row r="201" spans="1:10">
      <c r="A201" s="250" t="s">
        <v>312</v>
      </c>
      <c r="B201" s="250" t="s">
        <v>313</v>
      </c>
      <c r="C201" s="250" t="s">
        <v>83</v>
      </c>
      <c r="D201" s="250">
        <v>103</v>
      </c>
      <c r="E201" s="251">
        <v>1983.4059999999999</v>
      </c>
      <c r="F201" s="251">
        <v>1986.088</v>
      </c>
      <c r="G201" s="250" t="s">
        <v>335</v>
      </c>
      <c r="H201" s="250" t="s">
        <v>336</v>
      </c>
      <c r="I201" s="250" t="s">
        <v>282</v>
      </c>
      <c r="J201" s="252" t="s">
        <v>316</v>
      </c>
    </row>
    <row r="202" spans="1:10">
      <c r="A202" s="253" t="s">
        <v>312</v>
      </c>
      <c r="B202" s="253" t="s">
        <v>313</v>
      </c>
      <c r="C202" s="253" t="s">
        <v>83</v>
      </c>
      <c r="D202" s="253">
        <v>103</v>
      </c>
      <c r="E202" s="254">
        <v>1983.4059999999999</v>
      </c>
      <c r="F202" s="254">
        <v>1986.088</v>
      </c>
      <c r="G202" s="253" t="s">
        <v>335</v>
      </c>
      <c r="H202" s="253" t="s">
        <v>337</v>
      </c>
      <c r="I202" s="253" t="s">
        <v>282</v>
      </c>
      <c r="J202" s="255" t="s">
        <v>316</v>
      </c>
    </row>
    <row r="203" spans="1:10">
      <c r="A203" s="250" t="s">
        <v>312</v>
      </c>
      <c r="B203" s="250" t="s">
        <v>313</v>
      </c>
      <c r="C203" s="250" t="s">
        <v>83</v>
      </c>
      <c r="D203" s="250">
        <v>103</v>
      </c>
      <c r="E203" s="251">
        <v>1986.088</v>
      </c>
      <c r="F203" s="251">
        <v>2018</v>
      </c>
      <c r="G203" s="250" t="s">
        <v>338</v>
      </c>
      <c r="H203" s="250" t="s">
        <v>339</v>
      </c>
      <c r="I203" s="250" t="s">
        <v>282</v>
      </c>
      <c r="J203" s="252" t="s">
        <v>316</v>
      </c>
    </row>
    <row r="204" spans="1:10">
      <c r="A204" s="253" t="s">
        <v>312</v>
      </c>
      <c r="B204" s="253" t="s">
        <v>313</v>
      </c>
      <c r="C204" s="253" t="s">
        <v>83</v>
      </c>
      <c r="D204" s="253">
        <v>103</v>
      </c>
      <c r="E204" s="254">
        <v>2018</v>
      </c>
      <c r="F204" s="254">
        <v>2027.47</v>
      </c>
      <c r="G204" s="253" t="s">
        <v>340</v>
      </c>
      <c r="H204" s="253" t="s">
        <v>341</v>
      </c>
      <c r="I204" s="253" t="s">
        <v>282</v>
      </c>
      <c r="J204" s="255" t="s">
        <v>316</v>
      </c>
    </row>
    <row r="205" spans="1:10">
      <c r="A205" s="250" t="s">
        <v>312</v>
      </c>
      <c r="B205" s="250" t="s">
        <v>313</v>
      </c>
      <c r="C205" s="250" t="s">
        <v>83</v>
      </c>
      <c r="D205" s="250">
        <v>103</v>
      </c>
      <c r="E205" s="251">
        <v>2027.47</v>
      </c>
      <c r="F205" s="251">
        <v>2030.586</v>
      </c>
      <c r="G205" s="250" t="s">
        <v>342</v>
      </c>
      <c r="H205" s="250" t="s">
        <v>343</v>
      </c>
      <c r="I205" s="250" t="s">
        <v>282</v>
      </c>
      <c r="J205" s="252" t="s">
        <v>316</v>
      </c>
    </row>
    <row r="206" spans="1:10">
      <c r="A206" s="253" t="s">
        <v>312</v>
      </c>
      <c r="B206" s="253" t="s">
        <v>313</v>
      </c>
      <c r="C206" s="253" t="s">
        <v>83</v>
      </c>
      <c r="D206" s="253">
        <v>103</v>
      </c>
      <c r="E206" s="254">
        <v>2027.47</v>
      </c>
      <c r="F206" s="254">
        <v>2030.586</v>
      </c>
      <c r="G206" s="253" t="s">
        <v>342</v>
      </c>
      <c r="H206" s="253" t="s">
        <v>344</v>
      </c>
      <c r="I206" s="253" t="s">
        <v>282</v>
      </c>
      <c r="J206" s="255" t="s">
        <v>316</v>
      </c>
    </row>
    <row r="207" spans="1:10">
      <c r="A207" s="250" t="s">
        <v>312</v>
      </c>
      <c r="B207" s="250" t="s">
        <v>313</v>
      </c>
      <c r="C207" s="250" t="s">
        <v>83</v>
      </c>
      <c r="D207" s="250">
        <v>103</v>
      </c>
      <c r="E207" s="251">
        <v>2030.586</v>
      </c>
      <c r="F207" s="251">
        <v>2033.424</v>
      </c>
      <c r="G207" s="250" t="s">
        <v>345</v>
      </c>
      <c r="H207" s="250" t="s">
        <v>346</v>
      </c>
      <c r="I207" s="250" t="s">
        <v>282</v>
      </c>
      <c r="J207" s="252" t="s">
        <v>316</v>
      </c>
    </row>
    <row r="208" spans="1:10">
      <c r="A208" s="253" t="s">
        <v>312</v>
      </c>
      <c r="B208" s="253" t="s">
        <v>313</v>
      </c>
      <c r="C208" s="253" t="s">
        <v>83</v>
      </c>
      <c r="D208" s="253">
        <v>103</v>
      </c>
      <c r="E208" s="254">
        <v>2030.586</v>
      </c>
      <c r="F208" s="254">
        <v>2033.424</v>
      </c>
      <c r="G208" s="253" t="s">
        <v>345</v>
      </c>
      <c r="H208" s="253" t="s">
        <v>347</v>
      </c>
      <c r="I208" s="253" t="s">
        <v>282</v>
      </c>
      <c r="J208" s="255" t="s">
        <v>316</v>
      </c>
    </row>
    <row r="209" spans="1:10">
      <c r="A209" s="250" t="s">
        <v>312</v>
      </c>
      <c r="B209" s="250" t="s">
        <v>313</v>
      </c>
      <c r="C209" s="250" t="s">
        <v>83</v>
      </c>
      <c r="D209" s="250">
        <v>103</v>
      </c>
      <c r="E209" s="251">
        <v>2033.424</v>
      </c>
      <c r="F209" s="251">
        <v>2038</v>
      </c>
      <c r="G209" s="250" t="s">
        <v>272</v>
      </c>
      <c r="H209" s="250" t="s">
        <v>348</v>
      </c>
      <c r="I209" s="250" t="s">
        <v>282</v>
      </c>
      <c r="J209" s="252" t="s">
        <v>316</v>
      </c>
    </row>
    <row r="210" spans="1:10">
      <c r="A210" s="253" t="s">
        <v>312</v>
      </c>
      <c r="B210" s="253" t="s">
        <v>313</v>
      </c>
      <c r="C210" s="253" t="s">
        <v>83</v>
      </c>
      <c r="D210" s="253">
        <v>103</v>
      </c>
      <c r="E210" s="254">
        <v>2038</v>
      </c>
      <c r="F210" s="254">
        <v>2056</v>
      </c>
      <c r="G210" s="253" t="s">
        <v>278</v>
      </c>
      <c r="H210" s="253" t="s">
        <v>349</v>
      </c>
      <c r="I210" s="253" t="s">
        <v>282</v>
      </c>
      <c r="J210" s="255" t="s">
        <v>316</v>
      </c>
    </row>
    <row r="211" spans="1:10">
      <c r="A211" s="250" t="s">
        <v>312</v>
      </c>
      <c r="B211" s="250" t="s">
        <v>313</v>
      </c>
      <c r="C211" s="250" t="s">
        <v>83</v>
      </c>
      <c r="D211" s="250">
        <v>103</v>
      </c>
      <c r="E211" s="251">
        <v>2056</v>
      </c>
      <c r="F211" s="251">
        <v>2075.86</v>
      </c>
      <c r="G211" s="250" t="s">
        <v>350</v>
      </c>
      <c r="H211" s="250" t="s">
        <v>351</v>
      </c>
      <c r="I211" s="250" t="s">
        <v>282</v>
      </c>
      <c r="J211" s="252" t="s">
        <v>316</v>
      </c>
    </row>
    <row r="212" spans="1:10">
      <c r="A212" s="253" t="s">
        <v>312</v>
      </c>
      <c r="B212" s="253" t="s">
        <v>313</v>
      </c>
      <c r="C212" s="253" t="s">
        <v>83</v>
      </c>
      <c r="D212" s="253">
        <v>103</v>
      </c>
      <c r="E212" s="254">
        <v>2075.86</v>
      </c>
      <c r="F212" s="254">
        <v>2078.5169999999998</v>
      </c>
      <c r="G212" s="253" t="s">
        <v>352</v>
      </c>
      <c r="H212" s="253" t="s">
        <v>353</v>
      </c>
      <c r="I212" s="253" t="s">
        <v>282</v>
      </c>
      <c r="J212" s="255" t="s">
        <v>316</v>
      </c>
    </row>
    <row r="213" spans="1:10">
      <c r="A213" s="250" t="s">
        <v>312</v>
      </c>
      <c r="B213" s="250" t="s">
        <v>313</v>
      </c>
      <c r="C213" s="250" t="s">
        <v>83</v>
      </c>
      <c r="D213" s="250">
        <v>103</v>
      </c>
      <c r="E213" s="251">
        <v>2075.86</v>
      </c>
      <c r="F213" s="251">
        <v>2078.5169999999998</v>
      </c>
      <c r="G213" s="250" t="s">
        <v>352</v>
      </c>
      <c r="H213" s="250" t="s">
        <v>354</v>
      </c>
      <c r="I213" s="250" t="s">
        <v>282</v>
      </c>
      <c r="J213" s="252" t="s">
        <v>316</v>
      </c>
    </row>
    <row r="214" spans="1:10">
      <c r="A214" s="253" t="s">
        <v>312</v>
      </c>
      <c r="B214" s="253" t="s">
        <v>313</v>
      </c>
      <c r="C214" s="253" t="s">
        <v>83</v>
      </c>
      <c r="D214" s="253">
        <v>103</v>
      </c>
      <c r="E214" s="254">
        <v>2078.5169999999998</v>
      </c>
      <c r="F214" s="254">
        <v>2096</v>
      </c>
      <c r="G214" s="253" t="s">
        <v>278</v>
      </c>
      <c r="H214" s="253" t="s">
        <v>355</v>
      </c>
      <c r="I214" s="253" t="s">
        <v>282</v>
      </c>
      <c r="J214" s="255" t="s">
        <v>316</v>
      </c>
    </row>
    <row r="215" spans="1:10">
      <c r="A215" s="250" t="s">
        <v>312</v>
      </c>
      <c r="B215" s="250" t="s">
        <v>313</v>
      </c>
      <c r="C215" s="250" t="s">
        <v>83</v>
      </c>
      <c r="D215" s="250">
        <v>103</v>
      </c>
      <c r="E215" s="251">
        <v>2096</v>
      </c>
      <c r="F215" s="251">
        <v>2115.7240000000002</v>
      </c>
      <c r="G215" s="250" t="s">
        <v>356</v>
      </c>
      <c r="H215" s="250" t="s">
        <v>357</v>
      </c>
      <c r="I215" s="250" t="s">
        <v>282</v>
      </c>
      <c r="J215" s="252" t="s">
        <v>316</v>
      </c>
    </row>
    <row r="216" spans="1:10">
      <c r="A216" s="253" t="s">
        <v>312</v>
      </c>
      <c r="B216" s="253" t="s">
        <v>313</v>
      </c>
      <c r="C216" s="253" t="s">
        <v>83</v>
      </c>
      <c r="D216" s="253">
        <v>103</v>
      </c>
      <c r="E216" s="254">
        <v>2115.7240000000002</v>
      </c>
      <c r="F216" s="254">
        <v>2118.4</v>
      </c>
      <c r="G216" s="253" t="s">
        <v>358</v>
      </c>
      <c r="H216" s="253" t="s">
        <v>359</v>
      </c>
      <c r="I216" s="253" t="s">
        <v>282</v>
      </c>
      <c r="J216" s="255" t="s">
        <v>316</v>
      </c>
    </row>
    <row r="217" spans="1:10">
      <c r="A217" s="250" t="s">
        <v>312</v>
      </c>
      <c r="B217" s="250" t="s">
        <v>313</v>
      </c>
      <c r="C217" s="250" t="s">
        <v>83</v>
      </c>
      <c r="D217" s="250">
        <v>103</v>
      </c>
      <c r="E217" s="251">
        <v>2115.7240000000002</v>
      </c>
      <c r="F217" s="251">
        <v>2118.4</v>
      </c>
      <c r="G217" s="250" t="s">
        <v>358</v>
      </c>
      <c r="H217" s="250" t="s">
        <v>360</v>
      </c>
      <c r="I217" s="250" t="s">
        <v>282</v>
      </c>
      <c r="J217" s="252" t="s">
        <v>316</v>
      </c>
    </row>
    <row r="218" spans="1:10">
      <c r="A218" s="253" t="s">
        <v>312</v>
      </c>
      <c r="B218" s="253" t="s">
        <v>313</v>
      </c>
      <c r="C218" s="253" t="s">
        <v>83</v>
      </c>
      <c r="D218" s="253">
        <v>103</v>
      </c>
      <c r="E218" s="254">
        <v>2118.4</v>
      </c>
      <c r="F218" s="254">
        <v>2122.431</v>
      </c>
      <c r="G218" s="253" t="s">
        <v>338</v>
      </c>
      <c r="H218" s="253" t="s">
        <v>361</v>
      </c>
      <c r="I218" s="253" t="s">
        <v>282</v>
      </c>
      <c r="J218" s="255" t="s">
        <v>316</v>
      </c>
    </row>
    <row r="219" spans="1:10">
      <c r="A219" s="250" t="s">
        <v>312</v>
      </c>
      <c r="B219" s="250" t="s">
        <v>313</v>
      </c>
      <c r="C219" s="250" t="s">
        <v>83</v>
      </c>
      <c r="D219" s="250">
        <v>103</v>
      </c>
      <c r="E219" s="251">
        <v>2122.431</v>
      </c>
      <c r="F219" s="251">
        <v>2128</v>
      </c>
      <c r="G219" s="250" t="s">
        <v>340</v>
      </c>
      <c r="H219" s="250" t="s">
        <v>362</v>
      </c>
      <c r="I219" s="250" t="s">
        <v>282</v>
      </c>
      <c r="J219" s="252" t="s">
        <v>316</v>
      </c>
    </row>
    <row r="220" spans="1:10">
      <c r="A220" s="253" t="s">
        <v>312</v>
      </c>
      <c r="B220" s="253" t="s">
        <v>313</v>
      </c>
      <c r="C220" s="253" t="s">
        <v>83</v>
      </c>
      <c r="D220" s="253">
        <v>103</v>
      </c>
      <c r="E220" s="254">
        <v>2128</v>
      </c>
      <c r="F220" s="254">
        <v>2151.7240000000002</v>
      </c>
      <c r="G220" s="253" t="s">
        <v>363</v>
      </c>
      <c r="H220" s="253" t="s">
        <v>364</v>
      </c>
      <c r="I220" s="253" t="s">
        <v>282</v>
      </c>
      <c r="J220" s="255" t="s">
        <v>316</v>
      </c>
    </row>
    <row r="221" spans="1:10">
      <c r="A221" s="250" t="s">
        <v>312</v>
      </c>
      <c r="B221" s="250" t="s">
        <v>313</v>
      </c>
      <c r="C221" s="250" t="s">
        <v>83</v>
      </c>
      <c r="D221" s="250">
        <v>103</v>
      </c>
      <c r="E221" s="251">
        <v>2151.7240000000002</v>
      </c>
      <c r="F221" s="251">
        <v>2154.395</v>
      </c>
      <c r="G221" s="250" t="s">
        <v>365</v>
      </c>
      <c r="H221" s="250" t="s">
        <v>366</v>
      </c>
      <c r="I221" s="250" t="s">
        <v>282</v>
      </c>
      <c r="J221" s="252" t="s">
        <v>316</v>
      </c>
    </row>
    <row r="222" spans="1:10">
      <c r="A222" s="253" t="s">
        <v>312</v>
      </c>
      <c r="B222" s="253" t="s">
        <v>313</v>
      </c>
      <c r="C222" s="253" t="s">
        <v>83</v>
      </c>
      <c r="D222" s="253">
        <v>103</v>
      </c>
      <c r="E222" s="254">
        <v>2151.7240000000002</v>
      </c>
      <c r="F222" s="254">
        <v>2154.395</v>
      </c>
      <c r="G222" s="253" t="s">
        <v>365</v>
      </c>
      <c r="H222" s="253" t="s">
        <v>367</v>
      </c>
      <c r="I222" s="253" t="s">
        <v>282</v>
      </c>
      <c r="J222" s="255" t="s">
        <v>316</v>
      </c>
    </row>
    <row r="223" spans="1:10">
      <c r="A223" s="250" t="s">
        <v>312</v>
      </c>
      <c r="B223" s="250" t="s">
        <v>313</v>
      </c>
      <c r="C223" s="250" t="s">
        <v>83</v>
      </c>
      <c r="D223" s="250">
        <v>103</v>
      </c>
      <c r="E223" s="251">
        <v>2154.395</v>
      </c>
      <c r="F223" s="251">
        <v>2175</v>
      </c>
      <c r="G223" s="250" t="s">
        <v>368</v>
      </c>
      <c r="H223" s="250" t="s">
        <v>369</v>
      </c>
      <c r="I223" s="250" t="s">
        <v>282</v>
      </c>
      <c r="J223" s="252" t="s">
        <v>316</v>
      </c>
    </row>
    <row r="224" spans="1:10">
      <c r="A224" s="253" t="s">
        <v>312</v>
      </c>
      <c r="B224" s="253" t="s">
        <v>313</v>
      </c>
      <c r="C224" s="253" t="s">
        <v>83</v>
      </c>
      <c r="D224" s="253">
        <v>103</v>
      </c>
      <c r="E224" s="254">
        <v>2175</v>
      </c>
      <c r="F224" s="254">
        <v>2196.5650000000001</v>
      </c>
      <c r="G224" s="253" t="s">
        <v>370</v>
      </c>
      <c r="H224" s="253" t="s">
        <v>371</v>
      </c>
      <c r="I224" s="253" t="s">
        <v>282</v>
      </c>
      <c r="J224" s="255" t="s">
        <v>316</v>
      </c>
    </row>
    <row r="225" spans="1:10">
      <c r="A225" s="250" t="s">
        <v>312</v>
      </c>
      <c r="B225" s="250" t="s">
        <v>313</v>
      </c>
      <c r="C225" s="250" t="s">
        <v>83</v>
      </c>
      <c r="D225" s="250">
        <v>103</v>
      </c>
      <c r="E225" s="251">
        <v>2196.5650000000001</v>
      </c>
      <c r="F225" s="251">
        <v>2199.4789999999998</v>
      </c>
      <c r="G225" s="250" t="s">
        <v>372</v>
      </c>
      <c r="H225" s="250" t="s">
        <v>373</v>
      </c>
      <c r="I225" s="250" t="s">
        <v>282</v>
      </c>
      <c r="J225" s="252" t="s">
        <v>316</v>
      </c>
    </row>
    <row r="226" spans="1:10">
      <c r="A226" s="253" t="s">
        <v>312</v>
      </c>
      <c r="B226" s="253" t="s">
        <v>313</v>
      </c>
      <c r="C226" s="253" t="s">
        <v>83</v>
      </c>
      <c r="D226" s="253">
        <v>103</v>
      </c>
      <c r="E226" s="254">
        <v>2196.5650000000001</v>
      </c>
      <c r="F226" s="254">
        <v>2199.4789999999998</v>
      </c>
      <c r="G226" s="253" t="s">
        <v>372</v>
      </c>
      <c r="H226" s="253" t="s">
        <v>374</v>
      </c>
      <c r="I226" s="253" t="s">
        <v>282</v>
      </c>
      <c r="J226" s="255" t="s">
        <v>316</v>
      </c>
    </row>
    <row r="227" spans="1:10">
      <c r="A227" s="250" t="s">
        <v>312</v>
      </c>
      <c r="B227" s="250" t="s">
        <v>313</v>
      </c>
      <c r="C227" s="250" t="s">
        <v>83</v>
      </c>
      <c r="D227" s="250">
        <v>103</v>
      </c>
      <c r="E227" s="251">
        <v>2199.4789999999998</v>
      </c>
      <c r="F227" s="251">
        <v>2203.627</v>
      </c>
      <c r="G227" s="250" t="s">
        <v>375</v>
      </c>
      <c r="H227" s="250" t="s">
        <v>376</v>
      </c>
      <c r="I227" s="250" t="s">
        <v>282</v>
      </c>
      <c r="J227" s="252" t="s">
        <v>316</v>
      </c>
    </row>
    <row r="228" spans="1:10">
      <c r="A228" s="253" t="s">
        <v>377</v>
      </c>
      <c r="B228" s="253" t="s">
        <v>378</v>
      </c>
      <c r="C228" s="253" t="s">
        <v>83</v>
      </c>
      <c r="D228" s="253">
        <v>72</v>
      </c>
      <c r="E228" s="254">
        <v>255.5</v>
      </c>
      <c r="F228" s="254">
        <v>261.05399999999997</v>
      </c>
      <c r="G228" s="253" t="s">
        <v>379</v>
      </c>
      <c r="H228" s="253" t="s">
        <v>380</v>
      </c>
      <c r="I228" s="253" t="s">
        <v>381</v>
      </c>
      <c r="J228" s="255" t="s">
        <v>382</v>
      </c>
    </row>
    <row r="229" spans="1:10">
      <c r="A229" s="250" t="s">
        <v>377</v>
      </c>
      <c r="B229" s="250" t="s">
        <v>378</v>
      </c>
      <c r="C229" s="250" t="s">
        <v>83</v>
      </c>
      <c r="D229" s="250">
        <v>72</v>
      </c>
      <c r="E229" s="251">
        <v>261.05399999999997</v>
      </c>
      <c r="F229" s="251">
        <v>264.98099999999999</v>
      </c>
      <c r="G229" s="250" t="s">
        <v>379</v>
      </c>
      <c r="H229" s="250" t="s">
        <v>383</v>
      </c>
      <c r="I229" s="250" t="s">
        <v>381</v>
      </c>
      <c r="J229" s="252" t="s">
        <v>382</v>
      </c>
    </row>
    <row r="230" spans="1:10">
      <c r="A230" s="253" t="s">
        <v>377</v>
      </c>
      <c r="B230" s="253" t="s">
        <v>378</v>
      </c>
      <c r="C230" s="253" t="s">
        <v>83</v>
      </c>
      <c r="D230" s="253">
        <v>72</v>
      </c>
      <c r="E230" s="254">
        <v>264.98099999999999</v>
      </c>
      <c r="F230" s="254">
        <v>265.84500000000003</v>
      </c>
      <c r="G230" s="253" t="s">
        <v>384</v>
      </c>
      <c r="H230" s="253" t="s">
        <v>385</v>
      </c>
      <c r="I230" s="253" t="s">
        <v>381</v>
      </c>
      <c r="J230" s="255" t="s">
        <v>382</v>
      </c>
    </row>
    <row r="231" spans="1:10">
      <c r="A231" s="250" t="s">
        <v>377</v>
      </c>
      <c r="B231" s="250" t="s">
        <v>378</v>
      </c>
      <c r="C231" s="250" t="s">
        <v>83</v>
      </c>
      <c r="D231" s="250">
        <v>72</v>
      </c>
      <c r="E231" s="251">
        <v>265.84500000000003</v>
      </c>
      <c r="F231" s="251">
        <v>285.25</v>
      </c>
      <c r="G231" s="250" t="s">
        <v>386</v>
      </c>
      <c r="H231" s="250" t="s">
        <v>387</v>
      </c>
      <c r="I231" s="250" t="s">
        <v>381</v>
      </c>
      <c r="J231" s="252" t="s">
        <v>382</v>
      </c>
    </row>
    <row r="232" spans="1:10">
      <c r="A232" s="253" t="s">
        <v>377</v>
      </c>
      <c r="B232" s="253" t="s">
        <v>378</v>
      </c>
      <c r="C232" s="253" t="s">
        <v>83</v>
      </c>
      <c r="D232" s="253">
        <v>72</v>
      </c>
      <c r="E232" s="254">
        <v>285.25</v>
      </c>
      <c r="F232" s="254">
        <v>286.14800000000002</v>
      </c>
      <c r="G232" s="253" t="s">
        <v>388</v>
      </c>
      <c r="H232" s="253" t="s">
        <v>389</v>
      </c>
      <c r="I232" s="253" t="s">
        <v>381</v>
      </c>
      <c r="J232" s="255" t="s">
        <v>382</v>
      </c>
    </row>
    <row r="233" spans="1:10">
      <c r="A233" s="250" t="s">
        <v>377</v>
      </c>
      <c r="B233" s="250" t="s">
        <v>378</v>
      </c>
      <c r="C233" s="250" t="s">
        <v>83</v>
      </c>
      <c r="D233" s="250">
        <v>72</v>
      </c>
      <c r="E233" s="251">
        <v>286</v>
      </c>
      <c r="F233" s="251">
        <v>286.14800000000002</v>
      </c>
      <c r="G233" s="250" t="s">
        <v>388</v>
      </c>
      <c r="H233" s="250" t="s">
        <v>390</v>
      </c>
      <c r="I233" s="250" t="s">
        <v>381</v>
      </c>
      <c r="J233" s="252" t="s">
        <v>382</v>
      </c>
    </row>
    <row r="234" spans="1:10">
      <c r="A234" s="253" t="s">
        <v>377</v>
      </c>
      <c r="B234" s="253" t="s">
        <v>378</v>
      </c>
      <c r="C234" s="253" t="s">
        <v>83</v>
      </c>
      <c r="D234" s="253">
        <v>72</v>
      </c>
      <c r="E234" s="254">
        <v>286.14800000000002</v>
      </c>
      <c r="F234" s="254">
        <v>296.589</v>
      </c>
      <c r="G234" s="253" t="s">
        <v>391</v>
      </c>
      <c r="H234" s="253" t="s">
        <v>392</v>
      </c>
      <c r="I234" s="253" t="s">
        <v>381</v>
      </c>
      <c r="J234" s="255" t="s">
        <v>382</v>
      </c>
    </row>
    <row r="235" spans="1:10">
      <c r="A235" s="250" t="s">
        <v>377</v>
      </c>
      <c r="B235" s="250" t="s">
        <v>378</v>
      </c>
      <c r="C235" s="250" t="s">
        <v>83</v>
      </c>
      <c r="D235" s="250">
        <v>72</v>
      </c>
      <c r="E235" s="251">
        <v>296.589</v>
      </c>
      <c r="F235" s="251">
        <v>297.62</v>
      </c>
      <c r="G235" s="250" t="s">
        <v>393</v>
      </c>
      <c r="H235" s="250" t="s">
        <v>394</v>
      </c>
      <c r="I235" s="250" t="s">
        <v>381</v>
      </c>
      <c r="J235" s="252" t="s">
        <v>382</v>
      </c>
    </row>
    <row r="236" spans="1:10">
      <c r="A236" s="253" t="s">
        <v>377</v>
      </c>
      <c r="B236" s="253" t="s">
        <v>378</v>
      </c>
      <c r="C236" s="253" t="s">
        <v>83</v>
      </c>
      <c r="D236" s="253">
        <v>72</v>
      </c>
      <c r="E236" s="254">
        <v>297.62</v>
      </c>
      <c r="F236" s="254">
        <v>320.57</v>
      </c>
      <c r="G236" s="253" t="s">
        <v>395</v>
      </c>
      <c r="H236" s="253" t="s">
        <v>396</v>
      </c>
      <c r="I236" s="253" t="s">
        <v>381</v>
      </c>
      <c r="J236" s="255" t="s">
        <v>382</v>
      </c>
    </row>
    <row r="237" spans="1:10">
      <c r="A237" s="250" t="s">
        <v>377</v>
      </c>
      <c r="B237" s="250" t="s">
        <v>378</v>
      </c>
      <c r="C237" s="250" t="s">
        <v>83</v>
      </c>
      <c r="D237" s="250">
        <v>72</v>
      </c>
      <c r="E237" s="251">
        <v>320.57</v>
      </c>
      <c r="F237" s="251">
        <v>320.714</v>
      </c>
      <c r="G237" s="250" t="s">
        <v>397</v>
      </c>
      <c r="H237" s="250" t="s">
        <v>398</v>
      </c>
      <c r="I237" s="250" t="s">
        <v>381</v>
      </c>
      <c r="J237" s="252" t="s">
        <v>382</v>
      </c>
    </row>
    <row r="238" spans="1:10">
      <c r="A238" s="253" t="s">
        <v>377</v>
      </c>
      <c r="B238" s="253" t="s">
        <v>378</v>
      </c>
      <c r="C238" s="253" t="s">
        <v>83</v>
      </c>
      <c r="D238" s="253">
        <v>72</v>
      </c>
      <c r="E238" s="254">
        <v>320.714</v>
      </c>
      <c r="F238" s="254">
        <v>321.32799999999997</v>
      </c>
      <c r="G238" s="253" t="s">
        <v>399</v>
      </c>
      <c r="H238" s="253" t="s">
        <v>400</v>
      </c>
      <c r="I238" s="253" t="s">
        <v>381</v>
      </c>
      <c r="J238" s="255" t="s">
        <v>382</v>
      </c>
    </row>
    <row r="239" spans="1:10">
      <c r="A239" s="250" t="s">
        <v>377</v>
      </c>
      <c r="B239" s="250" t="s">
        <v>378</v>
      </c>
      <c r="C239" s="250" t="s">
        <v>83</v>
      </c>
      <c r="D239" s="250">
        <v>72</v>
      </c>
      <c r="E239" s="251">
        <v>321.32799999999997</v>
      </c>
      <c r="F239" s="251">
        <v>337.24</v>
      </c>
      <c r="G239" s="250" t="s">
        <v>401</v>
      </c>
      <c r="H239" s="250" t="s">
        <v>402</v>
      </c>
      <c r="I239" s="250" t="s">
        <v>381</v>
      </c>
      <c r="J239" s="252" t="s">
        <v>382</v>
      </c>
    </row>
    <row r="240" spans="1:10">
      <c r="A240" s="253" t="s">
        <v>377</v>
      </c>
      <c r="B240" s="253" t="s">
        <v>378</v>
      </c>
      <c r="C240" s="253" t="s">
        <v>83</v>
      </c>
      <c r="D240" s="253">
        <v>72</v>
      </c>
      <c r="E240" s="254">
        <v>321.32799999999997</v>
      </c>
      <c r="F240" s="254">
        <v>337.24</v>
      </c>
      <c r="G240" s="253" t="s">
        <v>401</v>
      </c>
      <c r="H240" s="253" t="s">
        <v>403</v>
      </c>
      <c r="I240" s="253" t="s">
        <v>381</v>
      </c>
      <c r="J240" s="255" t="s">
        <v>382</v>
      </c>
    </row>
    <row r="241" spans="1:10">
      <c r="A241" s="250" t="s">
        <v>377</v>
      </c>
      <c r="B241" s="250" t="s">
        <v>378</v>
      </c>
      <c r="C241" s="250" t="s">
        <v>83</v>
      </c>
      <c r="D241" s="250">
        <v>72</v>
      </c>
      <c r="E241" s="251">
        <v>337.24</v>
      </c>
      <c r="F241" s="251">
        <v>356.803</v>
      </c>
      <c r="G241" s="250" t="s">
        <v>404</v>
      </c>
      <c r="H241" s="250" t="s">
        <v>405</v>
      </c>
      <c r="I241" s="250" t="s">
        <v>381</v>
      </c>
      <c r="J241" s="252" t="s">
        <v>382</v>
      </c>
    </row>
    <row r="242" spans="1:10">
      <c r="A242" s="253" t="s">
        <v>377</v>
      </c>
      <c r="B242" s="253" t="s">
        <v>378</v>
      </c>
      <c r="C242" s="253" t="s">
        <v>83</v>
      </c>
      <c r="D242" s="253">
        <v>72</v>
      </c>
      <c r="E242" s="254">
        <v>356.803</v>
      </c>
      <c r="F242" s="254">
        <v>357.702</v>
      </c>
      <c r="G242" s="253" t="s">
        <v>406</v>
      </c>
      <c r="H242" s="253" t="s">
        <v>407</v>
      </c>
      <c r="I242" s="253" t="s">
        <v>381</v>
      </c>
      <c r="J242" s="255" t="s">
        <v>382</v>
      </c>
    </row>
    <row r="243" spans="1:10">
      <c r="A243" s="250" t="s">
        <v>377</v>
      </c>
      <c r="B243" s="250" t="s">
        <v>378</v>
      </c>
      <c r="C243" s="250" t="s">
        <v>83</v>
      </c>
      <c r="D243" s="250">
        <v>72</v>
      </c>
      <c r="E243" s="251">
        <v>356.803</v>
      </c>
      <c r="F243" s="251">
        <v>357.702</v>
      </c>
      <c r="G243" s="250" t="s">
        <v>406</v>
      </c>
      <c r="H243" s="250" t="s">
        <v>408</v>
      </c>
      <c r="I243" s="250" t="s">
        <v>381</v>
      </c>
      <c r="J243" s="252" t="s">
        <v>382</v>
      </c>
    </row>
    <row r="244" spans="1:10">
      <c r="A244" s="253" t="s">
        <v>377</v>
      </c>
      <c r="B244" s="253" t="s">
        <v>378</v>
      </c>
      <c r="C244" s="253" t="s">
        <v>83</v>
      </c>
      <c r="D244" s="253">
        <v>72</v>
      </c>
      <c r="E244" s="254">
        <v>357.702</v>
      </c>
      <c r="F244" s="254">
        <v>396.82</v>
      </c>
      <c r="G244" s="253" t="s">
        <v>409</v>
      </c>
      <c r="H244" s="253" t="s">
        <v>410</v>
      </c>
      <c r="I244" s="253" t="s">
        <v>381</v>
      </c>
      <c r="J244" s="255" t="s">
        <v>382</v>
      </c>
    </row>
    <row r="245" spans="1:10">
      <c r="A245" s="250" t="s">
        <v>377</v>
      </c>
      <c r="B245" s="250" t="s">
        <v>378</v>
      </c>
      <c r="C245" s="250" t="s">
        <v>83</v>
      </c>
      <c r="D245" s="250">
        <v>72</v>
      </c>
      <c r="E245" s="251">
        <v>396.82</v>
      </c>
      <c r="F245" s="251">
        <v>398.33</v>
      </c>
      <c r="G245" s="250" t="s">
        <v>411</v>
      </c>
      <c r="H245" s="250" t="s">
        <v>412</v>
      </c>
      <c r="I245" s="250" t="s">
        <v>381</v>
      </c>
      <c r="J245" s="252" t="s">
        <v>382</v>
      </c>
    </row>
    <row r="246" spans="1:10">
      <c r="A246" s="253" t="s">
        <v>377</v>
      </c>
      <c r="B246" s="253" t="s">
        <v>378</v>
      </c>
      <c r="C246" s="253" t="s">
        <v>83</v>
      </c>
      <c r="D246" s="253">
        <v>72</v>
      </c>
      <c r="E246" s="254">
        <v>396.82</v>
      </c>
      <c r="F246" s="254">
        <v>398.33</v>
      </c>
      <c r="G246" s="253" t="s">
        <v>411</v>
      </c>
      <c r="H246" s="253" t="s">
        <v>413</v>
      </c>
      <c r="I246" s="253" t="s">
        <v>381</v>
      </c>
      <c r="J246" s="255" t="s">
        <v>382</v>
      </c>
    </row>
    <row r="247" spans="1:10">
      <c r="A247" s="250" t="s">
        <v>377</v>
      </c>
      <c r="B247" s="250" t="s">
        <v>378</v>
      </c>
      <c r="C247" s="250" t="s">
        <v>83</v>
      </c>
      <c r="D247" s="250">
        <v>72</v>
      </c>
      <c r="E247" s="251">
        <v>398.33</v>
      </c>
      <c r="F247" s="251">
        <v>427.81299999999999</v>
      </c>
      <c r="G247" s="250" t="s">
        <v>414</v>
      </c>
      <c r="H247" s="250" t="s">
        <v>415</v>
      </c>
      <c r="I247" s="250" t="s">
        <v>381</v>
      </c>
      <c r="J247" s="252" t="s">
        <v>382</v>
      </c>
    </row>
    <row r="248" spans="1:10">
      <c r="A248" s="253" t="s">
        <v>377</v>
      </c>
      <c r="B248" s="253" t="s">
        <v>378</v>
      </c>
      <c r="C248" s="253" t="s">
        <v>83</v>
      </c>
      <c r="D248" s="253">
        <v>72</v>
      </c>
      <c r="E248" s="254">
        <v>427.81299999999999</v>
      </c>
      <c r="F248" s="254">
        <v>428.399</v>
      </c>
      <c r="G248" s="253" t="s">
        <v>416</v>
      </c>
      <c r="H248" s="253" t="s">
        <v>417</v>
      </c>
      <c r="I248" s="253" t="s">
        <v>381</v>
      </c>
      <c r="J248" s="255" t="s">
        <v>382</v>
      </c>
    </row>
    <row r="249" spans="1:10">
      <c r="A249" s="250" t="s">
        <v>377</v>
      </c>
      <c r="B249" s="250" t="s">
        <v>378</v>
      </c>
      <c r="C249" s="250" t="s">
        <v>83</v>
      </c>
      <c r="D249" s="250">
        <v>72</v>
      </c>
      <c r="E249" s="251">
        <v>427.81299999999999</v>
      </c>
      <c r="F249" s="251">
        <v>428.399</v>
      </c>
      <c r="G249" s="250" t="s">
        <v>416</v>
      </c>
      <c r="H249" s="250" t="s">
        <v>418</v>
      </c>
      <c r="I249" s="250" t="s">
        <v>381</v>
      </c>
      <c r="J249" s="252" t="s">
        <v>382</v>
      </c>
    </row>
    <row r="250" spans="1:10">
      <c r="A250" s="253" t="s">
        <v>377</v>
      </c>
      <c r="B250" s="253" t="s">
        <v>378</v>
      </c>
      <c r="C250" s="253" t="s">
        <v>83</v>
      </c>
      <c r="D250" s="253">
        <v>72</v>
      </c>
      <c r="E250" s="254">
        <v>428.399</v>
      </c>
      <c r="F250" s="254">
        <v>465</v>
      </c>
      <c r="G250" s="253" t="s">
        <v>419</v>
      </c>
      <c r="H250" s="253" t="s">
        <v>420</v>
      </c>
      <c r="I250" s="253" t="s">
        <v>381</v>
      </c>
      <c r="J250" s="255" t="s">
        <v>382</v>
      </c>
    </row>
    <row r="251" spans="1:10">
      <c r="A251" s="250" t="s">
        <v>377</v>
      </c>
      <c r="B251" s="250" t="s">
        <v>378</v>
      </c>
      <c r="C251" s="250" t="s">
        <v>83</v>
      </c>
      <c r="D251" s="250">
        <v>72</v>
      </c>
      <c r="E251" s="251">
        <v>465</v>
      </c>
      <c r="F251" s="251">
        <v>506.37700000000001</v>
      </c>
      <c r="G251" s="250" t="s">
        <v>419</v>
      </c>
      <c r="H251" s="250" t="s">
        <v>421</v>
      </c>
      <c r="I251" s="250" t="s">
        <v>381</v>
      </c>
      <c r="J251" s="252" t="s">
        <v>382</v>
      </c>
    </row>
    <row r="252" spans="1:10">
      <c r="A252" s="253" t="s">
        <v>377</v>
      </c>
      <c r="B252" s="253" t="s">
        <v>378</v>
      </c>
      <c r="C252" s="253" t="s">
        <v>83</v>
      </c>
      <c r="D252" s="253">
        <v>72</v>
      </c>
      <c r="E252" s="254">
        <v>506.37700000000001</v>
      </c>
      <c r="F252" s="254">
        <v>506.81</v>
      </c>
      <c r="G252" s="253" t="s">
        <v>422</v>
      </c>
      <c r="H252" s="253" t="s">
        <v>423</v>
      </c>
      <c r="I252" s="253" t="s">
        <v>381</v>
      </c>
      <c r="J252" s="255" t="s">
        <v>382</v>
      </c>
    </row>
    <row r="253" spans="1:10">
      <c r="A253" s="250" t="s">
        <v>377</v>
      </c>
      <c r="B253" s="250" t="s">
        <v>378</v>
      </c>
      <c r="C253" s="250" t="s">
        <v>83</v>
      </c>
      <c r="D253" s="250">
        <v>72</v>
      </c>
      <c r="E253" s="251">
        <v>506.37700000000001</v>
      </c>
      <c r="F253" s="251">
        <v>506.81</v>
      </c>
      <c r="G253" s="250" t="s">
        <v>422</v>
      </c>
      <c r="H253" s="250" t="s">
        <v>424</v>
      </c>
      <c r="I253" s="250" t="s">
        <v>381</v>
      </c>
      <c r="J253" s="252" t="s">
        <v>382</v>
      </c>
    </row>
    <row r="254" spans="1:10">
      <c r="A254" s="253" t="s">
        <v>377</v>
      </c>
      <c r="B254" s="253" t="s">
        <v>378</v>
      </c>
      <c r="C254" s="253" t="s">
        <v>83</v>
      </c>
      <c r="D254" s="253">
        <v>78</v>
      </c>
      <c r="E254" s="254">
        <v>174.887</v>
      </c>
      <c r="F254" s="254">
        <v>182.45400000000001</v>
      </c>
      <c r="G254" s="253" t="s">
        <v>425</v>
      </c>
      <c r="H254" s="253" t="s">
        <v>426</v>
      </c>
      <c r="I254" s="253" t="s">
        <v>427</v>
      </c>
      <c r="J254" s="255" t="s">
        <v>382</v>
      </c>
    </row>
    <row r="255" spans="1:10">
      <c r="A255" s="250" t="s">
        <v>377</v>
      </c>
      <c r="B255" s="250" t="s">
        <v>378</v>
      </c>
      <c r="C255" s="250" t="s">
        <v>83</v>
      </c>
      <c r="D255" s="250">
        <v>78</v>
      </c>
      <c r="E255" s="251">
        <v>182.45400000000001</v>
      </c>
      <c r="F255" s="251">
        <v>183.511</v>
      </c>
      <c r="G255" s="250" t="s">
        <v>428</v>
      </c>
      <c r="H255" s="250" t="s">
        <v>429</v>
      </c>
      <c r="I255" s="250" t="s">
        <v>427</v>
      </c>
      <c r="J255" s="252" t="s">
        <v>382</v>
      </c>
    </row>
    <row r="256" spans="1:10">
      <c r="A256" s="253" t="s">
        <v>377</v>
      </c>
      <c r="B256" s="253" t="s">
        <v>378</v>
      </c>
      <c r="C256" s="253" t="s">
        <v>83</v>
      </c>
      <c r="D256" s="253">
        <v>78</v>
      </c>
      <c r="E256" s="254">
        <v>183.511</v>
      </c>
      <c r="F256" s="254">
        <v>189.465</v>
      </c>
      <c r="G256" s="253" t="s">
        <v>430</v>
      </c>
      <c r="H256" s="253" t="s">
        <v>431</v>
      </c>
      <c r="I256" s="253" t="s">
        <v>427</v>
      </c>
      <c r="J256" s="255" t="s">
        <v>382</v>
      </c>
    </row>
    <row r="257" spans="1:10">
      <c r="A257" s="250" t="s">
        <v>377</v>
      </c>
      <c r="B257" s="250" t="s">
        <v>378</v>
      </c>
      <c r="C257" s="250" t="s">
        <v>83</v>
      </c>
      <c r="D257" s="250">
        <v>78</v>
      </c>
      <c r="E257" s="251">
        <v>189.465</v>
      </c>
      <c r="F257" s="251">
        <v>190.654</v>
      </c>
      <c r="G257" s="250" t="s">
        <v>432</v>
      </c>
      <c r="H257" s="250" t="s">
        <v>433</v>
      </c>
      <c r="I257" s="250" t="s">
        <v>427</v>
      </c>
      <c r="J257" s="252" t="s">
        <v>382</v>
      </c>
    </row>
    <row r="258" spans="1:10">
      <c r="A258" s="253" t="s">
        <v>377</v>
      </c>
      <c r="B258" s="253" t="s">
        <v>378</v>
      </c>
      <c r="C258" s="253" t="s">
        <v>83</v>
      </c>
      <c r="D258" s="253">
        <v>78</v>
      </c>
      <c r="E258" s="254">
        <v>189.465</v>
      </c>
      <c r="F258" s="254">
        <v>190.654</v>
      </c>
      <c r="G258" s="253" t="s">
        <v>432</v>
      </c>
      <c r="H258" s="253" t="s">
        <v>434</v>
      </c>
      <c r="I258" s="253" t="s">
        <v>427</v>
      </c>
      <c r="J258" s="255" t="s">
        <v>382</v>
      </c>
    </row>
    <row r="259" spans="1:10">
      <c r="A259" s="250" t="s">
        <v>377</v>
      </c>
      <c r="B259" s="250" t="s">
        <v>378</v>
      </c>
      <c r="C259" s="250" t="s">
        <v>83</v>
      </c>
      <c r="D259" s="250">
        <v>78</v>
      </c>
      <c r="E259" s="251">
        <v>190.654</v>
      </c>
      <c r="F259" s="251">
        <v>197.24799999999999</v>
      </c>
      <c r="G259" s="250" t="s">
        <v>435</v>
      </c>
      <c r="H259" s="250" t="s">
        <v>436</v>
      </c>
      <c r="I259" s="250" t="s">
        <v>427</v>
      </c>
      <c r="J259" s="252" t="s">
        <v>382</v>
      </c>
    </row>
    <row r="260" spans="1:10">
      <c r="A260" s="253" t="s">
        <v>377</v>
      </c>
      <c r="B260" s="253" t="s">
        <v>378</v>
      </c>
      <c r="C260" s="253" t="s">
        <v>83</v>
      </c>
      <c r="D260" s="253">
        <v>78</v>
      </c>
      <c r="E260" s="254">
        <v>197.24799999999999</v>
      </c>
      <c r="F260" s="254">
        <v>198.511</v>
      </c>
      <c r="G260" s="253" t="s">
        <v>437</v>
      </c>
      <c r="H260" s="253" t="s">
        <v>438</v>
      </c>
      <c r="I260" s="253" t="s">
        <v>427</v>
      </c>
      <c r="J260" s="255" t="s">
        <v>382</v>
      </c>
    </row>
    <row r="261" spans="1:10">
      <c r="A261" s="250" t="s">
        <v>377</v>
      </c>
      <c r="B261" s="250" t="s">
        <v>378</v>
      </c>
      <c r="C261" s="250" t="s">
        <v>83</v>
      </c>
      <c r="D261" s="250">
        <v>78</v>
      </c>
      <c r="E261" s="251">
        <v>198.511</v>
      </c>
      <c r="F261" s="251">
        <v>206.14099999999999</v>
      </c>
      <c r="G261" s="250" t="s">
        <v>439</v>
      </c>
      <c r="H261" s="250" t="s">
        <v>440</v>
      </c>
      <c r="I261" s="250" t="s">
        <v>427</v>
      </c>
      <c r="J261" s="252" t="s">
        <v>382</v>
      </c>
    </row>
    <row r="262" spans="1:10">
      <c r="A262" s="253" t="s">
        <v>377</v>
      </c>
      <c r="B262" s="253" t="s">
        <v>378</v>
      </c>
      <c r="C262" s="253" t="s">
        <v>83</v>
      </c>
      <c r="D262" s="253">
        <v>78</v>
      </c>
      <c r="E262" s="254">
        <v>206.14099999999999</v>
      </c>
      <c r="F262" s="254">
        <v>207.946</v>
      </c>
      <c r="G262" s="253" t="s">
        <v>441</v>
      </c>
      <c r="H262" s="253" t="s">
        <v>442</v>
      </c>
      <c r="I262" s="253" t="s">
        <v>427</v>
      </c>
      <c r="J262" s="255" t="s">
        <v>382</v>
      </c>
    </row>
    <row r="263" spans="1:10">
      <c r="A263" s="250" t="s">
        <v>377</v>
      </c>
      <c r="B263" s="250" t="s">
        <v>378</v>
      </c>
      <c r="C263" s="250" t="s">
        <v>83</v>
      </c>
      <c r="D263" s="250">
        <v>78</v>
      </c>
      <c r="E263" s="251">
        <v>206.14099999999999</v>
      </c>
      <c r="F263" s="251">
        <v>207.946</v>
      </c>
      <c r="G263" s="250" t="s">
        <v>441</v>
      </c>
      <c r="H263" s="250" t="s">
        <v>443</v>
      </c>
      <c r="I263" s="250" t="s">
        <v>427</v>
      </c>
      <c r="J263" s="252" t="s">
        <v>382</v>
      </c>
    </row>
    <row r="264" spans="1:10">
      <c r="A264" s="253" t="s">
        <v>377</v>
      </c>
      <c r="B264" s="253" t="s">
        <v>378</v>
      </c>
      <c r="C264" s="253" t="s">
        <v>83</v>
      </c>
      <c r="D264" s="253">
        <v>78</v>
      </c>
      <c r="E264" s="254">
        <v>207.946</v>
      </c>
      <c r="F264" s="254">
        <v>211.024</v>
      </c>
      <c r="G264" s="253" t="s">
        <v>444</v>
      </c>
      <c r="H264" s="253" t="s">
        <v>445</v>
      </c>
      <c r="I264" s="253" t="s">
        <v>427</v>
      </c>
      <c r="J264" s="255" t="s">
        <v>382</v>
      </c>
    </row>
    <row r="265" spans="1:10">
      <c r="A265" s="250" t="s">
        <v>377</v>
      </c>
      <c r="B265" s="250" t="s">
        <v>378</v>
      </c>
      <c r="C265" s="250" t="s">
        <v>83</v>
      </c>
      <c r="D265" s="250">
        <v>78</v>
      </c>
      <c r="E265" s="251">
        <v>211.024</v>
      </c>
      <c r="F265" s="251">
        <v>211.95400000000001</v>
      </c>
      <c r="G265" s="250" t="s">
        <v>446</v>
      </c>
      <c r="H265" s="250" t="s">
        <v>447</v>
      </c>
      <c r="I265" s="250" t="s">
        <v>427</v>
      </c>
      <c r="J265" s="252" t="s">
        <v>382</v>
      </c>
    </row>
    <row r="266" spans="1:10">
      <c r="A266" s="253" t="s">
        <v>377</v>
      </c>
      <c r="B266" s="253" t="s">
        <v>378</v>
      </c>
      <c r="C266" s="253" t="s">
        <v>83</v>
      </c>
      <c r="D266" s="253">
        <v>78</v>
      </c>
      <c r="E266" s="254">
        <v>211.95400000000001</v>
      </c>
      <c r="F266" s="254">
        <v>219.41300000000001</v>
      </c>
      <c r="G266" s="253" t="s">
        <v>448</v>
      </c>
      <c r="H266" s="253" t="s">
        <v>449</v>
      </c>
      <c r="I266" s="253" t="s">
        <v>427</v>
      </c>
      <c r="J266" s="255" t="s">
        <v>382</v>
      </c>
    </row>
    <row r="267" spans="1:10">
      <c r="A267" s="250" t="s">
        <v>377</v>
      </c>
      <c r="B267" s="250" t="s">
        <v>378</v>
      </c>
      <c r="C267" s="250" t="s">
        <v>83</v>
      </c>
      <c r="D267" s="250">
        <v>78</v>
      </c>
      <c r="E267" s="251">
        <v>219.41300000000001</v>
      </c>
      <c r="F267" s="251">
        <v>220.22900000000001</v>
      </c>
      <c r="G267" s="250" t="s">
        <v>450</v>
      </c>
      <c r="H267" s="250" t="s">
        <v>451</v>
      </c>
      <c r="I267" s="250" t="s">
        <v>427</v>
      </c>
      <c r="J267" s="252" t="s">
        <v>382</v>
      </c>
    </row>
    <row r="268" spans="1:10">
      <c r="A268" s="253" t="s">
        <v>377</v>
      </c>
      <c r="B268" s="253" t="s">
        <v>378</v>
      </c>
      <c r="C268" s="253" t="s">
        <v>83</v>
      </c>
      <c r="D268" s="253">
        <v>78</v>
      </c>
      <c r="E268" s="254">
        <v>220.22900000000001</v>
      </c>
      <c r="F268" s="254">
        <v>227.41300000000001</v>
      </c>
      <c r="G268" s="253" t="s">
        <v>452</v>
      </c>
      <c r="H268" s="253" t="s">
        <v>453</v>
      </c>
      <c r="I268" s="253" t="s">
        <v>427</v>
      </c>
      <c r="J268" s="255" t="s">
        <v>382</v>
      </c>
    </row>
    <row r="269" spans="1:10">
      <c r="A269" s="250" t="s">
        <v>377</v>
      </c>
      <c r="B269" s="250" t="s">
        <v>378</v>
      </c>
      <c r="C269" s="250" t="s">
        <v>83</v>
      </c>
      <c r="D269" s="250">
        <v>78</v>
      </c>
      <c r="E269" s="251">
        <v>227.41300000000001</v>
      </c>
      <c r="F269" s="251">
        <v>228.57</v>
      </c>
      <c r="G269" s="250" t="s">
        <v>454</v>
      </c>
      <c r="H269" s="250" t="s">
        <v>455</v>
      </c>
      <c r="I269" s="250" t="s">
        <v>427</v>
      </c>
      <c r="J269" s="252" t="s">
        <v>382</v>
      </c>
    </row>
    <row r="270" spans="1:10">
      <c r="A270" s="253" t="s">
        <v>377</v>
      </c>
      <c r="B270" s="253" t="s">
        <v>378</v>
      </c>
      <c r="C270" s="253" t="s">
        <v>83</v>
      </c>
      <c r="D270" s="253">
        <v>78</v>
      </c>
      <c r="E270" s="254">
        <v>227.41300000000001</v>
      </c>
      <c r="F270" s="254">
        <v>228.57</v>
      </c>
      <c r="G270" s="253" t="s">
        <v>454</v>
      </c>
      <c r="H270" s="253" t="s">
        <v>456</v>
      </c>
      <c r="I270" s="253" t="s">
        <v>427</v>
      </c>
      <c r="J270" s="255" t="s">
        <v>382</v>
      </c>
    </row>
    <row r="271" spans="1:10">
      <c r="A271" s="250" t="s">
        <v>377</v>
      </c>
      <c r="B271" s="250" t="s">
        <v>378</v>
      </c>
      <c r="C271" s="250" t="s">
        <v>83</v>
      </c>
      <c r="D271" s="250">
        <v>78</v>
      </c>
      <c r="E271" s="251">
        <v>228.57</v>
      </c>
      <c r="F271" s="251">
        <v>233.43700000000001</v>
      </c>
      <c r="G271" s="250" t="s">
        <v>457</v>
      </c>
      <c r="H271" s="250" t="s">
        <v>458</v>
      </c>
      <c r="I271" s="250" t="s">
        <v>427</v>
      </c>
      <c r="J271" s="252" t="s">
        <v>382</v>
      </c>
    </row>
    <row r="272" spans="1:10">
      <c r="A272" s="253" t="s">
        <v>377</v>
      </c>
      <c r="B272" s="253" t="s">
        <v>378</v>
      </c>
      <c r="C272" s="253" t="s">
        <v>83</v>
      </c>
      <c r="D272" s="253">
        <v>78</v>
      </c>
      <c r="E272" s="254">
        <v>233.43700000000001</v>
      </c>
      <c r="F272" s="254">
        <v>234.62200000000001</v>
      </c>
      <c r="G272" s="253" t="s">
        <v>459</v>
      </c>
      <c r="H272" s="253" t="s">
        <v>460</v>
      </c>
      <c r="I272" s="253" t="s">
        <v>427</v>
      </c>
      <c r="J272" s="255" t="s">
        <v>382</v>
      </c>
    </row>
    <row r="273" spans="1:10">
      <c r="A273" s="250" t="s">
        <v>377</v>
      </c>
      <c r="B273" s="250" t="s">
        <v>378</v>
      </c>
      <c r="C273" s="250" t="s">
        <v>83</v>
      </c>
      <c r="D273" s="250">
        <v>78</v>
      </c>
      <c r="E273" s="251">
        <v>234.62200000000001</v>
      </c>
      <c r="F273" s="251">
        <v>242.61</v>
      </c>
      <c r="G273" s="250" t="s">
        <v>461</v>
      </c>
      <c r="H273" s="250" t="s">
        <v>462</v>
      </c>
      <c r="I273" s="250" t="s">
        <v>427</v>
      </c>
      <c r="J273" s="252" t="s">
        <v>382</v>
      </c>
    </row>
    <row r="274" spans="1:10">
      <c r="A274" s="253" t="s">
        <v>377</v>
      </c>
      <c r="B274" s="253" t="s">
        <v>378</v>
      </c>
      <c r="C274" s="253" t="s">
        <v>83</v>
      </c>
      <c r="D274" s="253">
        <v>78</v>
      </c>
      <c r="E274" s="254">
        <v>242.61</v>
      </c>
      <c r="F274" s="254">
        <v>243.798</v>
      </c>
      <c r="G274" s="253" t="s">
        <v>463</v>
      </c>
      <c r="H274" s="253" t="s">
        <v>464</v>
      </c>
      <c r="I274" s="253" t="s">
        <v>427</v>
      </c>
      <c r="J274" s="255" t="s">
        <v>382</v>
      </c>
    </row>
    <row r="275" spans="1:10">
      <c r="A275" s="250" t="s">
        <v>377</v>
      </c>
      <c r="B275" s="250" t="s">
        <v>378</v>
      </c>
      <c r="C275" s="250" t="s">
        <v>83</v>
      </c>
      <c r="D275" s="250">
        <v>78</v>
      </c>
      <c r="E275" s="251">
        <v>243.798</v>
      </c>
      <c r="F275" s="251">
        <v>250.56</v>
      </c>
      <c r="G275" s="250" t="s">
        <v>465</v>
      </c>
      <c r="H275" s="250" t="s">
        <v>466</v>
      </c>
      <c r="I275" s="250" t="s">
        <v>427</v>
      </c>
      <c r="J275" s="252" t="s">
        <v>382</v>
      </c>
    </row>
    <row r="276" spans="1:10">
      <c r="A276" s="253" t="s">
        <v>377</v>
      </c>
      <c r="B276" s="253" t="s">
        <v>378</v>
      </c>
      <c r="C276" s="253" t="s">
        <v>83</v>
      </c>
      <c r="D276" s="253">
        <v>78</v>
      </c>
      <c r="E276" s="254">
        <v>250.56</v>
      </c>
      <c r="F276" s="254">
        <v>252.452</v>
      </c>
      <c r="G276" s="253" t="s">
        <v>467</v>
      </c>
      <c r="H276" s="253" t="s">
        <v>468</v>
      </c>
      <c r="I276" s="253" t="s">
        <v>427</v>
      </c>
      <c r="J276" s="255" t="s">
        <v>382</v>
      </c>
    </row>
    <row r="277" spans="1:10">
      <c r="A277" s="250" t="s">
        <v>377</v>
      </c>
      <c r="B277" s="250" t="s">
        <v>378</v>
      </c>
      <c r="C277" s="250" t="s">
        <v>83</v>
      </c>
      <c r="D277" s="250">
        <v>78</v>
      </c>
      <c r="E277" s="251">
        <v>250.56</v>
      </c>
      <c r="F277" s="251">
        <v>252.452</v>
      </c>
      <c r="G277" s="250" t="s">
        <v>467</v>
      </c>
      <c r="H277" s="250" t="s">
        <v>469</v>
      </c>
      <c r="I277" s="250" t="s">
        <v>427</v>
      </c>
      <c r="J277" s="252" t="s">
        <v>382</v>
      </c>
    </row>
    <row r="278" spans="1:10">
      <c r="A278" s="253" t="s">
        <v>377</v>
      </c>
      <c r="B278" s="253" t="s">
        <v>378</v>
      </c>
      <c r="C278" s="253" t="s">
        <v>83</v>
      </c>
      <c r="D278" s="253">
        <v>78</v>
      </c>
      <c r="E278" s="254">
        <v>252.452</v>
      </c>
      <c r="F278" s="254">
        <v>259.13600000000002</v>
      </c>
      <c r="G278" s="253" t="s">
        <v>470</v>
      </c>
      <c r="H278" s="253" t="s">
        <v>471</v>
      </c>
      <c r="I278" s="253" t="s">
        <v>427</v>
      </c>
      <c r="J278" s="255" t="s">
        <v>382</v>
      </c>
    </row>
    <row r="279" spans="1:10">
      <c r="A279" s="250" t="s">
        <v>377</v>
      </c>
      <c r="B279" s="250" t="s">
        <v>378</v>
      </c>
      <c r="C279" s="250" t="s">
        <v>83</v>
      </c>
      <c r="D279" s="250">
        <v>78</v>
      </c>
      <c r="E279" s="251">
        <v>259.13600000000002</v>
      </c>
      <c r="F279" s="251">
        <v>260.39800000000002</v>
      </c>
      <c r="G279" s="250" t="s">
        <v>472</v>
      </c>
      <c r="H279" s="250" t="s">
        <v>473</v>
      </c>
      <c r="I279" s="250" t="s">
        <v>427</v>
      </c>
      <c r="J279" s="252" t="s">
        <v>382</v>
      </c>
    </row>
    <row r="280" spans="1:10">
      <c r="A280" s="253" t="s">
        <v>377</v>
      </c>
      <c r="B280" s="253" t="s">
        <v>378</v>
      </c>
      <c r="C280" s="253" t="s">
        <v>83</v>
      </c>
      <c r="D280" s="253">
        <v>78</v>
      </c>
      <c r="E280" s="254">
        <v>260.39800000000002</v>
      </c>
      <c r="F280" s="254">
        <v>275.30799999999999</v>
      </c>
      <c r="G280" s="253" t="s">
        <v>474</v>
      </c>
      <c r="H280" s="253" t="s">
        <v>475</v>
      </c>
      <c r="I280" s="253" t="s">
        <v>427</v>
      </c>
      <c r="J280" s="255" t="s">
        <v>382</v>
      </c>
    </row>
    <row r="281" spans="1:10">
      <c r="A281" s="250" t="s">
        <v>377</v>
      </c>
      <c r="B281" s="250" t="s">
        <v>378</v>
      </c>
      <c r="C281" s="250" t="s">
        <v>83</v>
      </c>
      <c r="D281" s="250">
        <v>78</v>
      </c>
      <c r="E281" s="251">
        <v>275.30799999999999</v>
      </c>
      <c r="F281" s="251">
        <v>276.47000000000003</v>
      </c>
      <c r="G281" s="250" t="s">
        <v>476</v>
      </c>
      <c r="H281" s="250" t="s">
        <v>477</v>
      </c>
      <c r="I281" s="250" t="s">
        <v>427</v>
      </c>
      <c r="J281" s="252" t="s">
        <v>382</v>
      </c>
    </row>
    <row r="282" spans="1:10">
      <c r="A282" s="253" t="s">
        <v>377</v>
      </c>
      <c r="B282" s="253" t="s">
        <v>378</v>
      </c>
      <c r="C282" s="253" t="s">
        <v>83</v>
      </c>
      <c r="D282" s="253">
        <v>78</v>
      </c>
      <c r="E282" s="254">
        <v>275.30799999999999</v>
      </c>
      <c r="F282" s="254">
        <v>276.47000000000003</v>
      </c>
      <c r="G282" s="253" t="s">
        <v>476</v>
      </c>
      <c r="H282" s="253" t="s">
        <v>478</v>
      </c>
      <c r="I282" s="253" t="s">
        <v>427</v>
      </c>
      <c r="J282" s="255" t="s">
        <v>382</v>
      </c>
    </row>
    <row r="283" spans="1:10">
      <c r="A283" s="250" t="s">
        <v>377</v>
      </c>
      <c r="B283" s="250" t="s">
        <v>378</v>
      </c>
      <c r="C283" s="250" t="s">
        <v>83</v>
      </c>
      <c r="D283" s="250">
        <v>78</v>
      </c>
      <c r="E283" s="251">
        <v>276.47000000000003</v>
      </c>
      <c r="F283" s="251">
        <v>284.48899999999998</v>
      </c>
      <c r="G283" s="250" t="s">
        <v>479</v>
      </c>
      <c r="H283" s="250" t="s">
        <v>480</v>
      </c>
      <c r="I283" s="250" t="s">
        <v>427</v>
      </c>
      <c r="J283" s="252" t="s">
        <v>382</v>
      </c>
    </row>
    <row r="284" spans="1:10">
      <c r="A284" s="253" t="s">
        <v>377</v>
      </c>
      <c r="B284" s="253" t="s">
        <v>378</v>
      </c>
      <c r="C284" s="253" t="s">
        <v>83</v>
      </c>
      <c r="D284" s="253">
        <v>78</v>
      </c>
      <c r="E284" s="254">
        <v>284.48899999999998</v>
      </c>
      <c r="F284" s="254">
        <v>285.58600000000001</v>
      </c>
      <c r="G284" s="253" t="s">
        <v>481</v>
      </c>
      <c r="H284" s="253" t="s">
        <v>482</v>
      </c>
      <c r="I284" s="253" t="s">
        <v>427</v>
      </c>
      <c r="J284" s="255" t="s">
        <v>382</v>
      </c>
    </row>
    <row r="285" spans="1:10">
      <c r="A285" s="250" t="s">
        <v>377</v>
      </c>
      <c r="B285" s="250" t="s">
        <v>378</v>
      </c>
      <c r="C285" s="250" t="s">
        <v>83</v>
      </c>
      <c r="D285" s="250">
        <v>78</v>
      </c>
      <c r="E285" s="251">
        <v>285.58600000000001</v>
      </c>
      <c r="F285" s="251">
        <v>291.50299999999999</v>
      </c>
      <c r="G285" s="250" t="s">
        <v>483</v>
      </c>
      <c r="H285" s="250" t="s">
        <v>484</v>
      </c>
      <c r="I285" s="250" t="s">
        <v>427</v>
      </c>
      <c r="J285" s="252" t="s">
        <v>382</v>
      </c>
    </row>
    <row r="286" spans="1:10">
      <c r="A286" s="253" t="s">
        <v>377</v>
      </c>
      <c r="B286" s="253" t="s">
        <v>378</v>
      </c>
      <c r="C286" s="253" t="s">
        <v>83</v>
      </c>
      <c r="D286" s="253">
        <v>78</v>
      </c>
      <c r="E286" s="254">
        <v>291.50299999999999</v>
      </c>
      <c r="F286" s="254">
        <v>292.58100000000002</v>
      </c>
      <c r="G286" s="253" t="s">
        <v>485</v>
      </c>
      <c r="H286" s="253" t="s">
        <v>486</v>
      </c>
      <c r="I286" s="253" t="s">
        <v>427</v>
      </c>
      <c r="J286" s="255" t="s">
        <v>382</v>
      </c>
    </row>
    <row r="287" spans="1:10">
      <c r="A287" s="250" t="s">
        <v>377</v>
      </c>
      <c r="B287" s="250" t="s">
        <v>378</v>
      </c>
      <c r="C287" s="250" t="s">
        <v>83</v>
      </c>
      <c r="D287" s="250">
        <v>78</v>
      </c>
      <c r="E287" s="251">
        <v>292.58100000000002</v>
      </c>
      <c r="F287" s="251">
        <v>293.3</v>
      </c>
      <c r="G287" s="250" t="s">
        <v>487</v>
      </c>
      <c r="H287" s="250" t="s">
        <v>488</v>
      </c>
      <c r="I287" s="250" t="s">
        <v>427</v>
      </c>
      <c r="J287" s="252" t="s">
        <v>382</v>
      </c>
    </row>
    <row r="288" spans="1:10">
      <c r="A288" s="253" t="s">
        <v>377</v>
      </c>
      <c r="B288" s="253" t="s">
        <v>378</v>
      </c>
      <c r="C288" s="253" t="s">
        <v>83</v>
      </c>
      <c r="D288" s="253">
        <v>78</v>
      </c>
      <c r="E288" s="254">
        <v>293.3</v>
      </c>
      <c r="F288" s="254">
        <v>295.07</v>
      </c>
      <c r="G288" s="253" t="s">
        <v>487</v>
      </c>
      <c r="H288" s="253">
        <v>293295</v>
      </c>
      <c r="I288" s="253" t="s">
        <v>427</v>
      </c>
      <c r="J288" s="255" t="s">
        <v>382</v>
      </c>
    </row>
    <row r="289" spans="1:10">
      <c r="A289" s="250" t="s">
        <v>377</v>
      </c>
      <c r="B289" s="250" t="s">
        <v>378</v>
      </c>
      <c r="C289" s="250" t="s">
        <v>83</v>
      </c>
      <c r="D289" s="250">
        <v>78</v>
      </c>
      <c r="E289" s="251">
        <v>295.07</v>
      </c>
      <c r="F289" s="251">
        <v>295.59800000000001</v>
      </c>
      <c r="G289" s="250" t="s">
        <v>368</v>
      </c>
      <c r="H289" s="250">
        <v>295296</v>
      </c>
      <c r="I289" s="250" t="s">
        <v>427</v>
      </c>
      <c r="J289" s="252" t="s">
        <v>382</v>
      </c>
    </row>
    <row r="290" spans="1:10">
      <c r="A290" s="253" t="s">
        <v>377</v>
      </c>
      <c r="B290" s="253" t="s">
        <v>378</v>
      </c>
      <c r="C290" s="253" t="s">
        <v>83</v>
      </c>
      <c r="D290" s="253">
        <v>78</v>
      </c>
      <c r="E290" s="254">
        <v>295.59800000000001</v>
      </c>
      <c r="F290" s="254">
        <v>301.98399999999998</v>
      </c>
      <c r="G290" s="253" t="s">
        <v>308</v>
      </c>
      <c r="H290" s="253" t="s">
        <v>489</v>
      </c>
      <c r="I290" s="253" t="s">
        <v>427</v>
      </c>
      <c r="J290" s="255" t="s">
        <v>382</v>
      </c>
    </row>
    <row r="291" spans="1:10">
      <c r="A291" s="250" t="s">
        <v>377</v>
      </c>
      <c r="B291" s="250" t="s">
        <v>378</v>
      </c>
      <c r="C291" s="250" t="s">
        <v>83</v>
      </c>
      <c r="D291" s="250">
        <v>78</v>
      </c>
      <c r="E291" s="251">
        <v>301.98399999999998</v>
      </c>
      <c r="F291" s="251">
        <v>303.20499999999998</v>
      </c>
      <c r="G291" s="250" t="s">
        <v>490</v>
      </c>
      <c r="H291" s="250" t="s">
        <v>491</v>
      </c>
      <c r="I291" s="250" t="s">
        <v>427</v>
      </c>
      <c r="J291" s="252" t="s">
        <v>382</v>
      </c>
    </row>
    <row r="292" spans="1:10">
      <c r="A292" s="253" t="s">
        <v>377</v>
      </c>
      <c r="B292" s="253" t="s">
        <v>378</v>
      </c>
      <c r="C292" s="253" t="s">
        <v>83</v>
      </c>
      <c r="D292" s="253">
        <v>78</v>
      </c>
      <c r="E292" s="254">
        <v>301.98399999999998</v>
      </c>
      <c r="F292" s="254">
        <v>303.20499999999998</v>
      </c>
      <c r="G292" s="253" t="s">
        <v>490</v>
      </c>
      <c r="H292" s="253" t="s">
        <v>492</v>
      </c>
      <c r="I292" s="253" t="s">
        <v>427</v>
      </c>
      <c r="J292" s="255" t="s">
        <v>382</v>
      </c>
    </row>
    <row r="293" spans="1:10">
      <c r="A293" s="250" t="s">
        <v>377</v>
      </c>
      <c r="B293" s="250" t="s">
        <v>378</v>
      </c>
      <c r="C293" s="250" t="s">
        <v>83</v>
      </c>
      <c r="D293" s="250">
        <v>78</v>
      </c>
      <c r="E293" s="251">
        <v>303.20499999999998</v>
      </c>
      <c r="F293" s="251">
        <v>309.61099999999999</v>
      </c>
      <c r="G293" s="250" t="s">
        <v>493</v>
      </c>
      <c r="H293" s="250" t="s">
        <v>494</v>
      </c>
      <c r="I293" s="250" t="s">
        <v>427</v>
      </c>
      <c r="J293" s="252" t="s">
        <v>382</v>
      </c>
    </row>
    <row r="294" spans="1:10">
      <c r="A294" s="253" t="s">
        <v>377</v>
      </c>
      <c r="B294" s="253" t="s">
        <v>378</v>
      </c>
      <c r="C294" s="253" t="s">
        <v>83</v>
      </c>
      <c r="D294" s="253">
        <v>78</v>
      </c>
      <c r="E294" s="254">
        <v>309.61099999999999</v>
      </c>
      <c r="F294" s="254">
        <v>310.52999999999997</v>
      </c>
      <c r="G294" s="253" t="s">
        <v>495</v>
      </c>
      <c r="H294" s="253" t="s">
        <v>496</v>
      </c>
      <c r="I294" s="253" t="s">
        <v>427</v>
      </c>
      <c r="J294" s="255" t="s">
        <v>382</v>
      </c>
    </row>
    <row r="295" spans="1:10">
      <c r="A295" s="250" t="s">
        <v>377</v>
      </c>
      <c r="B295" s="250" t="s">
        <v>378</v>
      </c>
      <c r="C295" s="250" t="s">
        <v>83</v>
      </c>
      <c r="D295" s="250">
        <v>78</v>
      </c>
      <c r="E295" s="251">
        <v>310.52999999999997</v>
      </c>
      <c r="F295" s="251">
        <v>318.03100000000001</v>
      </c>
      <c r="G295" s="250" t="s">
        <v>497</v>
      </c>
      <c r="H295" s="250" t="s">
        <v>498</v>
      </c>
      <c r="I295" s="250" t="s">
        <v>427</v>
      </c>
      <c r="J295" s="252" t="s">
        <v>382</v>
      </c>
    </row>
    <row r="296" spans="1:10">
      <c r="A296" s="253" t="s">
        <v>377</v>
      </c>
      <c r="B296" s="253" t="s">
        <v>378</v>
      </c>
      <c r="C296" s="253" t="s">
        <v>83</v>
      </c>
      <c r="D296" s="253">
        <v>78</v>
      </c>
      <c r="E296" s="254">
        <v>318.03100000000001</v>
      </c>
      <c r="F296" s="254">
        <v>319.322</v>
      </c>
      <c r="G296" s="253" t="s">
        <v>499</v>
      </c>
      <c r="H296" s="253" t="s">
        <v>500</v>
      </c>
      <c r="I296" s="253" t="s">
        <v>427</v>
      </c>
      <c r="J296" s="255" t="s">
        <v>382</v>
      </c>
    </row>
    <row r="297" spans="1:10">
      <c r="A297" s="250" t="s">
        <v>377</v>
      </c>
      <c r="B297" s="250" t="s">
        <v>378</v>
      </c>
      <c r="C297" s="250" t="s">
        <v>83</v>
      </c>
      <c r="D297" s="250">
        <v>78</v>
      </c>
      <c r="E297" s="251">
        <v>319.322</v>
      </c>
      <c r="F297" s="251">
        <v>329.63299999999998</v>
      </c>
      <c r="G297" s="250" t="s">
        <v>501</v>
      </c>
      <c r="H297" s="250" t="s">
        <v>502</v>
      </c>
      <c r="I297" s="250" t="s">
        <v>427</v>
      </c>
      <c r="J297" s="252" t="s">
        <v>382</v>
      </c>
    </row>
    <row r="298" spans="1:10">
      <c r="A298" s="253" t="s">
        <v>377</v>
      </c>
      <c r="B298" s="253" t="s">
        <v>378</v>
      </c>
      <c r="C298" s="253" t="s">
        <v>83</v>
      </c>
      <c r="D298" s="253">
        <v>78</v>
      </c>
      <c r="E298" s="254">
        <v>329.63299999999998</v>
      </c>
      <c r="F298" s="254">
        <v>330.93900000000002</v>
      </c>
      <c r="G298" s="253" t="s">
        <v>503</v>
      </c>
      <c r="H298" s="253" t="s">
        <v>504</v>
      </c>
      <c r="I298" s="253" t="s">
        <v>427</v>
      </c>
      <c r="J298" s="255" t="s">
        <v>382</v>
      </c>
    </row>
    <row r="299" spans="1:10">
      <c r="A299" s="250" t="s">
        <v>377</v>
      </c>
      <c r="B299" s="250" t="s">
        <v>378</v>
      </c>
      <c r="C299" s="250" t="s">
        <v>83</v>
      </c>
      <c r="D299" s="250">
        <v>78</v>
      </c>
      <c r="E299" s="251">
        <v>330.93900000000002</v>
      </c>
      <c r="F299" s="251">
        <v>334.75900000000001</v>
      </c>
      <c r="G299" s="250" t="s">
        <v>505</v>
      </c>
      <c r="H299" s="250" t="s">
        <v>506</v>
      </c>
      <c r="I299" s="250" t="s">
        <v>427</v>
      </c>
      <c r="J299" s="252" t="s">
        <v>382</v>
      </c>
    </row>
    <row r="300" spans="1:10">
      <c r="A300" s="253" t="s">
        <v>377</v>
      </c>
      <c r="B300" s="253" t="s">
        <v>378</v>
      </c>
      <c r="C300" s="253" t="s">
        <v>83</v>
      </c>
      <c r="D300" s="253">
        <v>78</v>
      </c>
      <c r="E300" s="254">
        <v>336.81799999999998</v>
      </c>
      <c r="F300" s="254">
        <v>338.88</v>
      </c>
      <c r="G300" s="253" t="s">
        <v>507</v>
      </c>
      <c r="H300" s="253" t="s">
        <v>508</v>
      </c>
      <c r="I300" s="253" t="s">
        <v>427</v>
      </c>
      <c r="J300" s="255" t="s">
        <v>382</v>
      </c>
    </row>
    <row r="301" spans="1:10">
      <c r="A301" s="250" t="s">
        <v>377</v>
      </c>
      <c r="B301" s="250" t="s">
        <v>378</v>
      </c>
      <c r="C301" s="250" t="s">
        <v>83</v>
      </c>
      <c r="D301" s="250">
        <v>78</v>
      </c>
      <c r="E301" s="251">
        <v>336.81799999999998</v>
      </c>
      <c r="F301" s="251">
        <v>338.88</v>
      </c>
      <c r="G301" s="250" t="s">
        <v>507</v>
      </c>
      <c r="H301" s="250" t="s">
        <v>509</v>
      </c>
      <c r="I301" s="250" t="s">
        <v>427</v>
      </c>
      <c r="J301" s="252" t="s">
        <v>382</v>
      </c>
    </row>
    <row r="302" spans="1:10">
      <c r="A302" s="253" t="s">
        <v>377</v>
      </c>
      <c r="B302" s="253" t="s">
        <v>378</v>
      </c>
      <c r="C302" s="253" t="s">
        <v>83</v>
      </c>
      <c r="D302" s="253">
        <v>97</v>
      </c>
      <c r="E302" s="254">
        <v>2.1339999999999999</v>
      </c>
      <c r="F302" s="254">
        <v>3</v>
      </c>
      <c r="G302" s="253" t="s">
        <v>510</v>
      </c>
      <c r="H302" s="253" t="s">
        <v>511</v>
      </c>
      <c r="I302" s="253" t="s">
        <v>512</v>
      </c>
      <c r="J302" s="255" t="s">
        <v>382</v>
      </c>
    </row>
    <row r="303" spans="1:10">
      <c r="A303" s="250" t="s">
        <v>377</v>
      </c>
      <c r="B303" s="250" t="s">
        <v>378</v>
      </c>
      <c r="C303" s="250" t="s">
        <v>83</v>
      </c>
      <c r="D303" s="250">
        <v>97</v>
      </c>
      <c r="E303" s="251">
        <v>3</v>
      </c>
      <c r="F303" s="251">
        <v>5.0049999999999999</v>
      </c>
      <c r="G303" s="250" t="s">
        <v>513</v>
      </c>
      <c r="H303" s="250" t="s">
        <v>514</v>
      </c>
      <c r="I303" s="250" t="s">
        <v>512</v>
      </c>
      <c r="J303" s="252" t="s">
        <v>382</v>
      </c>
    </row>
    <row r="304" spans="1:10">
      <c r="A304" s="253" t="s">
        <v>377</v>
      </c>
      <c r="B304" s="253" t="s">
        <v>378</v>
      </c>
      <c r="C304" s="253" t="s">
        <v>83</v>
      </c>
      <c r="D304" s="253">
        <v>97</v>
      </c>
      <c r="E304" s="254">
        <v>5.0049999999999999</v>
      </c>
      <c r="F304" s="254">
        <v>6.5170000000000003</v>
      </c>
      <c r="G304" s="253" t="s">
        <v>513</v>
      </c>
      <c r="H304" s="253" t="s">
        <v>515</v>
      </c>
      <c r="I304" s="253" t="s">
        <v>512</v>
      </c>
      <c r="J304" s="255" t="s">
        <v>382</v>
      </c>
    </row>
    <row r="305" spans="1:10">
      <c r="A305" s="250" t="s">
        <v>377</v>
      </c>
      <c r="B305" s="250" t="s">
        <v>378</v>
      </c>
      <c r="C305" s="250" t="s">
        <v>83</v>
      </c>
      <c r="D305" s="250">
        <v>97</v>
      </c>
      <c r="E305" s="251">
        <v>6.5170000000000003</v>
      </c>
      <c r="F305" s="251">
        <v>9.1470000000000002</v>
      </c>
      <c r="G305" s="250" t="s">
        <v>516</v>
      </c>
      <c r="H305" s="250" t="s">
        <v>517</v>
      </c>
      <c r="I305" s="250" t="s">
        <v>512</v>
      </c>
      <c r="J305" s="252" t="s">
        <v>382</v>
      </c>
    </row>
    <row r="306" spans="1:10">
      <c r="A306" s="253" t="s">
        <v>377</v>
      </c>
      <c r="B306" s="253" t="s">
        <v>378</v>
      </c>
      <c r="C306" s="253" t="s">
        <v>83</v>
      </c>
      <c r="D306" s="253">
        <v>78</v>
      </c>
      <c r="E306" s="254">
        <v>334.75900000000001</v>
      </c>
      <c r="F306" s="254">
        <v>336.81799999999998</v>
      </c>
      <c r="G306" s="253" t="s">
        <v>518</v>
      </c>
      <c r="H306" s="253" t="s">
        <v>519</v>
      </c>
      <c r="I306" s="253" t="s">
        <v>427</v>
      </c>
      <c r="J306" s="255" t="s">
        <v>382</v>
      </c>
    </row>
    <row r="307" spans="1:10">
      <c r="A307" s="250" t="s">
        <v>377</v>
      </c>
      <c r="B307" s="250" t="s">
        <v>378</v>
      </c>
      <c r="C307" s="250" t="s">
        <v>83</v>
      </c>
      <c r="D307" s="250">
        <v>78</v>
      </c>
      <c r="E307" s="251">
        <v>334.75900000000001</v>
      </c>
      <c r="F307" s="251">
        <v>336.81799999999998</v>
      </c>
      <c r="G307" s="250" t="s">
        <v>518</v>
      </c>
      <c r="H307" s="250" t="s">
        <v>520</v>
      </c>
      <c r="I307" s="250" t="s">
        <v>427</v>
      </c>
      <c r="J307" s="252" t="s">
        <v>382</v>
      </c>
    </row>
    <row r="308" spans="1:10">
      <c r="A308" s="253" t="s">
        <v>193</v>
      </c>
      <c r="B308" s="253" t="s">
        <v>521</v>
      </c>
      <c r="C308" s="253" t="s">
        <v>12</v>
      </c>
      <c r="D308" s="253">
        <v>74</v>
      </c>
      <c r="E308" s="254">
        <v>290.75099999999998</v>
      </c>
      <c r="F308" s="254">
        <v>290.78699999999998</v>
      </c>
      <c r="G308" s="253" t="s">
        <v>522</v>
      </c>
      <c r="H308" s="253" t="s">
        <v>523</v>
      </c>
      <c r="I308" s="253" t="s">
        <v>182</v>
      </c>
      <c r="J308" s="255" t="s">
        <v>192</v>
      </c>
    </row>
    <row r="309" spans="1:10">
      <c r="A309" s="250" t="s">
        <v>193</v>
      </c>
      <c r="B309" s="250" t="s">
        <v>521</v>
      </c>
      <c r="C309" s="250" t="s">
        <v>12</v>
      </c>
      <c r="D309" s="250">
        <v>74</v>
      </c>
      <c r="E309" s="251">
        <v>290.78699999999998</v>
      </c>
      <c r="F309" s="251">
        <v>291.36900000000003</v>
      </c>
      <c r="G309" s="250" t="s">
        <v>524</v>
      </c>
      <c r="H309" s="250" t="s">
        <v>525</v>
      </c>
      <c r="I309" s="250" t="s">
        <v>182</v>
      </c>
      <c r="J309" s="252" t="s">
        <v>192</v>
      </c>
    </row>
    <row r="310" spans="1:10">
      <c r="A310" s="253" t="s">
        <v>193</v>
      </c>
      <c r="B310" s="253" t="s">
        <v>521</v>
      </c>
      <c r="C310" s="253" t="s">
        <v>12</v>
      </c>
      <c r="D310" s="253">
        <v>74</v>
      </c>
      <c r="E310" s="254">
        <v>290.78699999999998</v>
      </c>
      <c r="F310" s="254">
        <v>291.36900000000003</v>
      </c>
      <c r="G310" s="253" t="s">
        <v>524</v>
      </c>
      <c r="H310" s="253" t="s">
        <v>526</v>
      </c>
      <c r="I310" s="253" t="s">
        <v>182</v>
      </c>
      <c r="J310" s="255" t="s">
        <v>192</v>
      </c>
    </row>
    <row r="311" spans="1:10">
      <c r="A311" s="250" t="s">
        <v>178</v>
      </c>
      <c r="B311" s="250" t="s">
        <v>521</v>
      </c>
      <c r="C311" s="250" t="s">
        <v>12</v>
      </c>
      <c r="D311" s="250">
        <v>74</v>
      </c>
      <c r="E311" s="251">
        <v>291.36900000000003</v>
      </c>
      <c r="F311" s="251">
        <v>293.26100000000002</v>
      </c>
      <c r="G311" s="250" t="s">
        <v>524</v>
      </c>
      <c r="H311" s="250" t="s">
        <v>527</v>
      </c>
      <c r="I311" s="250" t="s">
        <v>182</v>
      </c>
      <c r="J311" s="252" t="s">
        <v>192</v>
      </c>
    </row>
    <row r="312" spans="1:10">
      <c r="A312" s="253" t="s">
        <v>193</v>
      </c>
      <c r="B312" s="253" t="s">
        <v>521</v>
      </c>
      <c r="C312" s="253" t="s">
        <v>12</v>
      </c>
      <c r="D312" s="253">
        <v>74</v>
      </c>
      <c r="E312" s="254">
        <v>291.36900000000003</v>
      </c>
      <c r="F312" s="254">
        <v>293.26</v>
      </c>
      <c r="G312" s="253" t="s">
        <v>524</v>
      </c>
      <c r="H312" s="253" t="s">
        <v>528</v>
      </c>
      <c r="I312" s="253" t="s">
        <v>182</v>
      </c>
      <c r="J312" s="255" t="s">
        <v>192</v>
      </c>
    </row>
    <row r="313" spans="1:10">
      <c r="A313" s="250" t="s">
        <v>193</v>
      </c>
      <c r="B313" s="250" t="s">
        <v>521</v>
      </c>
      <c r="C313" s="250" t="s">
        <v>12</v>
      </c>
      <c r="D313" s="250">
        <v>74</v>
      </c>
      <c r="E313" s="251">
        <v>293.26</v>
      </c>
      <c r="F313" s="251">
        <v>293.96499999999997</v>
      </c>
      <c r="G313" s="250" t="s">
        <v>529</v>
      </c>
      <c r="H313" s="250" t="s">
        <v>530</v>
      </c>
      <c r="I313" s="250" t="s">
        <v>182</v>
      </c>
      <c r="J313" s="252" t="s">
        <v>192</v>
      </c>
    </row>
    <row r="314" spans="1:10">
      <c r="A314" s="253" t="s">
        <v>193</v>
      </c>
      <c r="B314" s="253" t="s">
        <v>521</v>
      </c>
      <c r="C314" s="253" t="s">
        <v>12</v>
      </c>
      <c r="D314" s="253">
        <v>74</v>
      </c>
      <c r="E314" s="254">
        <v>293.26100000000002</v>
      </c>
      <c r="F314" s="254">
        <v>293.96499999999997</v>
      </c>
      <c r="G314" s="253" t="s">
        <v>529</v>
      </c>
      <c r="H314" s="253" t="s">
        <v>531</v>
      </c>
      <c r="I314" s="253" t="s">
        <v>182</v>
      </c>
      <c r="J314" s="255" t="s">
        <v>192</v>
      </c>
    </row>
    <row r="315" spans="1:10">
      <c r="A315" s="250" t="s">
        <v>193</v>
      </c>
      <c r="B315" s="250" t="s">
        <v>521</v>
      </c>
      <c r="C315" s="250" t="s">
        <v>12</v>
      </c>
      <c r="D315" s="250">
        <v>74</v>
      </c>
      <c r="E315" s="251">
        <v>293.96499999999997</v>
      </c>
      <c r="F315" s="251">
        <v>300.97899999999998</v>
      </c>
      <c r="G315" s="250" t="s">
        <v>529</v>
      </c>
      <c r="H315" s="250" t="s">
        <v>532</v>
      </c>
      <c r="I315" s="250" t="s">
        <v>182</v>
      </c>
      <c r="J315" s="252" t="s">
        <v>192</v>
      </c>
    </row>
    <row r="316" spans="1:10">
      <c r="A316" s="253" t="s">
        <v>193</v>
      </c>
      <c r="B316" s="253" t="s">
        <v>521</v>
      </c>
      <c r="C316" s="253" t="s">
        <v>12</v>
      </c>
      <c r="D316" s="253">
        <v>74</v>
      </c>
      <c r="E316" s="254">
        <v>300.97899999999998</v>
      </c>
      <c r="F316" s="254">
        <v>304.07799999999997</v>
      </c>
      <c r="G316" s="253" t="s">
        <v>533</v>
      </c>
      <c r="H316" s="253" t="s">
        <v>534</v>
      </c>
      <c r="I316" s="253" t="s">
        <v>182</v>
      </c>
      <c r="J316" s="255" t="s">
        <v>192</v>
      </c>
    </row>
    <row r="317" spans="1:10">
      <c r="A317" s="250" t="s">
        <v>193</v>
      </c>
      <c r="B317" s="250" t="s">
        <v>521</v>
      </c>
      <c r="C317" s="250" t="s">
        <v>12</v>
      </c>
      <c r="D317" s="250">
        <v>74</v>
      </c>
      <c r="E317" s="251">
        <v>300.97899999999998</v>
      </c>
      <c r="F317" s="251">
        <v>304.07799999999997</v>
      </c>
      <c r="G317" s="250" t="s">
        <v>533</v>
      </c>
      <c r="H317" s="250" t="s">
        <v>535</v>
      </c>
      <c r="I317" s="250" t="s">
        <v>182</v>
      </c>
      <c r="J317" s="252" t="s">
        <v>192</v>
      </c>
    </row>
    <row r="318" spans="1:10">
      <c r="A318" s="253" t="s">
        <v>193</v>
      </c>
      <c r="B318" s="253" t="s">
        <v>521</v>
      </c>
      <c r="C318" s="253" t="s">
        <v>12</v>
      </c>
      <c r="D318" s="253">
        <v>74</v>
      </c>
      <c r="E318" s="254">
        <v>304.07799999999997</v>
      </c>
      <c r="F318" s="254">
        <v>309</v>
      </c>
      <c r="G318" s="253" t="s">
        <v>536</v>
      </c>
      <c r="H318" s="253" t="s">
        <v>537</v>
      </c>
      <c r="I318" s="253" t="s">
        <v>182</v>
      </c>
      <c r="J318" s="255" t="s">
        <v>192</v>
      </c>
    </row>
    <row r="319" spans="1:10">
      <c r="A319" s="250" t="s">
        <v>193</v>
      </c>
      <c r="B319" s="250" t="s">
        <v>521</v>
      </c>
      <c r="C319" s="250" t="s">
        <v>12</v>
      </c>
      <c r="D319" s="250">
        <v>74</v>
      </c>
      <c r="E319" s="251">
        <v>309</v>
      </c>
      <c r="F319" s="251">
        <v>314.54000000000002</v>
      </c>
      <c r="G319" s="250" t="s">
        <v>536</v>
      </c>
      <c r="H319" s="250" t="s">
        <v>538</v>
      </c>
      <c r="I319" s="250" t="s">
        <v>182</v>
      </c>
      <c r="J319" s="252" t="s">
        <v>192</v>
      </c>
    </row>
    <row r="320" spans="1:10">
      <c r="A320" s="253" t="s">
        <v>193</v>
      </c>
      <c r="B320" s="253" t="s">
        <v>521</v>
      </c>
      <c r="C320" s="253" t="s">
        <v>12</v>
      </c>
      <c r="D320" s="253">
        <v>74</v>
      </c>
      <c r="E320" s="254">
        <v>314.54000000000002</v>
      </c>
      <c r="F320" s="254">
        <v>317.25200000000001</v>
      </c>
      <c r="G320" s="253" t="s">
        <v>539</v>
      </c>
      <c r="H320" s="253" t="s">
        <v>540</v>
      </c>
      <c r="I320" s="253" t="s">
        <v>182</v>
      </c>
      <c r="J320" s="255" t="s">
        <v>192</v>
      </c>
    </row>
    <row r="321" spans="1:10">
      <c r="A321" s="250" t="s">
        <v>193</v>
      </c>
      <c r="B321" s="250" t="s">
        <v>521</v>
      </c>
      <c r="C321" s="250" t="s">
        <v>12</v>
      </c>
      <c r="D321" s="250">
        <v>74</v>
      </c>
      <c r="E321" s="251">
        <v>314.54000000000002</v>
      </c>
      <c r="F321" s="251">
        <v>317.25200000000001</v>
      </c>
      <c r="G321" s="250" t="s">
        <v>539</v>
      </c>
      <c r="H321" s="250" t="s">
        <v>541</v>
      </c>
      <c r="I321" s="250" t="s">
        <v>182</v>
      </c>
      <c r="J321" s="252" t="s">
        <v>192</v>
      </c>
    </row>
    <row r="322" spans="1:10">
      <c r="A322" s="253" t="s">
        <v>193</v>
      </c>
      <c r="B322" s="253" t="s">
        <v>521</v>
      </c>
      <c r="C322" s="253" t="s">
        <v>12</v>
      </c>
      <c r="D322" s="253">
        <v>74</v>
      </c>
      <c r="E322" s="254">
        <v>317.25200000000001</v>
      </c>
      <c r="F322" s="254">
        <v>326</v>
      </c>
      <c r="G322" s="253" t="s">
        <v>190</v>
      </c>
      <c r="H322" s="253" t="s">
        <v>542</v>
      </c>
      <c r="I322" s="253" t="s">
        <v>182</v>
      </c>
      <c r="J322" s="255" t="s">
        <v>192</v>
      </c>
    </row>
    <row r="323" spans="1:10">
      <c r="A323" s="250" t="s">
        <v>193</v>
      </c>
      <c r="B323" s="250" t="s">
        <v>521</v>
      </c>
      <c r="C323" s="250" t="s">
        <v>12</v>
      </c>
      <c r="D323" s="250">
        <v>74</v>
      </c>
      <c r="E323" s="251">
        <v>335.31</v>
      </c>
      <c r="F323" s="251">
        <v>338.31</v>
      </c>
      <c r="G323" s="250" t="s">
        <v>543</v>
      </c>
      <c r="H323" s="250" t="s">
        <v>544</v>
      </c>
      <c r="I323" s="250" t="s">
        <v>182</v>
      </c>
      <c r="J323" s="252" t="s">
        <v>192</v>
      </c>
    </row>
    <row r="324" spans="1:10">
      <c r="A324" s="253" t="s">
        <v>193</v>
      </c>
      <c r="B324" s="253" t="s">
        <v>521</v>
      </c>
      <c r="C324" s="253" t="s">
        <v>12</v>
      </c>
      <c r="D324" s="253">
        <v>74</v>
      </c>
      <c r="E324" s="254">
        <v>335.31</v>
      </c>
      <c r="F324" s="254">
        <v>338.31</v>
      </c>
      <c r="G324" s="253" t="s">
        <v>543</v>
      </c>
      <c r="H324" s="253" t="s">
        <v>545</v>
      </c>
      <c r="I324" s="253" t="s">
        <v>182</v>
      </c>
      <c r="J324" s="255" t="s">
        <v>192</v>
      </c>
    </row>
    <row r="325" spans="1:10">
      <c r="A325" s="250" t="s">
        <v>193</v>
      </c>
      <c r="B325" s="250" t="s">
        <v>521</v>
      </c>
      <c r="C325" s="250" t="s">
        <v>12</v>
      </c>
      <c r="D325" s="250">
        <v>74</v>
      </c>
      <c r="E325" s="251">
        <v>338.31</v>
      </c>
      <c r="F325" s="251">
        <v>350</v>
      </c>
      <c r="G325" s="250" t="s">
        <v>546</v>
      </c>
      <c r="H325" s="250" t="s">
        <v>547</v>
      </c>
      <c r="I325" s="250" t="s">
        <v>182</v>
      </c>
      <c r="J325" s="252" t="s">
        <v>192</v>
      </c>
    </row>
    <row r="326" spans="1:10">
      <c r="A326" s="253" t="s">
        <v>193</v>
      </c>
      <c r="B326" s="253" t="s">
        <v>521</v>
      </c>
      <c r="C326" s="253" t="s">
        <v>12</v>
      </c>
      <c r="D326" s="253">
        <v>74</v>
      </c>
      <c r="E326" s="254">
        <v>350</v>
      </c>
      <c r="F326" s="254">
        <v>362.04399999999998</v>
      </c>
      <c r="G326" s="253" t="s">
        <v>546</v>
      </c>
      <c r="H326" s="253" t="s">
        <v>548</v>
      </c>
      <c r="I326" s="253" t="s">
        <v>182</v>
      </c>
      <c r="J326" s="255" t="s">
        <v>192</v>
      </c>
    </row>
    <row r="327" spans="1:10">
      <c r="A327" s="250" t="s">
        <v>193</v>
      </c>
      <c r="B327" s="250" t="s">
        <v>521</v>
      </c>
      <c r="C327" s="250" t="s">
        <v>12</v>
      </c>
      <c r="D327" s="250">
        <v>74</v>
      </c>
      <c r="E327" s="251">
        <v>362.04399999999998</v>
      </c>
      <c r="F327" s="251">
        <v>364.67099999999999</v>
      </c>
      <c r="G327" s="250" t="s">
        <v>549</v>
      </c>
      <c r="H327" s="250" t="s">
        <v>550</v>
      </c>
      <c r="I327" s="250" t="s">
        <v>182</v>
      </c>
      <c r="J327" s="252" t="s">
        <v>192</v>
      </c>
    </row>
    <row r="328" spans="1:10">
      <c r="A328" s="253" t="s">
        <v>193</v>
      </c>
      <c r="B328" s="253" t="s">
        <v>521</v>
      </c>
      <c r="C328" s="253" t="s">
        <v>12</v>
      </c>
      <c r="D328" s="253">
        <v>74</v>
      </c>
      <c r="E328" s="254">
        <v>362.04399999999998</v>
      </c>
      <c r="F328" s="254">
        <v>364.67099999999999</v>
      </c>
      <c r="G328" s="253" t="s">
        <v>549</v>
      </c>
      <c r="H328" s="253" t="s">
        <v>551</v>
      </c>
      <c r="I328" s="253" t="s">
        <v>182</v>
      </c>
      <c r="J328" s="255" t="s">
        <v>192</v>
      </c>
    </row>
    <row r="329" spans="1:10">
      <c r="A329" s="250" t="s">
        <v>193</v>
      </c>
      <c r="B329" s="250" t="s">
        <v>521</v>
      </c>
      <c r="C329" s="250" t="s">
        <v>12</v>
      </c>
      <c r="D329" s="250">
        <v>74</v>
      </c>
      <c r="E329" s="251">
        <v>364.67099999999999</v>
      </c>
      <c r="F329" s="251">
        <v>370</v>
      </c>
      <c r="G329" s="250" t="s">
        <v>552</v>
      </c>
      <c r="H329" s="250" t="s">
        <v>553</v>
      </c>
      <c r="I329" s="250" t="s">
        <v>182</v>
      </c>
      <c r="J329" s="252" t="s">
        <v>192</v>
      </c>
    </row>
    <row r="330" spans="1:10">
      <c r="A330" s="253" t="s">
        <v>193</v>
      </c>
      <c r="B330" s="253" t="s">
        <v>521</v>
      </c>
      <c r="C330" s="253" t="s">
        <v>12</v>
      </c>
      <c r="D330" s="253">
        <v>74</v>
      </c>
      <c r="E330" s="254">
        <v>370</v>
      </c>
      <c r="F330" s="254">
        <v>375.471</v>
      </c>
      <c r="G330" s="253" t="s">
        <v>552</v>
      </c>
      <c r="H330" s="253" t="s">
        <v>554</v>
      </c>
      <c r="I330" s="253" t="s">
        <v>182</v>
      </c>
      <c r="J330" s="255" t="s">
        <v>192</v>
      </c>
    </row>
    <row r="331" spans="1:10">
      <c r="A331" s="250" t="s">
        <v>193</v>
      </c>
      <c r="B331" s="250" t="s">
        <v>521</v>
      </c>
      <c r="C331" s="250" t="s">
        <v>12</v>
      </c>
      <c r="D331" s="250">
        <v>74</v>
      </c>
      <c r="E331" s="251">
        <v>375.471</v>
      </c>
      <c r="F331" s="251">
        <v>378.45800000000003</v>
      </c>
      <c r="G331" s="250" t="s">
        <v>555</v>
      </c>
      <c r="H331" s="250" t="s">
        <v>556</v>
      </c>
      <c r="I331" s="250" t="s">
        <v>182</v>
      </c>
      <c r="J331" s="252" t="s">
        <v>192</v>
      </c>
    </row>
    <row r="332" spans="1:10">
      <c r="A332" s="253" t="s">
        <v>193</v>
      </c>
      <c r="B332" s="253" t="s">
        <v>521</v>
      </c>
      <c r="C332" s="253" t="s">
        <v>12</v>
      </c>
      <c r="D332" s="253">
        <v>74</v>
      </c>
      <c r="E332" s="254">
        <v>375.471</v>
      </c>
      <c r="F332" s="254">
        <v>378.45800000000003</v>
      </c>
      <c r="G332" s="253" t="s">
        <v>555</v>
      </c>
      <c r="H332" s="253" t="s">
        <v>557</v>
      </c>
      <c r="I332" s="253" t="s">
        <v>182</v>
      </c>
      <c r="J332" s="255" t="s">
        <v>192</v>
      </c>
    </row>
    <row r="333" spans="1:10">
      <c r="A333" s="250" t="s">
        <v>193</v>
      </c>
      <c r="B333" s="250" t="s">
        <v>521</v>
      </c>
      <c r="C333" s="250" t="s">
        <v>12</v>
      </c>
      <c r="D333" s="250">
        <v>74</v>
      </c>
      <c r="E333" s="251">
        <v>378.45800000000003</v>
      </c>
      <c r="F333" s="251">
        <v>389</v>
      </c>
      <c r="G333" s="250" t="s">
        <v>558</v>
      </c>
      <c r="H333" s="250" t="s">
        <v>559</v>
      </c>
      <c r="I333" s="250" t="s">
        <v>182</v>
      </c>
      <c r="J333" s="252" t="s">
        <v>192</v>
      </c>
    </row>
    <row r="334" spans="1:10">
      <c r="A334" s="253" t="s">
        <v>193</v>
      </c>
      <c r="B334" s="253" t="s">
        <v>521</v>
      </c>
      <c r="C334" s="253" t="s">
        <v>12</v>
      </c>
      <c r="D334" s="253">
        <v>74</v>
      </c>
      <c r="E334" s="254">
        <v>389</v>
      </c>
      <c r="F334" s="254">
        <v>399.34100000000001</v>
      </c>
      <c r="G334" s="253" t="s">
        <v>558</v>
      </c>
      <c r="H334" s="253" t="s">
        <v>560</v>
      </c>
      <c r="I334" s="253" t="s">
        <v>182</v>
      </c>
      <c r="J334" s="255" t="s">
        <v>192</v>
      </c>
    </row>
    <row r="335" spans="1:10">
      <c r="A335" s="250" t="s">
        <v>193</v>
      </c>
      <c r="B335" s="250" t="s">
        <v>521</v>
      </c>
      <c r="C335" s="250" t="s">
        <v>12</v>
      </c>
      <c r="D335" s="250">
        <v>74</v>
      </c>
      <c r="E335" s="251">
        <v>399.34100000000001</v>
      </c>
      <c r="F335" s="251">
        <v>400.94099999999997</v>
      </c>
      <c r="G335" s="250" t="s">
        <v>561</v>
      </c>
      <c r="H335" s="250" t="s">
        <v>562</v>
      </c>
      <c r="I335" s="250" t="s">
        <v>182</v>
      </c>
      <c r="J335" s="252" t="s">
        <v>192</v>
      </c>
    </row>
    <row r="336" spans="1:10">
      <c r="A336" s="253" t="s">
        <v>193</v>
      </c>
      <c r="B336" s="253" t="s">
        <v>521</v>
      </c>
      <c r="C336" s="253" t="s">
        <v>12</v>
      </c>
      <c r="D336" s="253">
        <v>74</v>
      </c>
      <c r="E336" s="254">
        <v>400.94099999999997</v>
      </c>
      <c r="F336" s="254">
        <v>403.13299999999998</v>
      </c>
      <c r="G336" s="253" t="s">
        <v>563</v>
      </c>
      <c r="H336" s="253" t="s">
        <v>564</v>
      </c>
      <c r="I336" s="253" t="s">
        <v>182</v>
      </c>
      <c r="J336" s="255" t="s">
        <v>192</v>
      </c>
    </row>
    <row r="337" spans="1:10">
      <c r="A337" s="250" t="s">
        <v>193</v>
      </c>
      <c r="B337" s="250" t="s">
        <v>521</v>
      </c>
      <c r="C337" s="250" t="s">
        <v>12</v>
      </c>
      <c r="D337" s="250">
        <v>74</v>
      </c>
      <c r="E337" s="251">
        <v>400.94099999999997</v>
      </c>
      <c r="F337" s="251">
        <v>403.13299999999998</v>
      </c>
      <c r="G337" s="250" t="s">
        <v>563</v>
      </c>
      <c r="H337" s="250" t="s">
        <v>565</v>
      </c>
      <c r="I337" s="250" t="s">
        <v>182</v>
      </c>
      <c r="J337" s="252" t="s">
        <v>192</v>
      </c>
    </row>
    <row r="338" spans="1:10">
      <c r="A338" s="253" t="s">
        <v>193</v>
      </c>
      <c r="B338" s="253" t="s">
        <v>521</v>
      </c>
      <c r="C338" s="253" t="s">
        <v>12</v>
      </c>
      <c r="D338" s="253">
        <v>74</v>
      </c>
      <c r="E338" s="254">
        <v>403.13299999999998</v>
      </c>
      <c r="F338" s="254">
        <v>403.25799999999998</v>
      </c>
      <c r="G338" s="253" t="s">
        <v>566</v>
      </c>
      <c r="H338" s="253" t="s">
        <v>567</v>
      </c>
      <c r="I338" s="253" t="s">
        <v>182</v>
      </c>
      <c r="J338" s="255" t="s">
        <v>192</v>
      </c>
    </row>
    <row r="339" spans="1:10">
      <c r="A339" s="250" t="s">
        <v>193</v>
      </c>
      <c r="B339" s="250" t="s">
        <v>521</v>
      </c>
      <c r="C339" s="250" t="s">
        <v>12</v>
      </c>
      <c r="D339" s="250">
        <v>74</v>
      </c>
      <c r="E339" s="251">
        <v>403.25799999999998</v>
      </c>
      <c r="F339" s="251">
        <v>406.37099999999998</v>
      </c>
      <c r="G339" s="250" t="s">
        <v>568</v>
      </c>
      <c r="H339" s="250" t="s">
        <v>569</v>
      </c>
      <c r="I339" s="250" t="s">
        <v>182</v>
      </c>
      <c r="J339" s="252" t="s">
        <v>192</v>
      </c>
    </row>
    <row r="340" spans="1:10">
      <c r="A340" s="253" t="s">
        <v>193</v>
      </c>
      <c r="B340" s="253" t="s">
        <v>521</v>
      </c>
      <c r="C340" s="253" t="s">
        <v>12</v>
      </c>
      <c r="D340" s="253">
        <v>74</v>
      </c>
      <c r="E340" s="254">
        <v>403.25799999999998</v>
      </c>
      <c r="F340" s="254">
        <v>406.37099999999998</v>
      </c>
      <c r="G340" s="253" t="s">
        <v>568</v>
      </c>
      <c r="H340" s="253" t="s">
        <v>570</v>
      </c>
      <c r="I340" s="253" t="s">
        <v>182</v>
      </c>
      <c r="J340" s="255" t="s">
        <v>192</v>
      </c>
    </row>
    <row r="341" spans="1:10">
      <c r="A341" s="250" t="s">
        <v>193</v>
      </c>
      <c r="B341" s="250" t="s">
        <v>521</v>
      </c>
      <c r="C341" s="250" t="s">
        <v>12</v>
      </c>
      <c r="D341" s="250">
        <v>74</v>
      </c>
      <c r="E341" s="251">
        <v>406.37099999999998</v>
      </c>
      <c r="F341" s="251">
        <v>416</v>
      </c>
      <c r="G341" s="250" t="s">
        <v>571</v>
      </c>
      <c r="H341" s="250" t="s">
        <v>572</v>
      </c>
      <c r="I341" s="250" t="s">
        <v>182</v>
      </c>
      <c r="J341" s="252" t="s">
        <v>192</v>
      </c>
    </row>
    <row r="342" spans="1:10">
      <c r="A342" s="253" t="s">
        <v>193</v>
      </c>
      <c r="B342" s="253" t="s">
        <v>521</v>
      </c>
      <c r="C342" s="253" t="s">
        <v>12</v>
      </c>
      <c r="D342" s="253">
        <v>74</v>
      </c>
      <c r="E342" s="254">
        <v>416</v>
      </c>
      <c r="F342" s="254">
        <v>426.60399999999998</v>
      </c>
      <c r="G342" s="253" t="s">
        <v>571</v>
      </c>
      <c r="H342" s="253" t="s">
        <v>573</v>
      </c>
      <c r="I342" s="253" t="s">
        <v>182</v>
      </c>
      <c r="J342" s="255" t="s">
        <v>192</v>
      </c>
    </row>
    <row r="343" spans="1:10">
      <c r="A343" s="250" t="s">
        <v>193</v>
      </c>
      <c r="B343" s="250" t="s">
        <v>521</v>
      </c>
      <c r="C343" s="250" t="s">
        <v>12</v>
      </c>
      <c r="D343" s="250">
        <v>74</v>
      </c>
      <c r="E343" s="251">
        <v>426.60399999999998</v>
      </c>
      <c r="F343" s="251">
        <v>429.572</v>
      </c>
      <c r="G343" s="250" t="s">
        <v>574</v>
      </c>
      <c r="H343" s="250" t="s">
        <v>575</v>
      </c>
      <c r="I343" s="250" t="s">
        <v>182</v>
      </c>
      <c r="J343" s="252" t="s">
        <v>192</v>
      </c>
    </row>
    <row r="344" spans="1:10">
      <c r="A344" s="253" t="s">
        <v>193</v>
      </c>
      <c r="B344" s="253" t="s">
        <v>521</v>
      </c>
      <c r="C344" s="253" t="s">
        <v>12</v>
      </c>
      <c r="D344" s="253">
        <v>74</v>
      </c>
      <c r="E344" s="254">
        <v>426.60399999999998</v>
      </c>
      <c r="F344" s="254">
        <v>429.572</v>
      </c>
      <c r="G344" s="253" t="s">
        <v>574</v>
      </c>
      <c r="H344" s="253" t="s">
        <v>576</v>
      </c>
      <c r="I344" s="253" t="s">
        <v>182</v>
      </c>
      <c r="J344" s="255" t="s">
        <v>192</v>
      </c>
    </row>
    <row r="345" spans="1:10">
      <c r="A345" s="250" t="s">
        <v>193</v>
      </c>
      <c r="B345" s="250" t="s">
        <v>521</v>
      </c>
      <c r="C345" s="250" t="s">
        <v>12</v>
      </c>
      <c r="D345" s="250">
        <v>74</v>
      </c>
      <c r="E345" s="251">
        <v>429.572</v>
      </c>
      <c r="F345" s="251">
        <v>440</v>
      </c>
      <c r="G345" s="250" t="s">
        <v>577</v>
      </c>
      <c r="H345" s="250" t="s">
        <v>578</v>
      </c>
      <c r="I345" s="250" t="s">
        <v>182</v>
      </c>
      <c r="J345" s="252" t="s">
        <v>192</v>
      </c>
    </row>
    <row r="346" spans="1:10">
      <c r="A346" s="253" t="s">
        <v>193</v>
      </c>
      <c r="B346" s="253" t="s">
        <v>521</v>
      </c>
      <c r="C346" s="253" t="s">
        <v>12</v>
      </c>
      <c r="D346" s="253">
        <v>74</v>
      </c>
      <c r="E346" s="254">
        <v>440</v>
      </c>
      <c r="F346" s="254">
        <v>450.62299999999999</v>
      </c>
      <c r="G346" s="253" t="s">
        <v>577</v>
      </c>
      <c r="H346" s="253" t="s">
        <v>579</v>
      </c>
      <c r="I346" s="253" t="s">
        <v>182</v>
      </c>
      <c r="J346" s="255" t="s">
        <v>192</v>
      </c>
    </row>
    <row r="347" spans="1:10">
      <c r="A347" s="250" t="s">
        <v>193</v>
      </c>
      <c r="B347" s="250" t="s">
        <v>521</v>
      </c>
      <c r="C347" s="250" t="s">
        <v>12</v>
      </c>
      <c r="D347" s="250">
        <v>74</v>
      </c>
      <c r="E347" s="251">
        <v>450.62299999999999</v>
      </c>
      <c r="F347" s="251">
        <v>453.32100000000003</v>
      </c>
      <c r="G347" s="250" t="s">
        <v>580</v>
      </c>
      <c r="H347" s="250" t="s">
        <v>581</v>
      </c>
      <c r="I347" s="250" t="s">
        <v>182</v>
      </c>
      <c r="J347" s="252" t="s">
        <v>192</v>
      </c>
    </row>
    <row r="348" spans="1:10">
      <c r="A348" s="253" t="s">
        <v>193</v>
      </c>
      <c r="B348" s="253" t="s">
        <v>521</v>
      </c>
      <c r="C348" s="253" t="s">
        <v>12</v>
      </c>
      <c r="D348" s="253">
        <v>74</v>
      </c>
      <c r="E348" s="254">
        <v>450.62299999999999</v>
      </c>
      <c r="F348" s="254">
        <v>453.32100000000003</v>
      </c>
      <c r="G348" s="253" t="s">
        <v>580</v>
      </c>
      <c r="H348" s="253" t="s">
        <v>582</v>
      </c>
      <c r="I348" s="253" t="s">
        <v>182</v>
      </c>
      <c r="J348" s="255" t="s">
        <v>192</v>
      </c>
    </row>
    <row r="349" spans="1:10">
      <c r="A349" s="250" t="s">
        <v>193</v>
      </c>
      <c r="B349" s="250" t="s">
        <v>521</v>
      </c>
      <c r="C349" s="250" t="s">
        <v>12</v>
      </c>
      <c r="D349" s="250">
        <v>74</v>
      </c>
      <c r="E349" s="251">
        <v>453.32100000000003</v>
      </c>
      <c r="F349" s="251">
        <v>464</v>
      </c>
      <c r="G349" s="250" t="s">
        <v>583</v>
      </c>
      <c r="H349" s="250" t="s">
        <v>584</v>
      </c>
      <c r="I349" s="250" t="s">
        <v>182</v>
      </c>
      <c r="J349" s="252" t="s">
        <v>192</v>
      </c>
    </row>
    <row r="350" spans="1:10">
      <c r="A350" s="253" t="s">
        <v>193</v>
      </c>
      <c r="B350" s="253" t="s">
        <v>521</v>
      </c>
      <c r="C350" s="253" t="s">
        <v>12</v>
      </c>
      <c r="D350" s="253">
        <v>74</v>
      </c>
      <c r="E350" s="254">
        <v>464</v>
      </c>
      <c r="F350" s="254">
        <v>474.98899999999998</v>
      </c>
      <c r="G350" s="253" t="s">
        <v>583</v>
      </c>
      <c r="H350" s="253" t="s">
        <v>585</v>
      </c>
      <c r="I350" s="253" t="s">
        <v>182</v>
      </c>
      <c r="J350" s="255" t="s">
        <v>192</v>
      </c>
    </row>
    <row r="351" spans="1:10">
      <c r="A351" s="250" t="s">
        <v>193</v>
      </c>
      <c r="B351" s="250" t="s">
        <v>521</v>
      </c>
      <c r="C351" s="250" t="s">
        <v>12</v>
      </c>
      <c r="D351" s="250">
        <v>74</v>
      </c>
      <c r="E351" s="251">
        <v>474.98899999999998</v>
      </c>
      <c r="F351" s="251">
        <v>477.84699999999998</v>
      </c>
      <c r="G351" s="250" t="s">
        <v>586</v>
      </c>
      <c r="H351" s="250" t="s">
        <v>587</v>
      </c>
      <c r="I351" s="250" t="s">
        <v>182</v>
      </c>
      <c r="J351" s="252" t="s">
        <v>192</v>
      </c>
    </row>
    <row r="352" spans="1:10">
      <c r="A352" s="253" t="s">
        <v>193</v>
      </c>
      <c r="B352" s="253" t="s">
        <v>521</v>
      </c>
      <c r="C352" s="253" t="s">
        <v>12</v>
      </c>
      <c r="D352" s="253">
        <v>74</v>
      </c>
      <c r="E352" s="254">
        <v>474.98899999999998</v>
      </c>
      <c r="F352" s="254">
        <v>477.84699999999998</v>
      </c>
      <c r="G352" s="253" t="s">
        <v>586</v>
      </c>
      <c r="H352" s="253" t="s">
        <v>588</v>
      </c>
      <c r="I352" s="253" t="s">
        <v>182</v>
      </c>
      <c r="J352" s="255" t="s">
        <v>192</v>
      </c>
    </row>
    <row r="353" spans="1:10">
      <c r="A353" s="250" t="s">
        <v>193</v>
      </c>
      <c r="B353" s="250" t="s">
        <v>521</v>
      </c>
      <c r="C353" s="250" t="s">
        <v>12</v>
      </c>
      <c r="D353" s="250">
        <v>74</v>
      </c>
      <c r="E353" s="251">
        <v>477.84699999999998</v>
      </c>
      <c r="F353" s="251">
        <v>487</v>
      </c>
      <c r="G353" s="250" t="s">
        <v>589</v>
      </c>
      <c r="H353" s="250" t="s">
        <v>590</v>
      </c>
      <c r="I353" s="250" t="s">
        <v>182</v>
      </c>
      <c r="J353" s="252" t="s">
        <v>192</v>
      </c>
    </row>
    <row r="354" spans="1:10">
      <c r="A354" s="253" t="s">
        <v>193</v>
      </c>
      <c r="B354" s="253" t="s">
        <v>521</v>
      </c>
      <c r="C354" s="253" t="s">
        <v>12</v>
      </c>
      <c r="D354" s="253">
        <v>74</v>
      </c>
      <c r="E354" s="254">
        <v>487</v>
      </c>
      <c r="F354" s="254">
        <v>492</v>
      </c>
      <c r="G354" s="253" t="s">
        <v>589</v>
      </c>
      <c r="H354" s="253">
        <v>487492</v>
      </c>
      <c r="I354" s="253" t="s">
        <v>182</v>
      </c>
      <c r="J354" s="255" t="s">
        <v>192</v>
      </c>
    </row>
    <row r="355" spans="1:10">
      <c r="A355" s="250" t="s">
        <v>193</v>
      </c>
      <c r="B355" s="250" t="s">
        <v>521</v>
      </c>
      <c r="C355" s="250" t="s">
        <v>12</v>
      </c>
      <c r="D355" s="250">
        <v>74</v>
      </c>
      <c r="E355" s="251">
        <v>492</v>
      </c>
      <c r="F355" s="251">
        <v>498.77</v>
      </c>
      <c r="G355" s="250" t="s">
        <v>589</v>
      </c>
      <c r="H355" s="250">
        <v>492499</v>
      </c>
      <c r="I355" s="250" t="s">
        <v>182</v>
      </c>
      <c r="J355" s="252" t="s">
        <v>192</v>
      </c>
    </row>
    <row r="356" spans="1:10">
      <c r="A356" s="256" t="s">
        <v>193</v>
      </c>
      <c r="B356" s="256" t="s">
        <v>521</v>
      </c>
      <c r="C356" s="256" t="s">
        <v>12</v>
      </c>
      <c r="D356" s="256">
        <v>74</v>
      </c>
      <c r="E356" s="257">
        <v>498.77</v>
      </c>
      <c r="F356" s="257">
        <v>499.37099999999998</v>
      </c>
      <c r="G356" s="256" t="s">
        <v>589</v>
      </c>
      <c r="H356" s="256" t="s">
        <v>591</v>
      </c>
      <c r="I356" s="258" t="s">
        <v>182</v>
      </c>
      <c r="J356" s="259" t="s">
        <v>192</v>
      </c>
    </row>
    <row r="357" spans="1:10">
      <c r="A357" s="260" t="s">
        <v>193</v>
      </c>
      <c r="B357" s="260" t="s">
        <v>521</v>
      </c>
      <c r="C357" s="260" t="s">
        <v>12</v>
      </c>
      <c r="D357" s="260">
        <v>74</v>
      </c>
      <c r="E357" s="261">
        <v>498.77</v>
      </c>
      <c r="F357" s="261">
        <v>499.38799999999998</v>
      </c>
      <c r="G357" s="260" t="s">
        <v>589</v>
      </c>
      <c r="H357" s="260" t="s">
        <v>592</v>
      </c>
      <c r="I357" s="262" t="s">
        <v>182</v>
      </c>
      <c r="J357" s="263" t="s">
        <v>192</v>
      </c>
    </row>
    <row r="358" spans="1:10">
      <c r="A358" s="256" t="s">
        <v>193</v>
      </c>
      <c r="B358" s="256" t="s">
        <v>521</v>
      </c>
      <c r="C358" s="256" t="s">
        <v>12</v>
      </c>
      <c r="D358" s="256">
        <v>74</v>
      </c>
      <c r="E358" s="257">
        <v>499.37099999999998</v>
      </c>
      <c r="F358" s="257">
        <v>501.30900000000003</v>
      </c>
      <c r="G358" s="256" t="s">
        <v>593</v>
      </c>
      <c r="H358" s="256" t="s">
        <v>594</v>
      </c>
      <c r="I358" s="258" t="s">
        <v>182</v>
      </c>
      <c r="J358" s="259" t="s">
        <v>192</v>
      </c>
    </row>
    <row r="359" spans="1:10">
      <c r="A359" s="260" t="s">
        <v>193</v>
      </c>
      <c r="B359" s="260" t="s">
        <v>521</v>
      </c>
      <c r="C359" s="260" t="s">
        <v>12</v>
      </c>
      <c r="D359" s="260">
        <v>74</v>
      </c>
      <c r="E359" s="261">
        <v>499.38799999999998</v>
      </c>
      <c r="F359" s="261">
        <v>501.30900000000003</v>
      </c>
      <c r="G359" s="260" t="s">
        <v>593</v>
      </c>
      <c r="H359" s="260" t="s">
        <v>595</v>
      </c>
      <c r="I359" s="262" t="s">
        <v>182</v>
      </c>
      <c r="J359" s="263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2"/>
  <sheetViews>
    <sheetView topLeftCell="A185" zoomScale="85" zoomScaleNormal="85" workbookViewId="0">
      <selection activeCell="A203" sqref="A20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1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1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1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1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1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1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1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1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1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1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1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1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1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1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1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1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1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1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1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1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1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1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1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1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1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1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1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1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1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1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1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1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1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1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1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1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1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1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1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1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1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1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1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1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1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1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1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1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1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1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1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1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1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1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1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1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1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1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1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1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1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s="211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s="211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1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1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1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1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1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1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1" t="s">
        <v>817</v>
      </c>
      <c r="D75" s="282" t="s">
        <v>818</v>
      </c>
      <c r="E75" s="283" t="s">
        <v>635</v>
      </c>
      <c r="F75" s="283" t="s">
        <v>607</v>
      </c>
      <c r="G75" s="283" t="s">
        <v>617</v>
      </c>
      <c r="H75" s="283" t="s">
        <v>608</v>
      </c>
      <c r="I75" s="283">
        <v>1</v>
      </c>
      <c r="J75" s="284">
        <v>1</v>
      </c>
      <c r="K75" s="285" t="s">
        <v>617</v>
      </c>
    </row>
    <row r="76" spans="1:11">
      <c r="A76" s="211" t="s">
        <v>819</v>
      </c>
      <c r="D76" s="328" t="s">
        <v>820</v>
      </c>
      <c r="E76" s="329" t="s">
        <v>606</v>
      </c>
      <c r="F76" s="330" t="s">
        <v>607</v>
      </c>
      <c r="G76" s="330" t="s">
        <v>617</v>
      </c>
      <c r="H76" s="331" t="s">
        <v>820</v>
      </c>
      <c r="I76" s="331">
        <v>1</v>
      </c>
      <c r="J76" s="332">
        <v>1</v>
      </c>
      <c r="K76" s="285" t="s">
        <v>617</v>
      </c>
    </row>
    <row r="77" spans="1:11">
      <c r="A77" s="211" t="s">
        <v>821</v>
      </c>
      <c r="D77" s="333" t="s">
        <v>822</v>
      </c>
      <c r="E77" s="334" t="s">
        <v>606</v>
      </c>
      <c r="F77" s="335" t="s">
        <v>607</v>
      </c>
      <c r="G77" s="335" t="s">
        <v>617</v>
      </c>
      <c r="H77" s="335" t="s">
        <v>823</v>
      </c>
      <c r="I77" s="335">
        <v>1</v>
      </c>
      <c r="J77" s="334">
        <v>1</v>
      </c>
      <c r="K77" s="336" t="s">
        <v>617</v>
      </c>
    </row>
    <row r="78" spans="1:11">
      <c r="A78" s="211" t="s">
        <v>824</v>
      </c>
      <c r="D78" s="346" t="s">
        <v>825</v>
      </c>
      <c r="E78" s="347" t="s">
        <v>606</v>
      </c>
      <c r="F78" s="347" t="s">
        <v>607</v>
      </c>
      <c r="G78" s="348" t="s">
        <v>617</v>
      </c>
      <c r="H78" s="348" t="s">
        <v>826</v>
      </c>
      <c r="I78" s="348">
        <v>0</v>
      </c>
      <c r="J78" s="334">
        <v>0</v>
      </c>
      <c r="K78" s="336" t="s">
        <v>617</v>
      </c>
    </row>
    <row r="79" spans="1:11">
      <c r="A79" s="211" t="s">
        <v>827</v>
      </c>
    </row>
    <row r="80" spans="1:11">
      <c r="A80" s="211" t="s">
        <v>828</v>
      </c>
    </row>
    <row r="81" spans="1:1">
      <c r="A81" s="211" t="s">
        <v>829</v>
      </c>
    </row>
    <row r="82" spans="1:1">
      <c r="A82" s="211" t="s">
        <v>830</v>
      </c>
    </row>
    <row r="83" spans="1:1">
      <c r="A83" s="211" t="s">
        <v>831</v>
      </c>
    </row>
    <row r="84" spans="1:1">
      <c r="A84" s="211" t="s">
        <v>832</v>
      </c>
    </row>
    <row r="85" spans="1:1">
      <c r="A85" t="s">
        <v>833</v>
      </c>
    </row>
    <row r="86" spans="1:1">
      <c r="A86" s="211" t="s">
        <v>834</v>
      </c>
    </row>
    <row r="87" spans="1:1">
      <c r="A87" s="211" t="s">
        <v>835</v>
      </c>
    </row>
    <row r="88" spans="1:1">
      <c r="A88" s="211" t="s">
        <v>836</v>
      </c>
    </row>
    <row r="89" spans="1:1">
      <c r="A89" s="211" t="s">
        <v>837</v>
      </c>
    </row>
    <row r="90" spans="1:1">
      <c r="A90" s="211" t="s">
        <v>838</v>
      </c>
    </row>
    <row r="91" spans="1:1">
      <c r="A91" s="211" t="s">
        <v>839</v>
      </c>
    </row>
    <row r="92" spans="1:1">
      <c r="A92" s="211" t="s">
        <v>840</v>
      </c>
    </row>
    <row r="93" spans="1:1">
      <c r="A93" s="211" t="s">
        <v>841</v>
      </c>
    </row>
    <row r="94" spans="1:1">
      <c r="A94" s="211" t="s">
        <v>842</v>
      </c>
    </row>
    <row r="95" spans="1:1">
      <c r="A95" s="211" t="s">
        <v>843</v>
      </c>
    </row>
    <row r="96" spans="1:1">
      <c r="A96" s="211" t="s">
        <v>844</v>
      </c>
    </row>
    <row r="97" spans="1:1">
      <c r="A97" s="211" t="s">
        <v>845</v>
      </c>
    </row>
    <row r="98" spans="1:1">
      <c r="A98" s="211" t="s">
        <v>846</v>
      </c>
    </row>
    <row r="99" spans="1:1">
      <c r="A99" s="211" t="s">
        <v>847</v>
      </c>
    </row>
    <row r="100" spans="1:1">
      <c r="A100" s="211" t="s">
        <v>848</v>
      </c>
    </row>
    <row r="101" spans="1:1">
      <c r="A101" s="211" t="s">
        <v>849</v>
      </c>
    </row>
    <row r="102" spans="1:1">
      <c r="A102" s="211" t="s">
        <v>850</v>
      </c>
    </row>
    <row r="103" spans="1:1">
      <c r="A103" s="211" t="s">
        <v>851</v>
      </c>
    </row>
    <row r="104" spans="1:1">
      <c r="A104" s="211" t="s">
        <v>852</v>
      </c>
    </row>
    <row r="105" spans="1:1">
      <c r="A105" s="211" t="s">
        <v>853</v>
      </c>
    </row>
    <row r="106" spans="1:1">
      <c r="A106" s="211" t="s">
        <v>854</v>
      </c>
    </row>
    <row r="107" spans="1:1">
      <c r="A107" s="211" t="s">
        <v>855</v>
      </c>
    </row>
    <row r="108" spans="1:1">
      <c r="A108" s="211" t="s">
        <v>856</v>
      </c>
    </row>
    <row r="109" spans="1:1">
      <c r="A109" s="211" t="s">
        <v>857</v>
      </c>
    </row>
    <row r="110" spans="1:1">
      <c r="A110" s="211" t="s">
        <v>858</v>
      </c>
    </row>
    <row r="111" spans="1:1">
      <c r="A111" s="211" t="s">
        <v>859</v>
      </c>
    </row>
    <row r="112" spans="1:1">
      <c r="A112" s="211" t="s">
        <v>752</v>
      </c>
    </row>
    <row r="113" spans="1:1">
      <c r="A113" s="211" t="s">
        <v>860</v>
      </c>
    </row>
    <row r="114" spans="1:1">
      <c r="A114" s="211" t="s">
        <v>861</v>
      </c>
    </row>
    <row r="115" spans="1:1">
      <c r="A115" s="211" t="s">
        <v>862</v>
      </c>
    </row>
    <row r="116" spans="1:1">
      <c r="A116" s="211" t="s">
        <v>863</v>
      </c>
    </row>
    <row r="117" spans="1:1">
      <c r="A117" s="211" t="s">
        <v>864</v>
      </c>
    </row>
    <row r="118" spans="1:1">
      <c r="A118" s="211" t="s">
        <v>865</v>
      </c>
    </row>
    <row r="119" spans="1:1">
      <c r="A119" s="211" t="s">
        <v>866</v>
      </c>
    </row>
    <row r="120" spans="1:1">
      <c r="A120" s="211" t="s">
        <v>867</v>
      </c>
    </row>
    <row r="121" spans="1:1">
      <c r="A121" s="211" t="s">
        <v>868</v>
      </c>
    </row>
    <row r="122" spans="1:1">
      <c r="A122" s="211" t="s">
        <v>869</v>
      </c>
    </row>
    <row r="123" spans="1:1">
      <c r="A123" s="211" t="s">
        <v>870</v>
      </c>
    </row>
    <row r="124" spans="1:1">
      <c r="A124" s="211" t="s">
        <v>871</v>
      </c>
    </row>
    <row r="125" spans="1:1">
      <c r="A125" s="211" t="s">
        <v>872</v>
      </c>
    </row>
    <row r="126" spans="1:1">
      <c r="A126" s="211" t="s">
        <v>873</v>
      </c>
    </row>
    <row r="127" spans="1:1">
      <c r="A127" s="211" t="s">
        <v>874</v>
      </c>
    </row>
    <row r="128" spans="1:1">
      <c r="A128" s="211" t="s">
        <v>875</v>
      </c>
    </row>
    <row r="129" spans="1:1">
      <c r="A129" s="211" t="s">
        <v>876</v>
      </c>
    </row>
    <row r="130" spans="1:1">
      <c r="A130" s="211" t="s">
        <v>877</v>
      </c>
    </row>
    <row r="131" spans="1:1">
      <c r="A131" t="s">
        <v>878</v>
      </c>
    </row>
    <row r="132" spans="1:1">
      <c r="A132" s="211" t="s">
        <v>879</v>
      </c>
    </row>
    <row r="133" spans="1:1">
      <c r="A133" s="211" t="s">
        <v>880</v>
      </c>
    </row>
    <row r="134" spans="1:1">
      <c r="A134" s="211" t="s">
        <v>881</v>
      </c>
    </row>
    <row r="135" spans="1:1">
      <c r="A135" s="211" t="s">
        <v>882</v>
      </c>
    </row>
    <row r="136" spans="1:1">
      <c r="A136" s="211" t="s">
        <v>883</v>
      </c>
    </row>
    <row r="137" spans="1:1">
      <c r="A137" s="211" t="s">
        <v>884</v>
      </c>
    </row>
    <row r="138" spans="1:1">
      <c r="A138" s="211" t="s">
        <v>885</v>
      </c>
    </row>
    <row r="139" spans="1:1">
      <c r="A139" s="211" t="s">
        <v>886</v>
      </c>
    </row>
    <row r="140" spans="1:1">
      <c r="A140" s="211" t="s">
        <v>887</v>
      </c>
    </row>
    <row r="141" spans="1:1">
      <c r="A141" s="211" t="s">
        <v>888</v>
      </c>
    </row>
    <row r="142" spans="1:1">
      <c r="A142" s="211" t="s">
        <v>889</v>
      </c>
    </row>
    <row r="143" spans="1:1">
      <c r="A143" s="211" t="s">
        <v>890</v>
      </c>
    </row>
    <row r="144" spans="1:1">
      <c r="A144" s="211" t="s">
        <v>891</v>
      </c>
    </row>
    <row r="145" spans="1:1">
      <c r="A145" s="211" t="s">
        <v>892</v>
      </c>
    </row>
    <row r="146" spans="1:1">
      <c r="A146" s="211" t="s">
        <v>893</v>
      </c>
    </row>
    <row r="147" spans="1:1">
      <c r="A147" s="211" t="s">
        <v>894</v>
      </c>
    </row>
    <row r="148" spans="1:1">
      <c r="A148" s="211" t="s">
        <v>895</v>
      </c>
    </row>
    <row r="149" spans="1:1">
      <c r="A149" s="211" t="s">
        <v>896</v>
      </c>
    </row>
    <row r="150" spans="1:1">
      <c r="A150" s="211" t="s">
        <v>897</v>
      </c>
    </row>
    <row r="151" spans="1:1">
      <c r="A151" s="211" t="s">
        <v>898</v>
      </c>
    </row>
    <row r="152" spans="1:1">
      <c r="A152" s="211" t="s">
        <v>899</v>
      </c>
    </row>
    <row r="153" spans="1:1">
      <c r="A153" s="211" t="s">
        <v>900</v>
      </c>
    </row>
    <row r="154" spans="1:1">
      <c r="A154" s="211" t="s">
        <v>901</v>
      </c>
    </row>
    <row r="155" spans="1:1">
      <c r="A155" s="211" t="s">
        <v>902</v>
      </c>
    </row>
    <row r="156" spans="1:1">
      <c r="A156" s="211" t="s">
        <v>903</v>
      </c>
    </row>
    <row r="157" spans="1:1">
      <c r="A157" s="211" t="s">
        <v>904</v>
      </c>
    </row>
    <row r="158" spans="1:1">
      <c r="A158" s="211" t="s">
        <v>905</v>
      </c>
    </row>
    <row r="159" spans="1:1">
      <c r="A159" s="211" t="s">
        <v>906</v>
      </c>
    </row>
    <row r="160" spans="1:1">
      <c r="A160" s="211" t="s">
        <v>907</v>
      </c>
    </row>
    <row r="161" spans="1:1">
      <c r="A161" s="211" t="s">
        <v>908</v>
      </c>
    </row>
    <row r="162" spans="1:1">
      <c r="A162" s="211" t="s">
        <v>909</v>
      </c>
    </row>
    <row r="163" spans="1:1">
      <c r="A163" s="211" t="s">
        <v>910</v>
      </c>
    </row>
    <row r="164" spans="1:1">
      <c r="A164" s="211" t="s">
        <v>911</v>
      </c>
    </row>
    <row r="165" spans="1:1">
      <c r="A165" s="211" t="s">
        <v>912</v>
      </c>
    </row>
    <row r="166" spans="1:1">
      <c r="A166" s="211" t="s">
        <v>913</v>
      </c>
    </row>
    <row r="167" spans="1:1">
      <c r="A167" s="211" t="s">
        <v>914</v>
      </c>
    </row>
    <row r="168" spans="1:1">
      <c r="A168" s="211" t="s">
        <v>915</v>
      </c>
    </row>
    <row r="169" spans="1:1">
      <c r="A169" s="211" t="s">
        <v>916</v>
      </c>
    </row>
    <row r="170" spans="1:1">
      <c r="A170" s="211" t="s">
        <v>917</v>
      </c>
    </row>
    <row r="171" spans="1:1">
      <c r="A171" s="211" t="s">
        <v>918</v>
      </c>
    </row>
    <row r="172" spans="1:1">
      <c r="A172" s="211" t="s">
        <v>919</v>
      </c>
    </row>
    <row r="173" spans="1:1">
      <c r="A173" s="211" t="s">
        <v>920</v>
      </c>
    </row>
    <row r="174" spans="1:1">
      <c r="A174" s="211" t="s">
        <v>921</v>
      </c>
    </row>
    <row r="175" spans="1:1">
      <c r="A175" s="211" t="s">
        <v>922</v>
      </c>
    </row>
    <row r="176" spans="1:1">
      <c r="A176" s="211" t="s">
        <v>923</v>
      </c>
    </row>
    <row r="177" spans="1:1">
      <c r="A177" s="211" t="s">
        <v>924</v>
      </c>
    </row>
    <row r="178" spans="1:1">
      <c r="A178" s="211" t="s">
        <v>925</v>
      </c>
    </row>
    <row r="179" spans="1:1">
      <c r="A179" s="211" t="s">
        <v>926</v>
      </c>
    </row>
    <row r="180" spans="1:1">
      <c r="A180" s="211" t="s">
        <v>927</v>
      </c>
    </row>
    <row r="181" spans="1:1">
      <c r="A181" s="211" t="s">
        <v>928</v>
      </c>
    </row>
    <row r="182" spans="1:1">
      <c r="A182" t="s">
        <v>929</v>
      </c>
    </row>
    <row r="183" spans="1:1">
      <c r="A183" s="211" t="s">
        <v>930</v>
      </c>
    </row>
    <row r="184" spans="1:1">
      <c r="A184" s="211" t="s">
        <v>931</v>
      </c>
    </row>
    <row r="185" spans="1:1">
      <c r="A185" s="211" t="s">
        <v>932</v>
      </c>
    </row>
    <row r="186" spans="1:1">
      <c r="A186" s="211" t="s">
        <v>933</v>
      </c>
    </row>
    <row r="187" spans="1:1">
      <c r="A187" s="211" t="s">
        <v>934</v>
      </c>
    </row>
    <row r="188" spans="1:1">
      <c r="A188" s="211" t="s">
        <v>935</v>
      </c>
    </row>
    <row r="189" spans="1:1">
      <c r="A189" s="211" t="s">
        <v>936</v>
      </c>
    </row>
    <row r="190" spans="1:1">
      <c r="A190" s="211" t="s">
        <v>937</v>
      </c>
    </row>
    <row r="191" spans="1:1">
      <c r="A191" s="211" t="s">
        <v>938</v>
      </c>
    </row>
    <row r="192" spans="1:1">
      <c r="A192" s="211" t="s">
        <v>939</v>
      </c>
    </row>
    <row r="193" spans="1:1">
      <c r="A193" s="211" t="s">
        <v>940</v>
      </c>
    </row>
    <row r="194" spans="1:1">
      <c r="A194" s="211" t="s">
        <v>941</v>
      </c>
    </row>
    <row r="195" spans="1:1">
      <c r="A195" s="211" t="s">
        <v>942</v>
      </c>
    </row>
    <row r="196" spans="1:1">
      <c r="A196" s="211" t="s">
        <v>943</v>
      </c>
    </row>
    <row r="197" spans="1:1">
      <c r="A197" s="211" t="s">
        <v>944</v>
      </c>
    </row>
    <row r="198" spans="1:1">
      <c r="A198" s="211" t="s">
        <v>945</v>
      </c>
    </row>
    <row r="199" spans="1:1">
      <c r="A199" s="211" t="s">
        <v>946</v>
      </c>
    </row>
    <row r="200" spans="1:1">
      <c r="A200" s="211" t="s">
        <v>947</v>
      </c>
    </row>
    <row r="201" spans="1:1">
      <c r="A201" s="211" t="s">
        <v>948</v>
      </c>
    </row>
    <row r="202" spans="1:1">
      <c r="A202" t="s">
        <v>949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4:A201">
    <sortCondition ref="A114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950</v>
      </c>
      <c r="C1" s="23" t="s">
        <v>951</v>
      </c>
      <c r="E1" s="23" t="s">
        <v>952</v>
      </c>
      <c r="G1" s="23" t="s">
        <v>953</v>
      </c>
      <c r="H1" s="25"/>
      <c r="I1" s="23" t="s">
        <v>954</v>
      </c>
      <c r="J1" s="25"/>
      <c r="K1" s="23" t="s">
        <v>955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956</v>
      </c>
      <c r="C2" s="27" t="s">
        <v>957</v>
      </c>
      <c r="E2" s="27">
        <v>1</v>
      </c>
      <c r="G2" s="27" t="s">
        <v>826</v>
      </c>
      <c r="H2" s="25"/>
      <c r="I2" s="27" t="s">
        <v>958</v>
      </c>
      <c r="J2" s="25"/>
      <c r="K2" s="27" t="s">
        <v>959</v>
      </c>
      <c r="L2" s="25"/>
      <c r="M2" s="27" t="s">
        <v>960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961</v>
      </c>
      <c r="C3" s="27" t="s">
        <v>962</v>
      </c>
      <c r="E3" s="27">
        <v>2</v>
      </c>
      <c r="G3" s="27" t="s">
        <v>608</v>
      </c>
      <c r="H3" s="25"/>
      <c r="I3" s="27" t="s">
        <v>963</v>
      </c>
      <c r="J3" s="25"/>
      <c r="K3" s="27" t="s">
        <v>964</v>
      </c>
      <c r="L3" s="25"/>
      <c r="M3" s="27" t="s">
        <v>965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966</v>
      </c>
      <c r="C4" s="27" t="s">
        <v>951</v>
      </c>
      <c r="E4" s="25"/>
      <c r="H4" s="25"/>
      <c r="I4" s="27" t="s">
        <v>967</v>
      </c>
      <c r="J4" s="25"/>
      <c r="K4" s="27" t="s">
        <v>968</v>
      </c>
      <c r="L4" s="25"/>
      <c r="M4" s="27" t="s">
        <v>969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970</v>
      </c>
      <c r="L5" s="25"/>
      <c r="M5" s="27" t="s">
        <v>971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972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973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974</v>
      </c>
      <c r="B13" s="2" t="s">
        <v>975</v>
      </c>
      <c r="C13" s="2" t="s">
        <v>976</v>
      </c>
      <c r="D13" s="2" t="s">
        <v>977</v>
      </c>
      <c r="E13" s="2" t="s">
        <v>978</v>
      </c>
      <c r="F13" s="2" t="s">
        <v>979</v>
      </c>
      <c r="G13" s="2" t="s">
        <v>980</v>
      </c>
      <c r="H13" s="2" t="s">
        <v>981</v>
      </c>
      <c r="I13" s="2" t="s">
        <v>982</v>
      </c>
      <c r="J13" s="2" t="s">
        <v>983</v>
      </c>
      <c r="K13" s="2" t="s">
        <v>984</v>
      </c>
      <c r="L13" s="2" t="s">
        <v>985</v>
      </c>
      <c r="M13" s="2" t="s">
        <v>986</v>
      </c>
      <c r="N13" s="2" t="s">
        <v>987</v>
      </c>
      <c r="O13" s="2" t="s">
        <v>988</v>
      </c>
      <c r="P13" s="2" t="s">
        <v>989</v>
      </c>
      <c r="Q13" s="2" t="s">
        <v>990</v>
      </c>
      <c r="R13" s="2" t="s">
        <v>991</v>
      </c>
      <c r="S13" s="2" t="s">
        <v>992</v>
      </c>
      <c r="T13" s="2" t="s">
        <v>993</v>
      </c>
      <c r="U13" s="2" t="s">
        <v>994</v>
      </c>
      <c r="V13" s="30" t="s">
        <v>995</v>
      </c>
      <c r="W13" s="30" t="s">
        <v>996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997</v>
      </c>
      <c r="B14" s="32" t="s">
        <v>998</v>
      </c>
      <c r="C14" s="32" t="s">
        <v>999</v>
      </c>
      <c r="D14" s="32" t="s">
        <v>1000</v>
      </c>
      <c r="E14" s="32" t="s">
        <v>1000</v>
      </c>
      <c r="F14" s="32" t="s">
        <v>1001</v>
      </c>
      <c r="G14" s="32" t="s">
        <v>1001</v>
      </c>
      <c r="H14" s="32" t="s">
        <v>1002</v>
      </c>
      <c r="I14" s="32" t="s">
        <v>1003</v>
      </c>
      <c r="J14" s="32" t="s">
        <v>1004</v>
      </c>
      <c r="K14" s="32" t="s">
        <v>1005</v>
      </c>
      <c r="L14" s="32" t="s">
        <v>1006</v>
      </c>
      <c r="M14" s="32" t="s">
        <v>1006</v>
      </c>
      <c r="N14" s="32" t="s">
        <v>1006</v>
      </c>
      <c r="O14" s="32" t="s">
        <v>1006</v>
      </c>
      <c r="P14" s="32" t="s">
        <v>989</v>
      </c>
      <c r="Q14" s="32" t="s">
        <v>1007</v>
      </c>
      <c r="R14" s="32" t="s">
        <v>1008</v>
      </c>
      <c r="S14" s="32" t="s">
        <v>1000</v>
      </c>
      <c r="T14" s="32" t="s">
        <v>1000</v>
      </c>
      <c r="U14" s="32" t="s">
        <v>994</v>
      </c>
      <c r="V14" s="33" t="s">
        <v>995</v>
      </c>
      <c r="W14" s="33" t="s">
        <v>996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1009</v>
      </c>
      <c r="B15" s="32" t="s">
        <v>1010</v>
      </c>
      <c r="C15" s="32" t="str">
        <f>""</f>
        <v/>
      </c>
      <c r="D15" s="32"/>
      <c r="E15" s="32"/>
      <c r="F15" s="32"/>
      <c r="G15" s="32" t="s">
        <v>1011</v>
      </c>
      <c r="H15" s="32" t="s">
        <v>1012</v>
      </c>
      <c r="I15" s="32" t="s">
        <v>1013</v>
      </c>
      <c r="J15" s="32"/>
      <c r="K15" s="32" t="s">
        <v>1014</v>
      </c>
      <c r="L15" s="32" t="s">
        <v>1015</v>
      </c>
      <c r="M15" s="32" t="s">
        <v>1015</v>
      </c>
      <c r="N15" s="32" t="s">
        <v>1015</v>
      </c>
      <c r="O15" s="32" t="s">
        <v>1015</v>
      </c>
      <c r="P15" s="32"/>
      <c r="Q15" s="32" t="s">
        <v>980</v>
      </c>
      <c r="R15" s="32" t="s">
        <v>1016</v>
      </c>
      <c r="S15" s="32" t="s">
        <v>1017</v>
      </c>
      <c r="T15" s="32" t="s">
        <v>1017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1000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1018</v>
      </c>
      <c r="L16" s="32"/>
      <c r="M16" s="32"/>
      <c r="N16" s="32"/>
      <c r="O16" s="32"/>
      <c r="P16" s="32"/>
      <c r="Q16" s="32"/>
      <c r="R16" s="32" t="s">
        <v>1019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1013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1020</v>
      </c>
      <c r="B28" s="29" t="s">
        <v>1021</v>
      </c>
      <c r="C28" s="29" t="s">
        <v>1022</v>
      </c>
      <c r="D28" s="29" t="s">
        <v>1023</v>
      </c>
      <c r="E28" s="29" t="s">
        <v>1024</v>
      </c>
      <c r="F28" s="29" t="s">
        <v>1025</v>
      </c>
      <c r="G28" s="29" t="s">
        <v>1026</v>
      </c>
      <c r="H28" s="29" t="s">
        <v>1027</v>
      </c>
      <c r="I28" s="29" t="s">
        <v>1028</v>
      </c>
      <c r="J28" s="29" t="s">
        <v>1029</v>
      </c>
      <c r="K28" s="29" t="s">
        <v>1030</v>
      </c>
      <c r="L28" s="29" t="s">
        <v>1031</v>
      </c>
      <c r="M28" s="29" t="s">
        <v>1032</v>
      </c>
      <c r="N28" s="29" t="s">
        <v>1033</v>
      </c>
      <c r="O28" s="29" t="s">
        <v>1034</v>
      </c>
      <c r="P28" s="29" t="s">
        <v>1035</v>
      </c>
      <c r="Q28" s="29" t="s">
        <v>1036</v>
      </c>
      <c r="R28" s="29" t="s">
        <v>1037</v>
      </c>
      <c r="S28" s="29" t="s">
        <v>1038</v>
      </c>
      <c r="T28" s="29" t="s">
        <v>1039</v>
      </c>
      <c r="U28" s="29" t="s">
        <v>1040</v>
      </c>
      <c r="V28" s="29" t="s">
        <v>1041</v>
      </c>
      <c r="W28" s="29" t="s">
        <v>1042</v>
      </c>
      <c r="X28" s="29" t="s">
        <v>1043</v>
      </c>
      <c r="Y28" s="29" t="s">
        <v>1044</v>
      </c>
      <c r="Z28" s="29" t="s">
        <v>1045</v>
      </c>
      <c r="AA28" s="29" t="s">
        <v>1046</v>
      </c>
      <c r="AB28" s="29" t="s">
        <v>1047</v>
      </c>
      <c r="AC28" s="29" t="s">
        <v>1048</v>
      </c>
      <c r="AD28" s="29" t="s">
        <v>1049</v>
      </c>
      <c r="AE28" s="29" t="s">
        <v>1050</v>
      </c>
      <c r="AF28" s="29" t="s">
        <v>1051</v>
      </c>
      <c r="AG28" s="29" t="s">
        <v>1052</v>
      </c>
      <c r="AH28" s="29" t="s">
        <v>1053</v>
      </c>
      <c r="AI28" s="29" t="s">
        <v>1054</v>
      </c>
      <c r="AJ28" s="29" t="s">
        <v>1055</v>
      </c>
      <c r="AK28" s="29" t="s">
        <v>1056</v>
      </c>
      <c r="AL28" s="29" t="s">
        <v>1057</v>
      </c>
      <c r="AM28" s="29" t="s">
        <v>1058</v>
      </c>
      <c r="AN28" s="34" t="s">
        <v>1059</v>
      </c>
      <c r="AO28" s="34" t="s">
        <v>1060</v>
      </c>
      <c r="AP28" s="25"/>
    </row>
    <row r="29" spans="1:42" s="31" customFormat="1">
      <c r="A29" s="32" t="s">
        <v>1061</v>
      </c>
      <c r="B29" s="32" t="s">
        <v>1062</v>
      </c>
      <c r="C29" s="32" t="s">
        <v>1063</v>
      </c>
      <c r="D29" s="32" t="s">
        <v>1001</v>
      </c>
      <c r="E29" s="32" t="s">
        <v>1010</v>
      </c>
      <c r="F29" s="32" t="s">
        <v>1064</v>
      </c>
      <c r="G29" s="32" t="s">
        <v>1065</v>
      </c>
      <c r="H29" s="32" t="s">
        <v>1066</v>
      </c>
      <c r="I29" s="32" t="s">
        <v>1067</v>
      </c>
      <c r="J29" s="32" t="s">
        <v>1068</v>
      </c>
      <c r="K29" s="32" t="s">
        <v>1068</v>
      </c>
      <c r="L29" s="32" t="s">
        <v>1069</v>
      </c>
      <c r="M29" s="32" t="s">
        <v>1070</v>
      </c>
      <c r="N29" s="32" t="s">
        <v>1071</v>
      </c>
      <c r="O29" s="32" t="s">
        <v>1072</v>
      </c>
      <c r="P29" s="32" t="s">
        <v>1073</v>
      </c>
      <c r="Q29" s="32" t="s">
        <v>1074</v>
      </c>
      <c r="R29" s="32" t="s">
        <v>1075</v>
      </c>
      <c r="S29" s="32" t="s">
        <v>1076</v>
      </c>
      <c r="T29" s="32" t="s">
        <v>1077</v>
      </c>
      <c r="U29" s="32" t="s">
        <v>1078</v>
      </c>
      <c r="V29" s="32" t="s">
        <v>1077</v>
      </c>
      <c r="W29" s="32" t="s">
        <v>1078</v>
      </c>
      <c r="X29" s="32" t="s">
        <v>1079</v>
      </c>
      <c r="Y29" s="32" t="s">
        <v>1078</v>
      </c>
      <c r="Z29" s="32" t="s">
        <v>1077</v>
      </c>
      <c r="AA29" s="32" t="s">
        <v>1078</v>
      </c>
      <c r="AB29" s="32" t="s">
        <v>989</v>
      </c>
      <c r="AC29" s="32" t="s">
        <v>1080</v>
      </c>
      <c r="AD29" s="32" t="s">
        <v>1081</v>
      </c>
      <c r="AE29" s="32" t="s">
        <v>1082</v>
      </c>
      <c r="AF29" s="32" t="s">
        <v>1019</v>
      </c>
      <c r="AG29" s="32" t="s">
        <v>1016</v>
      </c>
      <c r="AH29" s="32" t="s">
        <v>1083</v>
      </c>
      <c r="AI29" s="32" t="s">
        <v>1084</v>
      </c>
      <c r="AJ29" s="32" t="s">
        <v>1068</v>
      </c>
      <c r="AK29" s="32" t="s">
        <v>1084</v>
      </c>
      <c r="AL29" s="32" t="s">
        <v>1068</v>
      </c>
      <c r="AM29" s="32" t="s">
        <v>994</v>
      </c>
      <c r="AN29" s="33" t="s">
        <v>995</v>
      </c>
      <c r="AO29" s="33" t="s">
        <v>996</v>
      </c>
      <c r="AP29" s="25"/>
    </row>
    <row r="30" spans="1:42" s="31" customFormat="1">
      <c r="A30" s="32"/>
      <c r="B30" s="32"/>
      <c r="C30" s="32"/>
      <c r="D30" s="32" t="s">
        <v>1011</v>
      </c>
      <c r="E30" s="32"/>
      <c r="F30" s="32" t="s">
        <v>1085</v>
      </c>
      <c r="G30" s="32" t="s">
        <v>1086</v>
      </c>
      <c r="H30" s="32" t="s">
        <v>1087</v>
      </c>
      <c r="I30" s="32" t="s">
        <v>1088</v>
      </c>
      <c r="J30" s="32"/>
      <c r="K30" s="32"/>
      <c r="L30" s="32" t="s">
        <v>1089</v>
      </c>
      <c r="M30" s="32" t="s">
        <v>1090</v>
      </c>
      <c r="N30" s="32" t="s">
        <v>1067</v>
      </c>
      <c r="O30" s="32" t="s">
        <v>1091</v>
      </c>
      <c r="P30" s="32" t="s">
        <v>1092</v>
      </c>
      <c r="Q30" s="32" t="s">
        <v>1093</v>
      </c>
      <c r="R30" s="32"/>
      <c r="S30" s="32" t="s">
        <v>1074</v>
      </c>
      <c r="T30" s="32" t="s">
        <v>1094</v>
      </c>
      <c r="U30" s="32" t="s">
        <v>1067</v>
      </c>
      <c r="V30" s="32" t="s">
        <v>1094</v>
      </c>
      <c r="W30" s="32" t="s">
        <v>1067</v>
      </c>
      <c r="X30" s="32" t="s">
        <v>1094</v>
      </c>
      <c r="Y30" s="32" t="s">
        <v>1067</v>
      </c>
      <c r="Z30" s="32" t="s">
        <v>1094</v>
      </c>
      <c r="AA30" s="32" t="s">
        <v>1095</v>
      </c>
      <c r="AB30" s="32"/>
      <c r="AC30" s="32"/>
      <c r="AD30" s="32"/>
      <c r="AE30" s="32" t="s">
        <v>1096</v>
      </c>
      <c r="AF30" s="32"/>
      <c r="AG30" s="32"/>
      <c r="AH30" s="32"/>
      <c r="AI30" s="32" t="s">
        <v>1097</v>
      </c>
      <c r="AJ30" s="32" t="s">
        <v>1098</v>
      </c>
      <c r="AK30" s="32" t="s">
        <v>1097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1099</v>
      </c>
      <c r="E31" s="32"/>
      <c r="F31" s="32"/>
      <c r="G31" s="32"/>
      <c r="H31" s="32"/>
      <c r="I31" s="32"/>
      <c r="J31" s="32"/>
      <c r="K31" s="32"/>
      <c r="L31" s="32" t="s">
        <v>1100</v>
      </c>
      <c r="M31" s="32" t="s">
        <v>1101</v>
      </c>
      <c r="N31" s="32" t="s">
        <v>1078</v>
      </c>
      <c r="O31" s="32" t="s">
        <v>1102</v>
      </c>
      <c r="P31" s="32" t="s">
        <v>1103</v>
      </c>
      <c r="Q31" s="32" t="s">
        <v>1104</v>
      </c>
      <c r="R31" s="32"/>
      <c r="S31" s="32" t="s">
        <v>1093</v>
      </c>
      <c r="T31" s="32"/>
      <c r="U31" s="32" t="s">
        <v>1105</v>
      </c>
      <c r="V31" s="32"/>
      <c r="W31" s="32" t="s">
        <v>1106</v>
      </c>
      <c r="X31" s="32"/>
      <c r="Y31" s="32" t="s">
        <v>1106</v>
      </c>
      <c r="Z31" s="32"/>
      <c r="AA31" s="32" t="s">
        <v>1106</v>
      </c>
      <c r="AB31" s="32"/>
      <c r="AC31" s="32"/>
      <c r="AD31" s="32"/>
      <c r="AE31" s="32" t="s">
        <v>1107</v>
      </c>
      <c r="AF31" s="32"/>
      <c r="AG31" s="32"/>
      <c r="AH31" s="32"/>
      <c r="AI31" s="32" t="s">
        <v>1108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1109</v>
      </c>
      <c r="E32" s="32"/>
      <c r="F32" s="32"/>
      <c r="G32" s="32"/>
      <c r="H32" s="32"/>
      <c r="I32" s="32"/>
      <c r="J32" s="32"/>
      <c r="K32" s="32"/>
      <c r="L32" s="32" t="s">
        <v>1110</v>
      </c>
      <c r="M32" s="32"/>
      <c r="N32" s="32"/>
      <c r="O32" s="32"/>
      <c r="P32" s="32" t="s">
        <v>1111</v>
      </c>
      <c r="Q32" s="32" t="s">
        <v>1112</v>
      </c>
      <c r="R32" s="32"/>
      <c r="S32" s="32" t="s">
        <v>1104</v>
      </c>
      <c r="T32" s="32"/>
      <c r="U32" s="32" t="s">
        <v>1113</v>
      </c>
      <c r="V32" s="32"/>
      <c r="W32" s="32" t="s">
        <v>1113</v>
      </c>
      <c r="X32" s="32"/>
      <c r="Y32" s="32" t="s">
        <v>1113</v>
      </c>
      <c r="Z32" s="32"/>
      <c r="AA32" s="32" t="s">
        <v>1113</v>
      </c>
      <c r="AB32" s="32"/>
      <c r="AC32" s="32"/>
      <c r="AD32" s="32"/>
      <c r="AE32" s="32"/>
      <c r="AF32" s="32"/>
      <c r="AG32" s="32"/>
      <c r="AH32" s="32"/>
      <c r="AI32" s="32" t="s">
        <v>1100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1114</v>
      </c>
      <c r="E33" s="32"/>
      <c r="F33" s="32"/>
      <c r="G33" s="32"/>
      <c r="H33" s="32"/>
      <c r="I33" s="32"/>
      <c r="J33" s="32"/>
      <c r="K33" s="32"/>
      <c r="L33" s="32" t="s">
        <v>1115</v>
      </c>
      <c r="M33" s="32"/>
      <c r="N33" s="32"/>
      <c r="O33" s="32"/>
      <c r="P33" s="32"/>
      <c r="Q33" s="32" t="s">
        <v>1116</v>
      </c>
      <c r="R33" s="32"/>
      <c r="S33" s="32" t="s">
        <v>1112</v>
      </c>
      <c r="T33" s="32"/>
      <c r="U33" s="32" t="s">
        <v>1117</v>
      </c>
      <c r="V33" s="32"/>
      <c r="W33" s="32" t="s">
        <v>1117</v>
      </c>
      <c r="X33" s="32"/>
      <c r="Y33" s="32" t="s">
        <v>1117</v>
      </c>
      <c r="Z33" s="32"/>
      <c r="AA33" s="32" t="s">
        <v>1117</v>
      </c>
      <c r="AB33" s="32"/>
      <c r="AC33" s="32"/>
      <c r="AD33" s="32"/>
      <c r="AE33" s="32"/>
      <c r="AF33" s="32"/>
      <c r="AG33" s="32"/>
      <c r="AH33" s="32"/>
      <c r="AI33" s="32" t="s">
        <v>1115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1118</v>
      </c>
      <c r="M34" s="32"/>
      <c r="N34" s="32"/>
      <c r="O34" s="32"/>
      <c r="P34" s="32"/>
      <c r="Q34" s="32" t="s">
        <v>1119</v>
      </c>
      <c r="R34" s="32"/>
      <c r="S34" s="32" t="s">
        <v>1116</v>
      </c>
      <c r="T34" s="32"/>
      <c r="U34" s="32" t="s">
        <v>1120</v>
      </c>
      <c r="V34" s="32"/>
      <c r="W34" s="32" t="s">
        <v>1120</v>
      </c>
      <c r="X34" s="32"/>
      <c r="Y34" s="32" t="s">
        <v>1120</v>
      </c>
      <c r="Z34" s="32"/>
      <c r="AA34" s="32" t="s">
        <v>1120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1121</v>
      </c>
      <c r="M35" s="32"/>
      <c r="N35" s="32"/>
      <c r="O35" s="32"/>
      <c r="P35" s="32"/>
      <c r="Q35" s="32" t="s">
        <v>1122</v>
      </c>
      <c r="R35" s="32"/>
      <c r="S35" s="32" t="s">
        <v>1119</v>
      </c>
      <c r="T35" s="32"/>
      <c r="U35" s="32" t="s">
        <v>1123</v>
      </c>
      <c r="V35" s="32"/>
      <c r="W35" s="32" t="s">
        <v>1123</v>
      </c>
      <c r="X35" s="32"/>
      <c r="Y35" s="32" t="s">
        <v>1123</v>
      </c>
      <c r="Z35" s="32"/>
      <c r="AA35" s="32" t="s">
        <v>1123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1124</v>
      </c>
      <c r="R36" s="32"/>
      <c r="S36" s="32" t="s">
        <v>1122</v>
      </c>
      <c r="T36" s="32"/>
      <c r="U36" s="32" t="s">
        <v>1125</v>
      </c>
      <c r="V36" s="32"/>
      <c r="W36" s="32" t="s">
        <v>1125</v>
      </c>
      <c r="X36" s="32"/>
      <c r="Y36" s="32" t="s">
        <v>1125</v>
      </c>
      <c r="Z36" s="32"/>
      <c r="AA36" s="32" t="s">
        <v>1125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1126</v>
      </c>
      <c r="R37" s="32"/>
      <c r="S37" s="32" t="s">
        <v>1124</v>
      </c>
      <c r="T37" s="32"/>
      <c r="U37" s="32" t="s">
        <v>1110</v>
      </c>
      <c r="V37" s="32"/>
      <c r="W37" s="32" t="s">
        <v>1110</v>
      </c>
      <c r="X37" s="32"/>
      <c r="Y37" s="32" t="s">
        <v>1110</v>
      </c>
      <c r="Z37" s="32"/>
      <c r="AA37" s="32" t="s">
        <v>1110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1127</v>
      </c>
      <c r="R38" s="32"/>
      <c r="S38" s="32" t="s">
        <v>1126</v>
      </c>
      <c r="T38" s="32"/>
      <c r="U38" s="32" t="s">
        <v>1128</v>
      </c>
      <c r="V38" s="32"/>
      <c r="W38" s="32" t="s">
        <v>1128</v>
      </c>
      <c r="X38" s="32"/>
      <c r="Y38" s="32" t="s">
        <v>1128</v>
      </c>
      <c r="Z38" s="32"/>
      <c r="AA38" s="32" t="s">
        <v>1128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1129</v>
      </c>
      <c r="R39" s="35"/>
      <c r="S39" s="35" t="s">
        <v>1127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1130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5" ySplit="5" topLeftCell="X301" activePane="bottomRight" state="frozen"/>
      <selection pane="bottomRight" activeCell="AG311" sqref="AG311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0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1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4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1131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7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4" t="s">
        <v>1132</v>
      </c>
      <c r="AJ1" s="365"/>
      <c r="AK1" s="365"/>
      <c r="AL1" s="365"/>
      <c r="AM1" s="365"/>
      <c r="AN1" s="365"/>
      <c r="AO1" s="365"/>
      <c r="AP1" s="365"/>
      <c r="AQ1" s="365"/>
      <c r="AR1" s="366"/>
      <c r="AS1" s="366"/>
      <c r="AT1" s="366"/>
      <c r="AU1" s="366"/>
      <c r="AV1" s="366"/>
      <c r="AW1" s="366"/>
      <c r="AX1" s="365"/>
      <c r="AY1" s="365"/>
      <c r="AZ1" s="365"/>
      <c r="BA1" s="365"/>
      <c r="BB1" s="365"/>
      <c r="BC1" s="365"/>
      <c r="BD1" s="365"/>
      <c r="BE1" s="365"/>
      <c r="BF1" s="367"/>
      <c r="BG1" s="3"/>
      <c r="BH1" s="368" t="s">
        <v>1133</v>
      </c>
      <c r="BI1" s="369"/>
      <c r="BJ1" s="370"/>
      <c r="BK1" s="371"/>
      <c r="BL1" s="49"/>
      <c r="BM1" s="361" t="s">
        <v>1134</v>
      </c>
      <c r="BN1" s="362"/>
      <c r="BO1" s="362"/>
      <c r="BP1" s="362"/>
      <c r="BQ1" s="362"/>
      <c r="BR1" s="362"/>
      <c r="BS1" s="363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1135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1136</v>
      </c>
      <c r="T2" s="20"/>
      <c r="U2" s="77"/>
      <c r="V2" s="197"/>
      <c r="W2" s="22"/>
      <c r="X2" s="20"/>
      <c r="Y2" s="21"/>
      <c r="Z2" s="2"/>
      <c r="AA2" s="146" t="s">
        <v>1137</v>
      </c>
      <c r="AB2" s="20"/>
      <c r="AC2" s="20"/>
      <c r="AD2" s="20"/>
      <c r="AE2" s="72"/>
      <c r="AF2" s="72"/>
      <c r="AG2" s="85"/>
      <c r="AH2" s="3"/>
      <c r="AI2" s="364" t="s">
        <v>1135</v>
      </c>
      <c r="AJ2" s="365"/>
      <c r="AK2" s="365"/>
      <c r="AL2" s="365"/>
      <c r="AM2" s="365"/>
      <c r="AN2" s="365"/>
      <c r="AO2" s="365"/>
      <c r="AP2" s="365"/>
      <c r="AQ2" s="367"/>
      <c r="AR2" s="237"/>
      <c r="AS2" s="379" t="s">
        <v>1138</v>
      </c>
      <c r="AT2" s="366"/>
      <c r="AU2" s="366"/>
      <c r="AV2" s="366"/>
      <c r="AW2" s="366"/>
      <c r="AX2" s="365"/>
      <c r="AY2" s="367"/>
      <c r="AZ2" s="4"/>
      <c r="BA2" s="358" t="s">
        <v>1139</v>
      </c>
      <c r="BB2" s="360"/>
      <c r="BC2" s="364" t="s">
        <v>1136</v>
      </c>
      <c r="BD2" s="365"/>
      <c r="BE2" s="365"/>
      <c r="BF2" s="367"/>
      <c r="BG2" s="3"/>
      <c r="BH2" s="372"/>
      <c r="BI2" s="373"/>
      <c r="BJ2" s="374"/>
      <c r="BK2" s="375"/>
      <c r="BL2" s="49"/>
      <c r="BM2" s="376"/>
      <c r="BN2" s="377"/>
      <c r="BO2" s="377"/>
      <c r="BP2" s="377"/>
      <c r="BQ2" s="377"/>
      <c r="BR2" s="377"/>
      <c r="BS2" s="378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1140</v>
      </c>
      <c r="G3" s="54"/>
      <c r="H3" s="53" t="s">
        <v>1141</v>
      </c>
      <c r="I3" s="55"/>
      <c r="J3" s="55"/>
      <c r="K3" s="55"/>
      <c r="L3" s="73"/>
      <c r="M3" s="55"/>
      <c r="N3" s="78"/>
      <c r="O3" s="53" t="s">
        <v>1138</v>
      </c>
      <c r="P3" s="54"/>
      <c r="Q3" s="76" t="s">
        <v>1142</v>
      </c>
      <c r="R3" s="54"/>
      <c r="S3" s="53" t="s">
        <v>1143</v>
      </c>
      <c r="T3" s="55"/>
      <c r="U3" s="78"/>
      <c r="V3" s="198"/>
      <c r="W3" s="56" t="s">
        <v>1144</v>
      </c>
      <c r="X3" s="57"/>
      <c r="Y3" s="58"/>
      <c r="Z3" s="59"/>
      <c r="AA3" s="147" t="s">
        <v>1145</v>
      </c>
      <c r="AB3" s="60"/>
      <c r="AC3" s="60"/>
      <c r="AD3" s="61"/>
      <c r="AE3" s="82" t="s">
        <v>1146</v>
      </c>
      <c r="AF3" s="84"/>
      <c r="AG3" s="86"/>
      <c r="AH3" s="62"/>
      <c r="AI3" s="358" t="s">
        <v>1140</v>
      </c>
      <c r="AJ3" s="360"/>
      <c r="AK3" s="358" t="s">
        <v>1141</v>
      </c>
      <c r="AL3" s="359"/>
      <c r="AM3" s="359"/>
      <c r="AN3" s="359"/>
      <c r="AO3" s="359"/>
      <c r="AP3" s="359"/>
      <c r="AQ3" s="360"/>
      <c r="AR3" s="238"/>
      <c r="AS3" s="382" t="s">
        <v>1147</v>
      </c>
      <c r="AT3" s="383"/>
      <c r="AU3" s="382" t="s">
        <v>1148</v>
      </c>
      <c r="AV3" s="383"/>
      <c r="AW3" s="382" t="s">
        <v>1149</v>
      </c>
      <c r="AX3" s="384"/>
      <c r="AY3" s="63" t="s">
        <v>1150</v>
      </c>
      <c r="AZ3" s="63"/>
      <c r="BA3" s="380"/>
      <c r="BB3" s="381"/>
      <c r="BC3" s="358" t="s">
        <v>1143</v>
      </c>
      <c r="BD3" s="359"/>
      <c r="BE3" s="359"/>
      <c r="BF3" s="360"/>
      <c r="BG3" s="62"/>
      <c r="BH3" s="372"/>
      <c r="BI3" s="373"/>
      <c r="BJ3" s="374"/>
      <c r="BK3" s="375"/>
      <c r="BL3" s="49"/>
      <c r="BM3" s="361" t="s">
        <v>1151</v>
      </c>
      <c r="BN3" s="362"/>
      <c r="BO3" s="362"/>
      <c r="BP3" s="363"/>
      <c r="BQ3" s="361" t="s">
        <v>758</v>
      </c>
      <c r="BR3" s="362"/>
      <c r="BS3" s="363"/>
      <c r="BT3" s="222"/>
      <c r="BU3" s="64"/>
      <c r="BV3" s="64"/>
      <c r="BW3" s="64"/>
    </row>
    <row r="4" spans="1:76" s="7" customFormat="1" ht="14.25" customHeight="1">
      <c r="A4" s="42" t="s">
        <v>1152</v>
      </c>
      <c r="B4" s="43" t="s">
        <v>1153</v>
      </c>
      <c r="C4" s="44" t="s">
        <v>1152</v>
      </c>
      <c r="D4" s="45" t="s">
        <v>1154</v>
      </c>
      <c r="E4" s="46"/>
      <c r="F4" s="45" t="s">
        <v>1154</v>
      </c>
      <c r="G4" s="42" t="s">
        <v>1152</v>
      </c>
      <c r="H4" s="43" t="s">
        <v>1153</v>
      </c>
      <c r="I4" s="43" t="s">
        <v>1153</v>
      </c>
      <c r="J4" s="43" t="s">
        <v>1153</v>
      </c>
      <c r="K4" s="43" t="s">
        <v>1153</v>
      </c>
      <c r="L4" s="74" t="s">
        <v>1153</v>
      </c>
      <c r="M4" s="43" t="s">
        <v>1153</v>
      </c>
      <c r="N4" s="135" t="s">
        <v>1153</v>
      </c>
      <c r="O4" s="43" t="s">
        <v>1153</v>
      </c>
      <c r="P4" s="43" t="s">
        <v>1153</v>
      </c>
      <c r="Q4" s="74" t="s">
        <v>1153</v>
      </c>
      <c r="R4" s="42" t="s">
        <v>1152</v>
      </c>
      <c r="S4" s="45" t="s">
        <v>1154</v>
      </c>
      <c r="T4" s="45" t="s">
        <v>1154</v>
      </c>
      <c r="U4" s="79" t="s">
        <v>1152</v>
      </c>
      <c r="V4" s="199" t="s">
        <v>1153</v>
      </c>
      <c r="W4" s="47" t="s">
        <v>1153</v>
      </c>
      <c r="X4" s="45" t="s">
        <v>1154</v>
      </c>
      <c r="Y4" s="45" t="s">
        <v>1154</v>
      </c>
      <c r="Z4" s="45" t="s">
        <v>1154</v>
      </c>
      <c r="AA4" s="74" t="s">
        <v>1153</v>
      </c>
      <c r="AB4" s="45" t="s">
        <v>1154</v>
      </c>
      <c r="AC4" s="45" t="s">
        <v>1154</v>
      </c>
      <c r="AD4" s="43" t="s">
        <v>1153</v>
      </c>
      <c r="AE4" s="74" t="s">
        <v>1153</v>
      </c>
      <c r="AF4" s="74" t="s">
        <v>1153</v>
      </c>
      <c r="AG4" s="74" t="s">
        <v>1153</v>
      </c>
      <c r="AH4" s="48"/>
      <c r="AI4" s="166" t="s">
        <v>1154</v>
      </c>
      <c r="AJ4" s="42" t="s">
        <v>1152</v>
      </c>
      <c r="AK4" s="135" t="s">
        <v>1153</v>
      </c>
      <c r="AL4" s="135" t="s">
        <v>1153</v>
      </c>
      <c r="AM4" s="135" t="s">
        <v>1153</v>
      </c>
      <c r="AN4" s="135" t="s">
        <v>1153</v>
      </c>
      <c r="AO4" s="43" t="s">
        <v>1153</v>
      </c>
      <c r="AP4" s="43" t="s">
        <v>1153</v>
      </c>
      <c r="AQ4" s="43" t="s">
        <v>1153</v>
      </c>
      <c r="AR4" s="239" t="s">
        <v>1153</v>
      </c>
      <c r="AS4" s="239" t="s">
        <v>1153</v>
      </c>
      <c r="AT4" s="239" t="s">
        <v>1153</v>
      </c>
      <c r="AU4" s="239" t="s">
        <v>1153</v>
      </c>
      <c r="AV4" s="239" t="s">
        <v>1153</v>
      </c>
      <c r="AW4" s="239" t="s">
        <v>1153</v>
      </c>
      <c r="AX4" s="43" t="s">
        <v>1153</v>
      </c>
      <c r="AY4" s="42" t="s">
        <v>1152</v>
      </c>
      <c r="AZ4" s="45" t="s">
        <v>1154</v>
      </c>
      <c r="BA4" s="43" t="s">
        <v>1153</v>
      </c>
      <c r="BB4" s="42" t="s">
        <v>1152</v>
      </c>
      <c r="BC4" s="45" t="s">
        <v>1154</v>
      </c>
      <c r="BD4" s="45" t="s">
        <v>1154</v>
      </c>
      <c r="BE4" s="42" t="s">
        <v>1152</v>
      </c>
      <c r="BF4" s="43" t="s">
        <v>1153</v>
      </c>
      <c r="BG4" s="49" t="s">
        <v>1155</v>
      </c>
      <c r="BH4" s="43" t="s">
        <v>1153</v>
      </c>
      <c r="BI4" s="43" t="s">
        <v>1153</v>
      </c>
      <c r="BJ4" s="47" t="s">
        <v>1153</v>
      </c>
      <c r="BK4" s="43" t="s">
        <v>1153</v>
      </c>
      <c r="BL4" s="49" t="s">
        <v>1155</v>
      </c>
      <c r="BM4" s="45" t="s">
        <v>1154</v>
      </c>
      <c r="BN4" s="45" t="s">
        <v>1154</v>
      </c>
      <c r="BO4" s="45" t="s">
        <v>1154</v>
      </c>
      <c r="BP4" s="43" t="s">
        <v>1153</v>
      </c>
      <c r="BQ4" s="42" t="s">
        <v>1152</v>
      </c>
      <c r="BR4" s="42" t="s">
        <v>1152</v>
      </c>
      <c r="BS4" s="42" t="s">
        <v>1152</v>
      </c>
      <c r="BT4" s="169"/>
      <c r="BX4" s="6"/>
    </row>
    <row r="5" spans="1:76" s="221" customFormat="1" ht="14.25" customHeight="1">
      <c r="A5" s="218" t="s">
        <v>1156</v>
      </c>
      <c r="B5" s="218" t="s">
        <v>1157</v>
      </c>
      <c r="C5" s="267" t="s">
        <v>1158</v>
      </c>
      <c r="D5" s="219" t="s">
        <v>596</v>
      </c>
      <c r="E5" s="219" t="s">
        <v>1159</v>
      </c>
      <c r="F5" s="219" t="s">
        <v>1160</v>
      </c>
      <c r="G5" s="219" t="s">
        <v>1161</v>
      </c>
      <c r="H5" s="219" t="s">
        <v>1162</v>
      </c>
      <c r="I5" s="219" t="s">
        <v>1163</v>
      </c>
      <c r="J5" s="219" t="s">
        <v>3</v>
      </c>
      <c r="K5" s="219" t="s">
        <v>1164</v>
      </c>
      <c r="L5" s="219" t="s">
        <v>1165</v>
      </c>
      <c r="M5" s="219" t="s">
        <v>1166</v>
      </c>
      <c r="N5" s="280" t="s">
        <v>7</v>
      </c>
      <c r="O5" s="219" t="s">
        <v>1167</v>
      </c>
      <c r="P5" s="219" t="s">
        <v>1168</v>
      </c>
      <c r="Q5" s="267" t="s">
        <v>1169</v>
      </c>
      <c r="R5" s="219" t="s">
        <v>1170</v>
      </c>
      <c r="S5" s="219" t="s">
        <v>1171</v>
      </c>
      <c r="T5" s="219" t="s">
        <v>1172</v>
      </c>
      <c r="U5" s="268" t="s">
        <v>6</v>
      </c>
      <c r="V5" s="219" t="s">
        <v>1173</v>
      </c>
      <c r="W5" s="219" t="s">
        <v>1174</v>
      </c>
      <c r="X5" s="219" t="s">
        <v>1175</v>
      </c>
      <c r="Y5" s="219" t="s">
        <v>1176</v>
      </c>
      <c r="Z5" s="219" t="s">
        <v>603</v>
      </c>
      <c r="AA5" s="267" t="s">
        <v>1177</v>
      </c>
      <c r="AB5" s="219" t="s">
        <v>1178</v>
      </c>
      <c r="AC5" s="219" t="s">
        <v>1179</v>
      </c>
      <c r="AD5" s="219" t="s">
        <v>1180</v>
      </c>
      <c r="AE5" s="267" t="s">
        <v>1181</v>
      </c>
      <c r="AF5" s="267" t="s">
        <v>1182</v>
      </c>
      <c r="AG5" s="267" t="s">
        <v>1183</v>
      </c>
      <c r="AH5" s="219" t="s">
        <v>1184</v>
      </c>
      <c r="AI5" s="219" t="s">
        <v>1185</v>
      </c>
      <c r="AJ5" s="219" t="s">
        <v>1186</v>
      </c>
      <c r="AK5" s="268" t="s">
        <v>1187</v>
      </c>
      <c r="AL5" s="268" t="s">
        <v>1188</v>
      </c>
      <c r="AM5" s="268" t="s">
        <v>1189</v>
      </c>
      <c r="AN5" s="268" t="s">
        <v>1190</v>
      </c>
      <c r="AO5" s="219" t="s">
        <v>1191</v>
      </c>
      <c r="AP5" s="219" t="s">
        <v>1192</v>
      </c>
      <c r="AQ5" s="219" t="s">
        <v>1193</v>
      </c>
      <c r="AR5" s="269" t="s">
        <v>1194</v>
      </c>
      <c r="AS5" s="269" t="s">
        <v>1195</v>
      </c>
      <c r="AT5" s="269" t="s">
        <v>1196</v>
      </c>
      <c r="AU5" s="269" t="s">
        <v>1197</v>
      </c>
      <c r="AV5" s="269" t="s">
        <v>1198</v>
      </c>
      <c r="AW5" s="269" t="s">
        <v>1199</v>
      </c>
      <c r="AX5" s="219" t="s">
        <v>1200</v>
      </c>
      <c r="AY5" s="219" t="s">
        <v>1150</v>
      </c>
      <c r="AZ5" s="219" t="s">
        <v>1201</v>
      </c>
      <c r="BA5" s="219" t="s">
        <v>1202</v>
      </c>
      <c r="BB5" s="219" t="s">
        <v>1203</v>
      </c>
      <c r="BC5" s="219" t="s">
        <v>1204</v>
      </c>
      <c r="BD5" s="219" t="s">
        <v>1205</v>
      </c>
      <c r="BE5" s="219" t="s">
        <v>1206</v>
      </c>
      <c r="BF5" s="219" t="s">
        <v>1207</v>
      </c>
      <c r="BG5" s="219" t="s">
        <v>1208</v>
      </c>
      <c r="BH5" s="219" t="s">
        <v>1209</v>
      </c>
      <c r="BI5" s="219" t="s">
        <v>1210</v>
      </c>
      <c r="BJ5" s="219" t="s">
        <v>1211</v>
      </c>
      <c r="BK5" s="219" t="s">
        <v>1212</v>
      </c>
      <c r="BL5" s="219" t="s">
        <v>1213</v>
      </c>
      <c r="BM5" s="219" t="s">
        <v>1214</v>
      </c>
      <c r="BN5" s="219" t="s">
        <v>1215</v>
      </c>
      <c r="BO5" s="219" t="s">
        <v>1216</v>
      </c>
      <c r="BP5" s="219" t="s">
        <v>1217</v>
      </c>
      <c r="BQ5" s="219" t="s">
        <v>1218</v>
      </c>
      <c r="BR5" s="219" t="s">
        <v>1219</v>
      </c>
      <c r="BS5" s="219" t="s">
        <v>1220</v>
      </c>
      <c r="BT5" s="169" t="s">
        <v>1221</v>
      </c>
      <c r="BX5" s="220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844</v>
      </c>
      <c r="E6" s="310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5">
        <v>98</v>
      </c>
      <c r="K6" s="215">
        <v>506</v>
      </c>
      <c r="L6" s="83">
        <v>507</v>
      </c>
      <c r="M6" s="20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6" t="s">
        <v>1222</v>
      </c>
      <c r="W6" s="173" t="s">
        <v>1223</v>
      </c>
      <c r="X6" s="216" t="s">
        <v>964</v>
      </c>
      <c r="Y6" s="158"/>
      <c r="Z6" s="158"/>
      <c r="AA6" s="83" t="s">
        <v>1224</v>
      </c>
      <c r="AB6" s="70" t="s">
        <v>956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6" t="str">
        <f>IF(BS_CONTROLE[[#This Row],[Local - Partida]]=0, "-", BS_CONTROLE[[#This Row],[Local - Partida]])</f>
        <v>TGR2</v>
      </c>
      <c r="AL6" s="276" t="str">
        <f>IF(BS_CONTROLE[[#This Row],[Local - Encerramento]]=0, "-", BS_CONTROLE[[#This Row],[Local - Encerramento]])</f>
        <v>TGR</v>
      </c>
      <c r="AM6" s="276" t="str">
        <f>IF(BS_CONTROLE[[#This Row],[Entre - Estações]]=0, "-", BS_CONTROLE[[#This Row],[Entre - Estações]])</f>
        <v>TGR-TBE</v>
      </c>
      <c r="AN6" s="276" t="str">
        <f>IF(BS_CONTROLE[[#This Row],[SB]]=0, "-", BS_CONTROLE[[#This Row],[SB]])</f>
        <v>TGR512</v>
      </c>
      <c r="AO6" s="277">
        <f>IF(BS_CONTROLE[[#This Row],[SUB]]=0, "-", BS_CONTROLE[[#This Row],[SUB]])</f>
        <v>98</v>
      </c>
      <c r="AP6" s="278">
        <f>IF(BS_CONTROLE[[#This Row],[KM - Inicio]]=0, "-", BS_CONTROLE[[#This Row],[KM - Inicio]])</f>
        <v>506</v>
      </c>
      <c r="AQ6" s="278">
        <f>IF(BS_CONTROLE[[#This Row],[KM - Fim]]=0, "-", BS_CONTROLE[[#This Row],[KM - Fim]])</f>
        <v>507</v>
      </c>
      <c r="AR6" s="240">
        <v>0.55277777777777781</v>
      </c>
      <c r="AS6" s="240">
        <v>0.61597222222222225</v>
      </c>
      <c r="AT6" s="240">
        <v>0.65763888888888888</v>
      </c>
      <c r="AU6" s="38"/>
      <c r="AV6" s="38"/>
      <c r="AW6" s="38"/>
      <c r="AX6" s="38"/>
      <c r="AY6" s="309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79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1225</v>
      </c>
      <c r="BK6" s="16" t="s">
        <v>1225</v>
      </c>
      <c r="BL6" s="15"/>
      <c r="BM6" s="14" t="s">
        <v>989</v>
      </c>
      <c r="BN6" s="14" t="s">
        <v>989</v>
      </c>
      <c r="BO6" s="165" t="s">
        <v>989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3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871</v>
      </c>
      <c r="E7" s="310">
        <v>324</v>
      </c>
      <c r="F7" s="172" t="s">
        <v>791</v>
      </c>
      <c r="G7" s="9" t="str">
        <f>IF(D7="","*",VLOOKUP(F7,BS_ATIVIDADE[#All],3,FALSE))</f>
        <v>SOLDA</v>
      </c>
      <c r="H7" s="202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5">
        <v>98</v>
      </c>
      <c r="K7" s="215">
        <v>538.24</v>
      </c>
      <c r="L7" s="83" t="s">
        <v>608</v>
      </c>
      <c r="M7" s="20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6" t="s">
        <v>1226</v>
      </c>
      <c r="W7" s="173" t="s">
        <v>1227</v>
      </c>
      <c r="X7" s="216" t="s">
        <v>964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6" t="str">
        <f>IF(BS_CONTROLE[[#This Row],[Local - Partida]]=0, "-", BS_CONTROLE[[#This Row],[Local - Partida]])</f>
        <v>TBE539</v>
      </c>
      <c r="AL7" s="276" t="str">
        <f>IF(BS_CONTROLE[[#This Row],[Local - Encerramento]]=0, "-", BS_CONTROLE[[#This Row],[Local - Encerramento]])</f>
        <v>-</v>
      </c>
      <c r="AM7" s="276" t="str">
        <f>IF(BS_CONTROLE[[#This Row],[Entre - Estações]]=0, "-", BS_CONTROLE[[#This Row],[Entre - Estações]])</f>
        <v>TBE-TRM</v>
      </c>
      <c r="AN7" s="276" t="str">
        <f>IF(BS_CONTROLE[[#This Row],[SB]]=0, "-", BS_CONTROLE[[#This Row],[SB]])</f>
        <v>TBE539</v>
      </c>
      <c r="AO7" s="277">
        <f>IF(BS_CONTROLE[[#This Row],[SUB]]=0, "-", BS_CONTROLE[[#This Row],[SUB]])</f>
        <v>98</v>
      </c>
      <c r="AP7" s="278">
        <f>IF(BS_CONTROLE[[#This Row],[KM - Inicio]]=0, "-", BS_CONTROLE[[#This Row],[KM - Inicio]])</f>
        <v>538.24</v>
      </c>
      <c r="AQ7" s="278" t="str">
        <f>IF(BS_CONTROLE[[#This Row],[KM - Fim]]=0, "-", BS_CONTROLE[[#This Row],[KM - Fim]])</f>
        <v>-</v>
      </c>
      <c r="AR7" s="240">
        <v>0.50902777777777775</v>
      </c>
      <c r="AS7" s="240">
        <v>0.51041666666666663</v>
      </c>
      <c r="AT7" s="240">
        <v>0.59375</v>
      </c>
      <c r="AU7" s="38"/>
      <c r="AV7" s="38"/>
      <c r="AW7" s="38"/>
      <c r="AX7" s="38"/>
      <c r="AY7" s="309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79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1228</v>
      </c>
      <c r="BK7" s="16" t="s">
        <v>1228</v>
      </c>
      <c r="BL7" s="15"/>
      <c r="BM7" s="14" t="s">
        <v>991</v>
      </c>
      <c r="BN7" s="14" t="s">
        <v>1016</v>
      </c>
      <c r="BO7" s="165" t="s">
        <v>1016</v>
      </c>
      <c r="BP7" s="16" t="s">
        <v>1228</v>
      </c>
      <c r="BQ7" s="12" t="str">
        <f>IF(AND(BR7&lt;1,BS7&lt;1),"Produção e Intervalo",IF(BR7&lt;1,"Intervalo",IF(BS7&lt;1,"Produção","Aderente")))</f>
        <v>Produção e Intervalo</v>
      </c>
      <c r="BR7" s="18">
        <f>IF(OR(B7="",F7=""),"*",AY7/P7)</f>
        <v>0.80000000000000027</v>
      </c>
      <c r="BS7" s="18">
        <f>IF(OR(B7="",F7=""),"*",BA7/Q7)</f>
        <v>0</v>
      </c>
      <c r="BT7" s="223" t="str">
        <f t="shared" ref="BT7:BT70" si="1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>D8&amp;B8</f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893</v>
      </c>
      <c r="E8" s="310">
        <v>396</v>
      </c>
      <c r="F8" s="172" t="s">
        <v>791</v>
      </c>
      <c r="G8" s="9" t="str">
        <f>IF(D8="","*",VLOOKUP(F8,BS_ATIVIDADE[#All],3,FALSE))</f>
        <v>SOLDA</v>
      </c>
      <c r="H8" s="202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5">
        <v>74</v>
      </c>
      <c r="K8" s="215">
        <v>334.1</v>
      </c>
      <c r="L8" s="83" t="s">
        <v>608</v>
      </c>
      <c r="M8" s="20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6" t="s">
        <v>1229</v>
      </c>
      <c r="W8" s="173" t="s">
        <v>1230</v>
      </c>
      <c r="X8" s="216" t="s">
        <v>964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6" t="str">
        <f>IF(BS_CONTROLE[[#This Row],[Local - Partida]]=0, "-", BS_CONTROLE[[#This Row],[Local - Partida]])</f>
        <v>326TLA</v>
      </c>
      <c r="AL8" s="276" t="str">
        <f>IF(BS_CONTROLE[[#This Row],[Local - Encerramento]]=0, "-", BS_CONTROLE[[#This Row],[Local - Encerramento]])</f>
        <v>-</v>
      </c>
      <c r="AM8" s="276" t="str">
        <f>IF(BS_CONTROLE[[#This Row],[Entre - Estações]]=0, "-", BS_CONTROLE[[#This Row],[Entre - Estações]])</f>
        <v>TMR-TLA</v>
      </c>
      <c r="AN8" s="276" t="str">
        <f>IF(BS_CONTROLE[[#This Row],[SB]]=0, "-", BS_CONTROLE[[#This Row],[SB]])</f>
        <v>326TLA</v>
      </c>
      <c r="AO8" s="277">
        <f>IF(BS_CONTROLE[[#This Row],[SUB]]=0, "-", BS_CONTROLE[[#This Row],[SUB]])</f>
        <v>74</v>
      </c>
      <c r="AP8" s="278">
        <f>IF(BS_CONTROLE[[#This Row],[KM - Inicio]]=0, "-", BS_CONTROLE[[#This Row],[KM - Inicio]])</f>
        <v>334.1</v>
      </c>
      <c r="AQ8" s="278" t="str">
        <f>IF(BS_CONTROLE[[#This Row],[KM - Fim]]=0, "-", BS_CONTROLE[[#This Row],[KM - Fim]])</f>
        <v>-</v>
      </c>
      <c r="AR8" s="240">
        <v>0.38819444444444445</v>
      </c>
      <c r="AS8" s="240">
        <v>0.44166666666666665</v>
      </c>
      <c r="AT8" s="240">
        <v>0.52083333333333337</v>
      </c>
      <c r="AU8" s="38"/>
      <c r="AV8" s="38"/>
      <c r="AW8" s="38"/>
      <c r="AX8" s="38"/>
      <c r="AY8" s="309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79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1231</v>
      </c>
      <c r="BK8" s="16" t="s">
        <v>1232</v>
      </c>
      <c r="BL8" s="15"/>
      <c r="BM8" s="14" t="s">
        <v>989</v>
      </c>
      <c r="BN8" s="14" t="s">
        <v>989</v>
      </c>
      <c r="BO8" s="165" t="s">
        <v>989</v>
      </c>
      <c r="BP8" s="16"/>
      <c r="BQ8" s="12" t="str">
        <f>IF(AND(BR8&lt;1,BS8&lt;1),"Produção e Intervalo",IF(BR8&lt;1,"Intervalo",IF(BS8&lt;1,"Produção","Aderente")))</f>
        <v>Aderente</v>
      </c>
      <c r="BR8" s="18">
        <f>IF(OR(B8="",F8=""),"*",AY8/P8)</f>
        <v>1.2666666666666675</v>
      </c>
      <c r="BS8" s="18">
        <f>IF(OR(B8="",F8=""),"*",BA8/Q8)</f>
        <v>1</v>
      </c>
      <c r="BT8" s="223" t="str">
        <f t="shared" si="1"/>
        <v>OKOK</v>
      </c>
      <c r="BU8" s="7"/>
      <c r="BV8" s="7"/>
      <c r="BW8" s="7"/>
    </row>
    <row r="9" spans="1:76" hidden="1">
      <c r="A9" s="50" t="str">
        <f>D9&amp;B9</f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0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5">
        <v>74</v>
      </c>
      <c r="K9" s="215">
        <v>290</v>
      </c>
      <c r="L9" s="83" t="s">
        <v>608</v>
      </c>
      <c r="M9" s="215" t="s">
        <v>1233</v>
      </c>
      <c r="N9" s="215" t="s">
        <v>1234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6" t="s">
        <v>1235</v>
      </c>
      <c r="W9" s="173" t="s">
        <v>1236</v>
      </c>
      <c r="X9" s="216" t="s">
        <v>959</v>
      </c>
      <c r="Y9" s="158"/>
      <c r="Z9" s="158"/>
      <c r="AA9" s="83">
        <v>1</v>
      </c>
      <c r="AB9" s="70" t="s">
        <v>956</v>
      </c>
      <c r="AC9" s="70" t="s">
        <v>951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6" t="str">
        <f>IF(BS_CONTROLE[[#This Row],[Local - Partida]]=0, "-", BS_CONTROLE[[#This Row],[Local - Partida]])</f>
        <v>TCS2</v>
      </c>
      <c r="AL9" s="276" t="str">
        <f>IF(BS_CONTROLE[[#This Row],[Local - Encerramento]]=0, "-", BS_CONTROLE[[#This Row],[Local - Encerramento]])</f>
        <v>TIN</v>
      </c>
      <c r="AM9" s="276" t="str">
        <f>IF(BS_CONTROLE[[#This Row],[Entre - Estações]]=0, "-", BS_CONTROLE[[#This Row],[Entre - Estações]])</f>
        <v>TCS-TIN</v>
      </c>
      <c r="AN9" s="276" t="str">
        <f>IF(BS_CONTROLE[[#This Row],[SB]]=0, "-", BS_CONTROLE[[#This Row],[SB]])</f>
        <v>TCSTIN</v>
      </c>
      <c r="AO9" s="277">
        <f>IF(BS_CONTROLE[[#This Row],[SUB]]=0, "-", BS_CONTROLE[[#This Row],[SUB]])</f>
        <v>74</v>
      </c>
      <c r="AP9" s="278">
        <f>IF(BS_CONTROLE[[#This Row],[KM - Inicio]]=0, "-", BS_CONTROLE[[#This Row],[KM - Inicio]])</f>
        <v>290</v>
      </c>
      <c r="AQ9" s="278" t="str">
        <f>IF(BS_CONTROLE[[#This Row],[KM - Fim]]=0, "-", BS_CONTROLE[[#This Row],[KM - Fim]])</f>
        <v>-</v>
      </c>
      <c r="AR9" s="240">
        <v>0.46944444444444444</v>
      </c>
      <c r="AS9" s="240">
        <v>0.52013888888888893</v>
      </c>
      <c r="AT9" s="240">
        <v>0.56180555555555556</v>
      </c>
      <c r="AU9" s="38"/>
      <c r="AV9" s="38"/>
      <c r="AW9" s="38"/>
      <c r="AX9" s="38"/>
      <c r="AY9" s="309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79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1237</v>
      </c>
      <c r="BK9" s="16" t="s">
        <v>1237</v>
      </c>
      <c r="BL9" s="15"/>
      <c r="BM9" s="14" t="s">
        <v>989</v>
      </c>
      <c r="BN9" s="14" t="s">
        <v>989</v>
      </c>
      <c r="BO9" s="165" t="s">
        <v>989</v>
      </c>
      <c r="BP9" s="16"/>
      <c r="BQ9" s="12" t="str">
        <f>IF(AND(BR9&lt;1,BS9&lt;1),"Produção e Intervalo",IF(BR9&lt;1,"Intervalo",IF(BS9&lt;1,"Produção","Aderente")))</f>
        <v>Intervalo</v>
      </c>
      <c r="BR9" s="18">
        <f>IF(OR(B9="",F9=""),"*",AY9/P9)</f>
        <v>0.99999999999999911</v>
      </c>
      <c r="BS9" s="18">
        <f>IF(OR(B9="",F9=""),"*",BA9/Q9)</f>
        <v>1</v>
      </c>
      <c r="BT9" s="223" t="str">
        <f t="shared" si="1"/>
        <v>OKOK</v>
      </c>
      <c r="BU9" s="7"/>
      <c r="BV9" s="7"/>
      <c r="BW9" s="7"/>
    </row>
    <row r="10" spans="1:76" hidden="1">
      <c r="A10" s="50" t="str">
        <f>D10&amp;B10</f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817</v>
      </c>
      <c r="E10" s="310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5">
        <v>74</v>
      </c>
      <c r="K10" s="215">
        <v>200</v>
      </c>
      <c r="L10" s="215">
        <v>194</v>
      </c>
      <c r="M10" s="20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6" t="s">
        <v>1238</v>
      </c>
      <c r="W10" s="173" t="s">
        <v>1239</v>
      </c>
      <c r="X10" s="216" t="s">
        <v>964</v>
      </c>
      <c r="Y10" s="158"/>
      <c r="Z10" s="158"/>
      <c r="AA10" s="83">
        <v>1</v>
      </c>
      <c r="AB10" s="70" t="s">
        <v>956</v>
      </c>
      <c r="AC10" s="70" t="s">
        <v>951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6" t="str">
        <f>IF(BS_CONTROLE[[#This Row],[Local - Partida]]=0, "-", BS_CONTROLE[[#This Row],[Local - Partida]])</f>
        <v>TID2</v>
      </c>
      <c r="AL10" s="276" t="str">
        <f>IF(BS_CONTROLE[[#This Row],[Local - Encerramento]]=0, "-", BS_CONTROLE[[#This Row],[Local - Encerramento]])</f>
        <v>TID2</v>
      </c>
      <c r="AM10" s="276" t="str">
        <f>IF(BS_CONTROLE[[#This Row],[Entre - Estações]]=0, "-", BS_CONTROLE[[#This Row],[Entre - Estações]])</f>
        <v>TID-TVI</v>
      </c>
      <c r="AN10" s="276" t="str">
        <f>IF(BS_CONTROLE[[#This Row],[SB]]=0, "-", BS_CONTROLE[[#This Row],[SB]])</f>
        <v>TID201</v>
      </c>
      <c r="AO10" s="277">
        <f>IF(BS_CONTROLE[[#This Row],[SUB]]=0, "-", BS_CONTROLE[[#This Row],[SUB]])</f>
        <v>74</v>
      </c>
      <c r="AP10" s="278">
        <f>IF(BS_CONTROLE[[#This Row],[KM - Inicio]]=0, "-", BS_CONTROLE[[#This Row],[KM - Inicio]])</f>
        <v>200</v>
      </c>
      <c r="AQ10" s="278">
        <f>IF(BS_CONTROLE[[#This Row],[KM - Fim]]=0, "-", BS_CONTROLE[[#This Row],[KM - Fim]])</f>
        <v>194</v>
      </c>
      <c r="AR10" s="240">
        <v>0</v>
      </c>
      <c r="AS10" s="240">
        <v>0</v>
      </c>
      <c r="AT10" s="240">
        <v>0</v>
      </c>
      <c r="AU10" s="38"/>
      <c r="AV10" s="38"/>
      <c r="AW10" s="38"/>
      <c r="AX10" s="38"/>
      <c r="AY10" s="30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79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1240</v>
      </c>
      <c r="BK10" s="16" t="s">
        <v>1240</v>
      </c>
      <c r="BL10" s="15"/>
      <c r="BM10" s="14" t="s">
        <v>981</v>
      </c>
      <c r="BN10" s="14" t="s">
        <v>1012</v>
      </c>
      <c r="BO10" s="165" t="s">
        <v>1070</v>
      </c>
      <c r="BP10" s="16" t="s">
        <v>1240</v>
      </c>
      <c r="BQ10" s="12" t="str">
        <f>IF(AND(BR10&lt;1,BS10&lt;1),"Produção e Intervalo",IF(BR10&lt;1,"Intervalo",IF(BS10&lt;1,"Produção","Aderente")))</f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23" t="str">
        <f t="shared" si="1"/>
        <v>MecanizaçãoAtivos</v>
      </c>
    </row>
    <row r="11" spans="1:76" hidden="1">
      <c r="A11" s="50" t="str">
        <f>D11&amp;B11</f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896</v>
      </c>
      <c r="E11" s="310">
        <v>326</v>
      </c>
      <c r="F11" s="172" t="s">
        <v>791</v>
      </c>
      <c r="G11" s="9" t="str">
        <f>IF(D11="","*",VLOOKUP(F11,BS_ATIVIDADE[#All],3,FALSE))</f>
        <v>SOLDA</v>
      </c>
      <c r="H11" s="202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5">
        <v>74</v>
      </c>
      <c r="K11" s="215">
        <v>64.563999999999993</v>
      </c>
      <c r="L11" s="215">
        <v>63.7</v>
      </c>
      <c r="M11" s="20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6" t="s">
        <v>1241</v>
      </c>
      <c r="W11" s="173" t="s">
        <v>1230</v>
      </c>
      <c r="X11" s="216" t="s">
        <v>964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6" t="str">
        <f>IF(BS_CONTROLE[[#This Row],[Local - Partida]]=0, "-", BS_CONTROLE[[#This Row],[Local - Partida]])</f>
        <v>TQIK73</v>
      </c>
      <c r="AL11" s="276" t="str">
        <f>IF(BS_CONTROLE[[#This Row],[Local - Encerramento]]=0, "-", BS_CONTROLE[[#This Row],[Local - Encerramento]])</f>
        <v>-</v>
      </c>
      <c r="AM11" s="276" t="str">
        <f>IF(BS_CONTROLE[[#This Row],[Entre - Estações]]=0, "-", BS_CONTROLE[[#This Row],[Entre - Estações]])</f>
        <v>TQI-TSP</v>
      </c>
      <c r="AN11" s="276" t="str">
        <f>IF(BS_CONTROLE[[#This Row],[SB]]=0, "-", BS_CONTROLE[[#This Row],[SB]])</f>
        <v>TQIK73</v>
      </c>
      <c r="AO11" s="277">
        <f>IF(BS_CONTROLE[[#This Row],[SUB]]=0, "-", BS_CONTROLE[[#This Row],[SUB]])</f>
        <v>74</v>
      </c>
      <c r="AP11" s="278">
        <f>IF(BS_CONTROLE[[#This Row],[KM - Inicio]]=0, "-", BS_CONTROLE[[#This Row],[KM - Inicio]])</f>
        <v>64.563999999999993</v>
      </c>
      <c r="AQ11" s="278">
        <f>IF(BS_CONTROLE[[#This Row],[KM - Fim]]=0, "-", BS_CONTROLE[[#This Row],[KM - Fim]])</f>
        <v>63.7</v>
      </c>
      <c r="AR11" s="240">
        <v>0.375</v>
      </c>
      <c r="AS11" s="240">
        <v>0.44791666666666669</v>
      </c>
      <c r="AT11" s="240">
        <v>0.53125</v>
      </c>
      <c r="AU11" s="38"/>
      <c r="AV11" s="38"/>
      <c r="AW11" s="38"/>
      <c r="AX11" s="38"/>
      <c r="AY11" s="309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79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1242</v>
      </c>
      <c r="BK11" s="16" t="s">
        <v>1242</v>
      </c>
      <c r="BL11" s="15"/>
      <c r="BM11" s="14" t="s">
        <v>989</v>
      </c>
      <c r="BN11" s="14" t="s">
        <v>989</v>
      </c>
      <c r="BO11" s="165" t="s">
        <v>989</v>
      </c>
      <c r="BP11" s="16"/>
      <c r="BQ11" s="12" t="str">
        <f>IF(AND(BR11&lt;1,BS11&lt;1),"Produção e Intervalo",IF(BR11&lt;1,"Intervalo",IF(BS11&lt;1,"Produção","Aderente")))</f>
        <v>Aderente</v>
      </c>
      <c r="BR11" s="18">
        <f>IF(OR(B11="",F11=""),"*",AY11/P11)</f>
        <v>1.333333333333333</v>
      </c>
      <c r="BS11" s="18">
        <f>IF(OR(B11="",F11=""),"*",BA11/Q11)</f>
        <v>1</v>
      </c>
      <c r="BT11" s="223" t="str">
        <f t="shared" si="1"/>
        <v>OKOK</v>
      </c>
    </row>
    <row r="12" spans="1:76" hidden="1">
      <c r="A12" s="50" t="str">
        <f>D12&amp;B12</f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867</v>
      </c>
      <c r="E12" s="310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5">
        <v>74</v>
      </c>
      <c r="K12" s="215">
        <v>64.563999999999993</v>
      </c>
      <c r="L12" s="215">
        <v>63.7</v>
      </c>
      <c r="M12" s="202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6" t="s">
        <v>1243</v>
      </c>
      <c r="W12" s="173" t="s">
        <v>1244</v>
      </c>
      <c r="X12" s="216" t="s">
        <v>964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6" t="str">
        <f>IF(BS_CONTROLE[[#This Row],[Local - Partida]]=0, "-", BS_CONTROLE[[#This Row],[Local - Partida]])</f>
        <v>-</v>
      </c>
      <c r="AL12" s="276" t="str">
        <f>IF(BS_CONTROLE[[#This Row],[Local - Encerramento]]=0, "-", BS_CONTROLE[[#This Row],[Local - Encerramento]])</f>
        <v>-</v>
      </c>
      <c r="AM12" s="276" t="str">
        <f>IF(BS_CONTROLE[[#This Row],[Entre - Estações]]=0, "-", BS_CONTROLE[[#This Row],[Entre - Estações]])</f>
        <v>TQI-TSP</v>
      </c>
      <c r="AN12" s="276" t="str">
        <f>IF(BS_CONTROLE[[#This Row],[SB]]=0, "-", BS_CONTROLE[[#This Row],[SB]])</f>
        <v>TQIK73</v>
      </c>
      <c r="AO12" s="277">
        <f>IF(BS_CONTROLE[[#This Row],[SUB]]=0, "-", BS_CONTROLE[[#This Row],[SUB]])</f>
        <v>74</v>
      </c>
      <c r="AP12" s="278">
        <f>IF(BS_CONTROLE[[#This Row],[KM - Inicio]]=0, "-", BS_CONTROLE[[#This Row],[KM - Inicio]])</f>
        <v>64.563999999999993</v>
      </c>
      <c r="AQ12" s="278">
        <f>IF(BS_CONTROLE[[#This Row],[KM - Fim]]=0, "-", BS_CONTROLE[[#This Row],[KM - Fim]])</f>
        <v>63.7</v>
      </c>
      <c r="AR12" s="240">
        <v>0.375</v>
      </c>
      <c r="AS12" s="240">
        <v>0.44791666666666669</v>
      </c>
      <c r="AT12" s="240">
        <v>0.53125</v>
      </c>
      <c r="AU12" s="38"/>
      <c r="AV12" s="38"/>
      <c r="AW12" s="38"/>
      <c r="AX12" s="38"/>
      <c r="AY12" s="309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79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1245</v>
      </c>
      <c r="BK12" s="16" t="s">
        <v>1245</v>
      </c>
      <c r="BL12" s="15"/>
      <c r="BM12" s="14" t="s">
        <v>989</v>
      </c>
      <c r="BN12" s="14" t="s">
        <v>989</v>
      </c>
      <c r="BO12" s="165" t="s">
        <v>989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1.333333333333333</v>
      </c>
      <c r="BS12" s="18">
        <f>IF(OR(B12="",F12=""),"*",BA12/Q12)</f>
        <v>1</v>
      </c>
      <c r="BT12" s="223" t="str">
        <f t="shared" si="1"/>
        <v>OKOK</v>
      </c>
    </row>
    <row r="13" spans="1:76" hidden="1">
      <c r="A13" s="50" t="str">
        <f>D13&amp;B13</f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787</v>
      </c>
      <c r="E13" s="310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5">
        <v>72</v>
      </c>
      <c r="K13" s="215">
        <v>294</v>
      </c>
      <c r="L13" s="83">
        <v>291</v>
      </c>
      <c r="M13" s="21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6" t="s">
        <v>1246</v>
      </c>
      <c r="W13" s="173" t="s">
        <v>1239</v>
      </c>
      <c r="X13" s="216" t="s">
        <v>964</v>
      </c>
      <c r="Y13" s="158"/>
      <c r="Z13" s="158"/>
      <c r="AA13" s="83">
        <v>1</v>
      </c>
      <c r="AB13" s="70" t="s">
        <v>956</v>
      </c>
      <c r="AC13" s="70" t="s">
        <v>951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6" t="str">
        <f>IF(BS_CONTROLE[[#This Row],[Local - Partida]]=0, "-", BS_CONTROLE[[#This Row],[Local - Partida]])</f>
        <v>ZGT1</v>
      </c>
      <c r="AL13" s="276" t="str">
        <f>IF(BS_CONTROLE[[#This Row],[Local - Encerramento]]=0, "-", BS_CONTROLE[[#This Row],[Local - Encerramento]])</f>
        <v>ZGT1</v>
      </c>
      <c r="AM13" s="276" t="str">
        <f>IF(BS_CONTROLE[[#This Row],[Entre - Estações]]=0, "-", BS_CONTROLE[[#This Row],[Entre - Estações]])</f>
        <v>ZRI-ZGT</v>
      </c>
      <c r="AN13" s="276" t="str">
        <f>IF(BS_CONTROLE[[#This Row],[SB]]=0, "-", BS_CONTROLE[[#This Row],[SB]])</f>
        <v>ZRIZGT</v>
      </c>
      <c r="AO13" s="277">
        <f>IF(BS_CONTROLE[[#This Row],[SUB]]=0, "-", BS_CONTROLE[[#This Row],[SUB]])</f>
        <v>72</v>
      </c>
      <c r="AP13" s="278">
        <f>IF(BS_CONTROLE[[#This Row],[KM - Inicio]]=0, "-", BS_CONTROLE[[#This Row],[KM - Inicio]])</f>
        <v>294</v>
      </c>
      <c r="AQ13" s="278">
        <f>IF(BS_CONTROLE[[#This Row],[KM - Fim]]=0, "-", BS_CONTROLE[[#This Row],[KM - Fim]])</f>
        <v>291</v>
      </c>
      <c r="AR13" s="240">
        <v>0</v>
      </c>
      <c r="AS13" s="240">
        <v>0</v>
      </c>
      <c r="AT13" s="240">
        <v>0</v>
      </c>
      <c r="AU13" s="38"/>
      <c r="AV13" s="38"/>
      <c r="AW13" s="38"/>
      <c r="AX13" s="38"/>
      <c r="AY13" s="309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79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1247</v>
      </c>
      <c r="BK13" s="16" t="s">
        <v>1247</v>
      </c>
      <c r="BL13" s="15"/>
      <c r="BM13" s="14" t="s">
        <v>987</v>
      </c>
      <c r="BN13" s="14" t="s">
        <v>1006</v>
      </c>
      <c r="BO13" s="165" t="s">
        <v>1079</v>
      </c>
      <c r="BP13" s="16" t="s">
        <v>1247</v>
      </c>
      <c r="BQ13" s="12" t="str">
        <f>IF(AND(BR13&lt;1,BS13&lt;1),"Produção e Intervalo",IF(BR13&lt;1,"Intervalo",IF(BS13&lt;1,"Produção","Aderente")))</f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23" t="str">
        <f t="shared" si="1"/>
        <v>ModernizaçãoEquipamento</v>
      </c>
    </row>
    <row r="14" spans="1:76" hidden="1">
      <c r="A14" s="50" t="str">
        <f>D14&amp;B14</f>
        <v>V8045992</v>
      </c>
      <c r="B14" s="171">
        <v>45992</v>
      </c>
      <c r="C14" s="8">
        <f>IF(BS_CONTROLE[[#This Row],[DATA]]="","",WEEKNUM(BS_CONTROLE[[#This Row],[DATA]]))</f>
        <v>49</v>
      </c>
      <c r="D14" s="216" t="s">
        <v>810</v>
      </c>
      <c r="E14" s="310">
        <v>444</v>
      </c>
      <c r="F14" s="70" t="s">
        <v>811</v>
      </c>
      <c r="G14" s="9" t="str">
        <f>IF(D14="","*",VLOOKUP(F14,BS_ATIVIDADE[#All],3,FALSE))</f>
        <v>OUTROS</v>
      </c>
      <c r="H14" s="173" t="s">
        <v>1248</v>
      </c>
      <c r="I14" s="173" t="s">
        <v>490</v>
      </c>
      <c r="J14" s="215">
        <v>78</v>
      </c>
      <c r="K14" s="215">
        <v>175</v>
      </c>
      <c r="L14" s="83">
        <v>302</v>
      </c>
      <c r="M14" s="215" t="s">
        <v>1249</v>
      </c>
      <c r="N14" s="215" t="s">
        <v>1250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5" t="s">
        <v>1251</v>
      </c>
      <c r="W14" s="215" t="s">
        <v>1252</v>
      </c>
      <c r="X14" s="216" t="s">
        <v>964</v>
      </c>
      <c r="Y14" s="158"/>
      <c r="Z14" s="158"/>
      <c r="AA14" s="215" t="s">
        <v>608</v>
      </c>
      <c r="AB14" s="172" t="s">
        <v>608</v>
      </c>
      <c r="AC14" s="172" t="s">
        <v>608</v>
      </c>
      <c r="AD14" s="312" t="s">
        <v>608</v>
      </c>
      <c r="AE14" s="215" t="s">
        <v>608</v>
      </c>
      <c r="AF14" s="215" t="s">
        <v>608</v>
      </c>
      <c r="AG14" s="215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6" t="str">
        <f>IF(BS_CONTROLE[[#This Row],[Local - Partida]]=0, "-", BS_CONTROLE[[#This Row],[Local - Partida]])</f>
        <v>ZIQ</v>
      </c>
      <c r="AL14" s="276" t="str">
        <f>IF(BS_CONTROLE[[#This Row],[Local - Encerramento]]=0, "-", BS_CONTROLE[[#This Row],[Local - Encerramento]])</f>
        <v>ZPD</v>
      </c>
      <c r="AM14" s="276" t="str">
        <f>IF(BS_CONTROLE[[#This Row],[Entre - Estações]]=0, "-", BS_CONTROLE[[#This Row],[Entre - Estações]])</f>
        <v>ZIQ-ZPQ</v>
      </c>
      <c r="AN14" s="276" t="str">
        <f>IF(BS_CONTROLE[[#This Row],[SB]]=0, "-", BS_CONTROLE[[#This Row],[SB]])</f>
        <v>ZIQZPD</v>
      </c>
      <c r="AO14" s="277">
        <f>IF(BS_CONTROLE[[#This Row],[SUB]]=0, "-", BS_CONTROLE[[#This Row],[SUB]])</f>
        <v>78</v>
      </c>
      <c r="AP14" s="278">
        <f>IF(BS_CONTROLE[[#This Row],[KM - Inicio]]=0, "-", BS_CONTROLE[[#This Row],[KM - Inicio]])</f>
        <v>175</v>
      </c>
      <c r="AQ14" s="278">
        <f>IF(BS_CONTROLE[[#This Row],[KM - Fim]]=0, "-", BS_CONTROLE[[#This Row],[KM - Fim]])</f>
        <v>302</v>
      </c>
      <c r="AR14" s="240">
        <v>0.43680555555555556</v>
      </c>
      <c r="AS14" s="240">
        <v>0.53402777777777777</v>
      </c>
      <c r="AT14" s="240">
        <v>0.5756944444444444</v>
      </c>
      <c r="AU14" s="38"/>
      <c r="AV14" s="38"/>
      <c r="AW14" s="38"/>
      <c r="AX14" s="38"/>
      <c r="AY14" s="309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79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1253</v>
      </c>
      <c r="BK14" s="16" t="s">
        <v>1253</v>
      </c>
      <c r="BL14" s="15"/>
      <c r="BM14" s="14" t="s">
        <v>989</v>
      </c>
      <c r="BN14" s="14" t="s">
        <v>989</v>
      </c>
      <c r="BO14" s="165" t="s">
        <v>989</v>
      </c>
      <c r="BP14" s="16"/>
      <c r="BQ14" s="12" t="str">
        <f>IF(AND(BR14&lt;1,BS14&lt;1),"Produção e Intervalo",IF(BR14&lt;1,"Intervalo",IF(BS14&lt;1,"Produção","Aderente")))</f>
        <v>Intervalo</v>
      </c>
      <c r="BR14" s="18">
        <f>IF(OR(B14="",F14=""),"*",AY14/P14)</f>
        <v>0.99999999999999911</v>
      </c>
      <c r="BS14" s="18">
        <f>IF(OR(B14="",F14=""),"*",BA14/Q14)</f>
        <v>1</v>
      </c>
      <c r="BT14" s="223" t="str">
        <f t="shared" si="1"/>
        <v>OKOK</v>
      </c>
    </row>
    <row r="15" spans="1:76" hidden="1">
      <c r="A15" s="50" t="str">
        <f>D15&amp;B15</f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853</v>
      </c>
      <c r="E15" s="310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5">
        <v>103</v>
      </c>
      <c r="K15" s="215">
        <v>1882</v>
      </c>
      <c r="L15" s="83" t="s">
        <v>608</v>
      </c>
      <c r="M15" s="20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2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6" t="s">
        <v>1254</v>
      </c>
      <c r="W15" s="173" t="s">
        <v>1255</v>
      </c>
      <c r="X15" s="216" t="s">
        <v>964</v>
      </c>
      <c r="Y15" s="158"/>
      <c r="Z15" s="158"/>
      <c r="AA15" s="83">
        <v>1</v>
      </c>
      <c r="AB15" s="70" t="s">
        <v>956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6" t="str">
        <f>IF(BS_CONTROLE[[#This Row],[Local - Partida]]=0, "-", BS_CONTROLE[[#This Row],[Local - Partida]])</f>
        <v>PSG</v>
      </c>
      <c r="AL15" s="276" t="str">
        <f>IF(BS_CONTROLE[[#This Row],[Local - Encerramento]]=0, "-", BS_CONTROLE[[#This Row],[Local - Encerramento]])</f>
        <v>PPR</v>
      </c>
      <c r="AM15" s="276" t="str">
        <f>IF(BS_CONTROLE[[#This Row],[Entre - Estações]]=0, "-", BS_CONTROLE[[#This Row],[Entre - Estações]])</f>
        <v>POA-PAM</v>
      </c>
      <c r="AN15" s="276" t="str">
        <f>IF(BS_CONTROLE[[#This Row],[SB]]=0, "-", BS_CONTROLE[[#This Row],[SB]])</f>
        <v>POAPAM</v>
      </c>
      <c r="AO15" s="277">
        <f>IF(BS_CONTROLE[[#This Row],[SUB]]=0, "-", BS_CONTROLE[[#This Row],[SUB]])</f>
        <v>103</v>
      </c>
      <c r="AP15" s="278">
        <f>IF(BS_CONTROLE[[#This Row],[KM - Inicio]]=0, "-", BS_CONTROLE[[#This Row],[KM - Inicio]])</f>
        <v>1882</v>
      </c>
      <c r="AQ15" s="278" t="str">
        <f>IF(BS_CONTROLE[[#This Row],[KM - Fim]]=0, "-", BS_CONTROLE[[#This Row],[KM - Fim]])</f>
        <v>-</v>
      </c>
      <c r="AR15" s="240">
        <v>0</v>
      </c>
      <c r="AS15" s="240">
        <v>0</v>
      </c>
      <c r="AT15" s="240">
        <v>0</v>
      </c>
      <c r="AU15" s="38"/>
      <c r="AV15" s="38"/>
      <c r="AW15" s="38"/>
      <c r="AX15" s="38"/>
      <c r="AY15" s="309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79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1256</v>
      </c>
      <c r="BK15" s="16" t="s">
        <v>1256</v>
      </c>
      <c r="BL15" s="15"/>
      <c r="BM15" s="14" t="s">
        <v>985</v>
      </c>
      <c r="BN15" s="14" t="s">
        <v>1006</v>
      </c>
      <c r="BO15" s="165" t="s">
        <v>1077</v>
      </c>
      <c r="BP15" s="16" t="s">
        <v>1256</v>
      </c>
      <c r="BQ15" s="12" t="str">
        <f>IF(AND(BR15&lt;1,BS15&lt;1),"Produção e Intervalo",IF(BR15&lt;1,"Intervalo",IF(BS15&lt;1,"Produção","Aderente")))</f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23" t="str">
        <f t="shared" si="1"/>
        <v>SuperEquipamento</v>
      </c>
    </row>
    <row r="16" spans="1:76" hidden="1">
      <c r="A16" s="50" t="str">
        <f>D16&amp;B16</f>
        <v/>
      </c>
      <c r="B16" s="171"/>
      <c r="C16" s="8" t="str">
        <f>IF(BS_CONTROLE[[#This Row],[DATA]]="","",WEEKNUM(BS_CONTROLE[[#This Row],[DATA]]))</f>
        <v/>
      </c>
      <c r="D16" s="51"/>
      <c r="E16" s="310">
        <v>11</v>
      </c>
      <c r="F16" s="172"/>
      <c r="G16" s="9" t="str">
        <f>IF(D16="","*",VLOOKUP(F16,BS_ATIVIDADE[#All],3,FALSE))</f>
        <v>*</v>
      </c>
      <c r="H16" s="173"/>
      <c r="I16" s="173"/>
      <c r="J16" s="215"/>
      <c r="K16" s="215"/>
      <c r="L16" s="83" t="s">
        <v>608</v>
      </c>
      <c r="M16" s="20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6"/>
      <c r="W16" s="173"/>
      <c r="X16" s="216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6" t="str">
        <f>IF(BS_CONTROLE[[#This Row],[Local - Partida]]=0, "-", BS_CONTROLE[[#This Row],[Local - Partida]])</f>
        <v>-</v>
      </c>
      <c r="AL16" s="276" t="str">
        <f>IF(BS_CONTROLE[[#This Row],[Local - Encerramento]]=0, "-", BS_CONTROLE[[#This Row],[Local - Encerramento]])</f>
        <v>-</v>
      </c>
      <c r="AM16" s="276" t="str">
        <f>IF(BS_CONTROLE[[#This Row],[Entre - Estações]]=0, "-", BS_CONTROLE[[#This Row],[Entre - Estações]])</f>
        <v>-</v>
      </c>
      <c r="AN16" s="276" t="str">
        <f>IF(BS_CONTROLE[[#This Row],[SB]]=0, "-", BS_CONTROLE[[#This Row],[SB]])</f>
        <v>-</v>
      </c>
      <c r="AO16" s="277" t="str">
        <f>IF(BS_CONTROLE[[#This Row],[SUB]]=0, "-", BS_CONTROLE[[#This Row],[SUB]])</f>
        <v>-</v>
      </c>
      <c r="AP16" s="278" t="str">
        <f>IF(BS_CONTROLE[[#This Row],[KM - Inicio]]=0, "-", BS_CONTROLE[[#This Row],[KM - Inicio]])</f>
        <v>-</v>
      </c>
      <c r="AQ16" s="278" t="str">
        <f>IF(BS_CONTROLE[[#This Row],[KM - Fim]]=0, "-", BS_CONTROLE[[#This Row],[KM - Fim]])</f>
        <v>-</v>
      </c>
      <c r="AR16" s="240"/>
      <c r="AS16" s="240"/>
      <c r="AT16" s="240"/>
      <c r="AU16" s="38"/>
      <c r="AV16" s="38"/>
      <c r="AW16" s="38"/>
      <c r="AX16" s="38"/>
      <c r="AY16" s="309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7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23" t="str">
        <f t="shared" si="1"/>
        <v/>
      </c>
    </row>
    <row r="17" spans="1:72" hidden="1">
      <c r="A17" s="50" t="str">
        <f>D17&amp;B17</f>
        <v/>
      </c>
      <c r="B17" s="171"/>
      <c r="C17" s="8" t="str">
        <f>IF(BS_CONTROLE[[#This Row],[DATA]]="","",WEEKNUM(BS_CONTROLE[[#This Row],[DATA]]))</f>
        <v/>
      </c>
      <c r="D17" s="51"/>
      <c r="E17" s="310">
        <v>12</v>
      </c>
      <c r="F17" s="172"/>
      <c r="G17" s="9" t="str">
        <f>IF(D17="","*",VLOOKUP(F17,BS_ATIVIDADE[#All],3,FALSE))</f>
        <v>*</v>
      </c>
      <c r="H17" s="173"/>
      <c r="I17" s="173"/>
      <c r="J17" s="215"/>
      <c r="K17" s="215"/>
      <c r="L17" s="83" t="s">
        <v>608</v>
      </c>
      <c r="M17" s="202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2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6"/>
      <c r="W17" s="173"/>
      <c r="X17" s="216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6" t="str">
        <f>IF(BS_CONTROLE[[#This Row],[Local - Partida]]=0, "-", BS_CONTROLE[[#This Row],[Local - Partida]])</f>
        <v>-</v>
      </c>
      <c r="AL17" s="276" t="str">
        <f>IF(BS_CONTROLE[[#This Row],[Local - Encerramento]]=0, "-", BS_CONTROLE[[#This Row],[Local - Encerramento]])</f>
        <v>-</v>
      </c>
      <c r="AM17" s="276" t="str">
        <f>IF(BS_CONTROLE[[#This Row],[Entre - Estações]]=0, "-", BS_CONTROLE[[#This Row],[Entre - Estações]])</f>
        <v>-</v>
      </c>
      <c r="AN17" s="276" t="str">
        <f>IF(BS_CONTROLE[[#This Row],[SB]]=0, "-", BS_CONTROLE[[#This Row],[SB]])</f>
        <v>-</v>
      </c>
      <c r="AO17" s="277" t="str">
        <f>IF(BS_CONTROLE[[#This Row],[SUB]]=0, "-", BS_CONTROLE[[#This Row],[SUB]])</f>
        <v>-</v>
      </c>
      <c r="AP17" s="278" t="str">
        <f>IF(BS_CONTROLE[[#This Row],[KM - Inicio]]=0, "-", BS_CONTROLE[[#This Row],[KM - Inicio]])</f>
        <v>-</v>
      </c>
      <c r="AQ17" s="278" t="str">
        <f>IF(BS_CONTROLE[[#This Row],[KM - Fim]]=0, "-", BS_CONTROLE[[#This Row],[KM - Fim]])</f>
        <v>-</v>
      </c>
      <c r="AR17" s="240"/>
      <c r="AS17" s="240"/>
      <c r="AT17" s="240"/>
      <c r="AU17" s="38"/>
      <c r="AV17" s="38"/>
      <c r="AW17" s="38"/>
      <c r="AX17" s="38"/>
      <c r="AY17" s="309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79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>IF(AND(BR17&lt;1,BS17&lt;1),"Produção e Intervalo",IF(BR17&lt;1,"Intervalo",IF(BS17&lt;1,"Produção","Aderente")))</f>
        <v>Aderente</v>
      </c>
      <c r="BR17" s="18" t="str">
        <f>IF(OR(B17="",F17=""),"*",AY17/P17)</f>
        <v>*</v>
      </c>
      <c r="BS17" s="18" t="str">
        <f>IF(OR(B17="",F17=""),"*",BA17/Q17)</f>
        <v>*</v>
      </c>
      <c r="BT17" s="223" t="str">
        <f t="shared" si="1"/>
        <v/>
      </c>
    </row>
    <row r="18" spans="1:72" hidden="1">
      <c r="A18" s="50" t="str">
        <f>D18&amp;B18</f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860</v>
      </c>
      <c r="E18" s="310">
        <v>14</v>
      </c>
      <c r="F18" s="172" t="s">
        <v>765</v>
      </c>
      <c r="G18" s="9" t="str">
        <f>IF(D18="","*",VLOOKUP(F18,BS_ATIVIDADE[#All],3,FALSE))</f>
        <v>AMV</v>
      </c>
      <c r="H18" s="202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5">
        <v>98</v>
      </c>
      <c r="K18" s="215">
        <v>615.41999999999996</v>
      </c>
      <c r="L18" s="83" t="s">
        <v>608</v>
      </c>
      <c r="M18" s="202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2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6" t="s">
        <v>1257</v>
      </c>
      <c r="W18" s="173" t="s">
        <v>1258</v>
      </c>
      <c r="X18" s="216" t="s">
        <v>964</v>
      </c>
      <c r="Y18" s="158" t="s">
        <v>967</v>
      </c>
      <c r="Z18" s="158" t="s">
        <v>965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6" t="str">
        <f>IF(BS_CONTROLE[[#This Row],[Local - Partida]]=0, "-", BS_CONTROLE[[#This Row],[Local - Partida]])</f>
        <v>TIQ1</v>
      </c>
      <c r="AL18" s="276" t="str">
        <f>IF(BS_CONTROLE[[#This Row],[Local - Encerramento]]=0, "-", BS_CONTROLE[[#This Row],[Local - Encerramento]])</f>
        <v>-</v>
      </c>
      <c r="AM18" s="276" t="str">
        <f>IF(BS_CONTROLE[[#This Row],[Entre - Estações]]=0, "-", BS_CONTROLE[[#This Row],[Entre - Estações]])</f>
        <v>TIQ</v>
      </c>
      <c r="AN18" s="276" t="str">
        <f>IF(BS_CONTROLE[[#This Row],[SB]]=0, "-", BS_CONTROLE[[#This Row],[SB]])</f>
        <v>TIQ1</v>
      </c>
      <c r="AO18" s="277">
        <f>IF(BS_CONTROLE[[#This Row],[SUB]]=0, "-", BS_CONTROLE[[#This Row],[SUB]])</f>
        <v>98</v>
      </c>
      <c r="AP18" s="278">
        <f>IF(BS_CONTROLE[[#This Row],[KM - Inicio]]=0, "-", BS_CONTROLE[[#This Row],[KM - Inicio]])</f>
        <v>615.41999999999996</v>
      </c>
      <c r="AQ18" s="278" t="str">
        <f>IF(BS_CONTROLE[[#This Row],[KM - Fim]]=0, "-", BS_CONTROLE[[#This Row],[KM - Fim]])</f>
        <v>-</v>
      </c>
      <c r="AR18" s="240">
        <v>0</v>
      </c>
      <c r="AS18" s="240">
        <v>0</v>
      </c>
      <c r="AT18" s="240">
        <v>0</v>
      </c>
      <c r="AU18" s="38"/>
      <c r="AV18" s="38"/>
      <c r="AW18" s="38"/>
      <c r="AX18" s="38"/>
      <c r="AY18" s="30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79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1259</v>
      </c>
      <c r="BK18" s="16" t="s">
        <v>1259</v>
      </c>
      <c r="BL18" s="15"/>
      <c r="BM18" s="14" t="s">
        <v>985</v>
      </c>
      <c r="BN18" s="14" t="s">
        <v>1015</v>
      </c>
      <c r="BO18" s="165" t="s">
        <v>1078</v>
      </c>
      <c r="BP18" s="16" t="s">
        <v>1259</v>
      </c>
      <c r="BQ18" s="12" t="str">
        <f>IF(AND(BR18&lt;1,BS18&lt;1),"Produção e Intervalo",IF(BR18&lt;1,"Intervalo",IF(BS18&lt;1,"Produção","Aderente")))</f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23" t="str">
        <f t="shared" si="1"/>
        <v>SuperExecução</v>
      </c>
    </row>
    <row r="19" spans="1:72" hidden="1">
      <c r="A19" s="50" t="str">
        <f>D19&amp;B19</f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0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5">
        <v>74</v>
      </c>
      <c r="K19" s="215">
        <v>501</v>
      </c>
      <c r="L19" s="83" t="s">
        <v>608</v>
      </c>
      <c r="M19" s="215" t="s">
        <v>16</v>
      </c>
      <c r="N19" s="215" t="s">
        <v>1260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6" t="s">
        <v>1235</v>
      </c>
      <c r="W19" s="173" t="s">
        <v>1261</v>
      </c>
      <c r="X19" s="216" t="s">
        <v>964</v>
      </c>
      <c r="Y19" s="158" t="s">
        <v>967</v>
      </c>
      <c r="Z19" s="158" t="s">
        <v>960</v>
      </c>
      <c r="AA19" s="83">
        <v>1</v>
      </c>
      <c r="AB19" s="70" t="s">
        <v>956</v>
      </c>
      <c r="AC19" s="70" t="s">
        <v>951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6" t="str">
        <f>IF(BS_CONTROLE[[#This Row],[Local - Partida]]=0, "-", BS_CONTROLE[[#This Row],[Local - Partida]])</f>
        <v>TGR2</v>
      </c>
      <c r="AL19" s="276" t="str">
        <f>IF(BS_CONTROLE[[#This Row],[Local - Encerramento]]=0, "-", BS_CONTROLE[[#This Row],[Local - Encerramento]])</f>
        <v>TRO</v>
      </c>
      <c r="AM19" s="276" t="str">
        <f>IF(BS_CONTROLE[[#This Row],[Entre - Estações]]=0, "-", BS_CONTROLE[[#This Row],[Entre - Estações]])</f>
        <v>TGR-TRO</v>
      </c>
      <c r="AN19" s="276" t="str">
        <f>IF(BS_CONTROLE[[#This Row],[SB]]=0, "-", BS_CONTROLE[[#This Row],[SB]])</f>
        <v>TGRTRO</v>
      </c>
      <c r="AO19" s="277">
        <f>IF(BS_CONTROLE[[#This Row],[SUB]]=0, "-", BS_CONTROLE[[#This Row],[SUB]])</f>
        <v>74</v>
      </c>
      <c r="AP19" s="278">
        <f>IF(BS_CONTROLE[[#This Row],[KM - Inicio]]=0, "-", BS_CONTROLE[[#This Row],[KM - Inicio]])</f>
        <v>501</v>
      </c>
      <c r="AQ19" s="278" t="str">
        <f>IF(BS_CONTROLE[[#This Row],[KM - Fim]]=0, "-", BS_CONTROLE[[#This Row],[KM - Fim]])</f>
        <v>-</v>
      </c>
      <c r="AR19" s="240">
        <v>0</v>
      </c>
      <c r="AS19" s="240">
        <v>0</v>
      </c>
      <c r="AT19" s="240">
        <v>0</v>
      </c>
      <c r="AU19" s="38"/>
      <c r="AV19" s="38"/>
      <c r="AW19" s="38"/>
      <c r="AX19" s="38"/>
      <c r="AY19" s="309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79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1262</v>
      </c>
      <c r="BK19" s="16" t="s">
        <v>1262</v>
      </c>
      <c r="BL19" s="15"/>
      <c r="BM19" s="14" t="s">
        <v>992</v>
      </c>
      <c r="BN19" s="14" t="s">
        <v>1017</v>
      </c>
      <c r="BO19" s="165" t="s">
        <v>1098</v>
      </c>
      <c r="BP19" s="16" t="s">
        <v>1262</v>
      </c>
      <c r="BQ19" s="12" t="str">
        <f>IF(AND(BR19&lt;1,BS19&lt;1),"Produção e Intervalo",IF(BR19&lt;1,"Intervalo",IF(BS19&lt;1,"Produção","Aderente")))</f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23" t="str">
        <f t="shared" si="1"/>
        <v>ConfiabilidadeAtivo</v>
      </c>
    </row>
    <row r="20" spans="1:72" ht="23.25" hidden="1">
      <c r="A20" s="50" t="str">
        <f>D20&amp;B20</f>
        <v>W70</v>
      </c>
      <c r="B20" s="171"/>
      <c r="C20" s="8" t="str">
        <f>IF(BS_CONTROLE[[#This Row],[DATA]]="","",WEEKNUM(BS_CONTROLE[[#This Row],[DATA]]))</f>
        <v/>
      </c>
      <c r="D20" s="51" t="s">
        <v>844</v>
      </c>
      <c r="E20" s="310">
        <v>324</v>
      </c>
      <c r="F20" s="172" t="s">
        <v>782</v>
      </c>
      <c r="G20" s="9" t="str">
        <f>IF(D20="","*",VLOOKUP(F20,BS_ATIVIDADE[#All],3,FALSE))</f>
        <v>OUTROS</v>
      </c>
      <c r="H20" s="173" t="s">
        <v>1263</v>
      </c>
      <c r="I20" s="173" t="s">
        <v>1263</v>
      </c>
      <c r="J20" s="215">
        <v>74</v>
      </c>
      <c r="K20" s="215">
        <v>501</v>
      </c>
      <c r="L20" s="83" t="s">
        <v>608</v>
      </c>
      <c r="M20" s="202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5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6" t="s">
        <v>1264</v>
      </c>
      <c r="W20" s="173" t="s">
        <v>1265</v>
      </c>
      <c r="X20" s="216" t="s">
        <v>964</v>
      </c>
      <c r="Y20" s="158"/>
      <c r="Z20" s="158" t="s">
        <v>960</v>
      </c>
      <c r="AA20" s="83" t="s">
        <v>1266</v>
      </c>
      <c r="AB20" s="70" t="s">
        <v>956</v>
      </c>
      <c r="AC20" s="70" t="s">
        <v>951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6" t="str">
        <f>IF(BS_CONTROLE[[#This Row],[Local - Partida]]=0, "-", BS_CONTROLE[[#This Row],[Local - Partida]])</f>
        <v>TAG</v>
      </c>
      <c r="AL20" s="276" t="str">
        <f>IF(BS_CONTROLE[[#This Row],[Local - Encerramento]]=0, "-", BS_CONTROLE[[#This Row],[Local - Encerramento]])</f>
        <v>TAG</v>
      </c>
      <c r="AM20" s="276" t="str">
        <f>IF(BS_CONTROLE[[#This Row],[Entre - Estações]]=0, "-", BS_CONTROLE[[#This Row],[Entre - Estações]])</f>
        <v>TGR</v>
      </c>
      <c r="AN20" s="276" t="str">
        <f>IF(BS_CONTROLE[[#This Row],[SB]]=0, "-", BS_CONTROLE[[#This Row],[SB]])</f>
        <v>TGR2</v>
      </c>
      <c r="AO20" s="277">
        <f>IF(BS_CONTROLE[[#This Row],[SUB]]=0, "-", BS_CONTROLE[[#This Row],[SUB]])</f>
        <v>74</v>
      </c>
      <c r="AP20" s="278">
        <f>IF(BS_CONTROLE[[#This Row],[KM - Inicio]]=0, "-", BS_CONTROLE[[#This Row],[KM - Inicio]])</f>
        <v>501</v>
      </c>
      <c r="AQ20" s="278" t="str">
        <f>IF(BS_CONTROLE[[#This Row],[KM - Fim]]=0, "-", BS_CONTROLE[[#This Row],[KM - Fim]])</f>
        <v>-</v>
      </c>
      <c r="AR20" s="240"/>
      <c r="AS20" s="240"/>
      <c r="AT20" s="240"/>
      <c r="AU20" s="38"/>
      <c r="AV20" s="38"/>
      <c r="AW20" s="38"/>
      <c r="AX20" s="38"/>
      <c r="AY20" s="309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79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23" t="str">
        <f t="shared" si="1"/>
        <v/>
      </c>
    </row>
    <row r="21" spans="1:72" hidden="1">
      <c r="A21" s="50" t="str">
        <f>D21&amp;B21</f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887</v>
      </c>
      <c r="E21" s="310">
        <v>16</v>
      </c>
      <c r="F21" s="172" t="s">
        <v>798</v>
      </c>
      <c r="G21" s="9" t="str">
        <f>IF(D21="","*",VLOOKUP(F21,BS_ATIVIDADE[#All],3,FALSE))</f>
        <v>TRILHO - SUBSTITUIÇÂO</v>
      </c>
      <c r="H21" s="202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5">
        <v>74</v>
      </c>
      <c r="K21" s="215">
        <v>444.98</v>
      </c>
      <c r="L21" s="83">
        <v>446.32</v>
      </c>
      <c r="M21" s="20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6" t="s">
        <v>1267</v>
      </c>
      <c r="W21" s="173" t="s">
        <v>1268</v>
      </c>
      <c r="X21" s="216" t="s">
        <v>964</v>
      </c>
      <c r="Y21" s="158" t="s">
        <v>967</v>
      </c>
      <c r="Z21" s="158" t="s">
        <v>960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6" t="str">
        <f>IF(BS_CONTROLE[[#This Row],[Local - Partida]]=0, "-", BS_CONTROLE[[#This Row],[Local - Partida]])</f>
        <v>440TVL</v>
      </c>
      <c r="AL21" s="276" t="str">
        <f>IF(BS_CONTROLE[[#This Row],[Local - Encerramento]]=0, "-", BS_CONTROLE[[#This Row],[Local - Encerramento]])</f>
        <v>-</v>
      </c>
      <c r="AM21" s="276" t="str">
        <f>IF(BS_CONTROLE[[#This Row],[Entre - Estações]]=0, "-", BS_CONTROLE[[#This Row],[Entre - Estações]])</f>
        <v>TPC-TVL</v>
      </c>
      <c r="AN21" s="276" t="str">
        <f>IF(BS_CONTROLE[[#This Row],[SB]]=0, "-", BS_CONTROLE[[#This Row],[SB]])</f>
        <v>440TVL</v>
      </c>
      <c r="AO21" s="277">
        <f>IF(BS_CONTROLE[[#This Row],[SUB]]=0, "-", BS_CONTROLE[[#This Row],[SUB]])</f>
        <v>74</v>
      </c>
      <c r="AP21" s="278">
        <f>IF(BS_CONTROLE[[#This Row],[KM - Inicio]]=0, "-", BS_CONTROLE[[#This Row],[KM - Inicio]])</f>
        <v>444.98</v>
      </c>
      <c r="AQ21" s="278">
        <f>IF(BS_CONTROLE[[#This Row],[KM - Fim]]=0, "-", BS_CONTROLE[[#This Row],[KM - Fim]])</f>
        <v>446.32</v>
      </c>
      <c r="AR21" s="240">
        <v>0.37986111111111109</v>
      </c>
      <c r="AS21" s="240">
        <v>0.61805555555555558</v>
      </c>
      <c r="AT21" s="240">
        <v>0.81597222222222221</v>
      </c>
      <c r="AU21" s="38"/>
      <c r="AV21" s="38"/>
      <c r="AW21" s="38"/>
      <c r="AX21" s="38"/>
      <c r="AY21" s="309">
        <f>IF(D21="","*",IFERROR(IF(ISODD(COUNT(AS21:AX21)),"ERRO",SUM((AT21-AS21),(AV21-AU21),(AX21-AW21))),"ERRO"))</f>
        <v>0.19791666666666663</v>
      </c>
      <c r="AZ21" s="13" t="s">
        <v>963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79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1269</v>
      </c>
      <c r="BK21" s="16" t="s">
        <v>1269</v>
      </c>
      <c r="BL21" s="15"/>
      <c r="BM21" s="14" t="s">
        <v>989</v>
      </c>
      <c r="BN21" s="14" t="s">
        <v>989</v>
      </c>
      <c r="BO21" s="165" t="s">
        <v>989</v>
      </c>
      <c r="BP21" s="16"/>
      <c r="BQ21" s="12" t="str">
        <f>IF(AND(BR21&lt;1,BS21&lt;1),"Produção e Intervalo",IF(BR21&lt;1,"Intervalo",IF(BS21&lt;1,"Produção","Aderente")))</f>
        <v>Aderente</v>
      </c>
      <c r="BR21" s="18">
        <f>IF(OR(B21="",F21=""),"*",AY21/P21)</f>
        <v>2.3749999999999996</v>
      </c>
      <c r="BS21" s="18">
        <f>IF(OR(B21="",F21=""),"*",BA21/Q21)</f>
        <v>1</v>
      </c>
      <c r="BT21" s="223" t="str">
        <f t="shared" si="1"/>
        <v>OKOK</v>
      </c>
    </row>
    <row r="22" spans="1:72" hidden="1">
      <c r="A22" s="50" t="str">
        <f>D22&amp;B22</f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834</v>
      </c>
      <c r="E22" s="310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5">
        <v>74</v>
      </c>
      <c r="K22" s="215">
        <v>416.2</v>
      </c>
      <c r="L22" s="83" t="s">
        <v>608</v>
      </c>
      <c r="M22" s="20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6" t="s">
        <v>1270</v>
      </c>
      <c r="W22" s="173" t="s">
        <v>1271</v>
      </c>
      <c r="X22" s="216" t="s">
        <v>964</v>
      </c>
      <c r="Y22" s="158" t="s">
        <v>958</v>
      </c>
      <c r="Z22" s="158" t="s">
        <v>960</v>
      </c>
      <c r="AA22" s="83">
        <v>1</v>
      </c>
      <c r="AB22" s="70" t="s">
        <v>956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6" t="str">
        <f>IF(BS_CONTROLE[[#This Row],[Local - Partida]]=0, "-", BS_CONTROLE[[#This Row],[Local - Partida]])</f>
        <v>TOM2</v>
      </c>
      <c r="AL22" s="276" t="str">
        <f>IF(BS_CONTROLE[[#This Row],[Local - Encerramento]]=0, "-", BS_CONTROLE[[#This Row],[Local - Encerramento]])</f>
        <v>TOM2</v>
      </c>
      <c r="AM22" s="276" t="str">
        <f>IF(BS_CONTROLE[[#This Row],[Entre - Estações]]=0, "-", BS_CONTROLE[[#This Row],[Entre - Estações]])</f>
        <v>TOM-TPC</v>
      </c>
      <c r="AN22" s="276" t="str">
        <f>IF(BS_CONTROLE[[#This Row],[SB]]=0, "-", BS_CONTROLE[[#This Row],[SB]])</f>
        <v>416TPC</v>
      </c>
      <c r="AO22" s="277">
        <f>IF(BS_CONTROLE[[#This Row],[SUB]]=0, "-", BS_CONTROLE[[#This Row],[SUB]])</f>
        <v>74</v>
      </c>
      <c r="AP22" s="278">
        <f>IF(BS_CONTROLE[[#This Row],[KM - Inicio]]=0, "-", BS_CONTROLE[[#This Row],[KM - Inicio]])</f>
        <v>416.2</v>
      </c>
      <c r="AQ22" s="278" t="str">
        <f>IF(BS_CONTROLE[[#This Row],[KM - Fim]]=0, "-", BS_CONTROLE[[#This Row],[KM - Fim]])</f>
        <v>-</v>
      </c>
      <c r="AR22" s="240">
        <v>0</v>
      </c>
      <c r="AS22" s="240">
        <v>0</v>
      </c>
      <c r="AT22" s="240">
        <v>0</v>
      </c>
      <c r="AU22" s="38"/>
      <c r="AV22" s="38"/>
      <c r="AW22" s="38"/>
      <c r="AX22" s="38"/>
      <c r="AY22" s="309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79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1272</v>
      </c>
      <c r="BK22" s="16" t="s">
        <v>1272</v>
      </c>
      <c r="BL22" s="15"/>
      <c r="BM22" s="14" t="s">
        <v>995</v>
      </c>
      <c r="BN22" s="14" t="s">
        <v>995</v>
      </c>
      <c r="BO22" s="165" t="s">
        <v>995</v>
      </c>
      <c r="BP22" s="16" t="s">
        <v>1272</v>
      </c>
      <c r="BQ22" s="12" t="str">
        <f>IF(AND(BR22&lt;1,BS22&lt;1),"Produção e Intervalo",IF(BR22&lt;1,"Intervalo",IF(BS22&lt;1,"Produção","Aderente")))</f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23" t="str">
        <f t="shared" si="1"/>
        <v>SemOportunidadeSemOportunidade</v>
      </c>
    </row>
    <row r="23" spans="1:72" hidden="1">
      <c r="A23" s="50" t="str">
        <f>D23&amp;B23</f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893</v>
      </c>
      <c r="E23" s="310">
        <v>396</v>
      </c>
      <c r="F23" s="172" t="s">
        <v>791</v>
      </c>
      <c r="G23" s="9" t="str">
        <f>IF(D23="","*",VLOOKUP(F23,BS_ATIVIDADE[#All],3,FALSE))</f>
        <v>SOLDA</v>
      </c>
      <c r="H23" s="202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5">
        <v>74</v>
      </c>
      <c r="K23" s="215">
        <v>311.89999999999998</v>
      </c>
      <c r="L23" s="83" t="s">
        <v>608</v>
      </c>
      <c r="M23" s="20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2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6" t="s">
        <v>1229</v>
      </c>
      <c r="W23" s="173" t="s">
        <v>1230</v>
      </c>
      <c r="X23" s="216" t="s">
        <v>964</v>
      </c>
      <c r="Y23" s="158" t="s">
        <v>967</v>
      </c>
      <c r="Z23" s="158" t="s">
        <v>965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6" t="str">
        <f>IF(BS_CONTROLE[[#This Row],[Local - Partida]]=0, "-", BS_CONTROLE[[#This Row],[Local - Partida]])</f>
        <v>309TMR</v>
      </c>
      <c r="AL23" s="276" t="str">
        <f>IF(BS_CONTROLE[[#This Row],[Local - Encerramento]]=0, "-", BS_CONTROLE[[#This Row],[Local - Encerramento]])</f>
        <v>-</v>
      </c>
      <c r="AM23" s="276" t="str">
        <f>IF(BS_CONTROLE[[#This Row],[Entre - Estações]]=0, "-", BS_CONTROLE[[#This Row],[Entre - Estações]])</f>
        <v>THE-TMR</v>
      </c>
      <c r="AN23" s="276" t="str">
        <f>IF(BS_CONTROLE[[#This Row],[SB]]=0, "-", BS_CONTROLE[[#This Row],[SB]])</f>
        <v>309TMR</v>
      </c>
      <c r="AO23" s="277">
        <f>IF(BS_CONTROLE[[#This Row],[SUB]]=0, "-", BS_CONTROLE[[#This Row],[SUB]])</f>
        <v>74</v>
      </c>
      <c r="AP23" s="278">
        <f>IF(BS_CONTROLE[[#This Row],[KM - Inicio]]=0, "-", BS_CONTROLE[[#This Row],[KM - Inicio]])</f>
        <v>311.89999999999998</v>
      </c>
      <c r="AQ23" s="278" t="str">
        <f>IF(BS_CONTROLE[[#This Row],[KM - Fim]]=0, "-", BS_CONTROLE[[#This Row],[KM - Fim]])</f>
        <v>-</v>
      </c>
      <c r="AR23" s="240">
        <v>0.35416666666666669</v>
      </c>
      <c r="AS23" s="240">
        <v>0.44583333333333336</v>
      </c>
      <c r="AT23" s="240">
        <v>0.52916666666666667</v>
      </c>
      <c r="AU23" s="38"/>
      <c r="AV23" s="38"/>
      <c r="AW23" s="38"/>
      <c r="AX23" s="38"/>
      <c r="AY23" s="309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79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1273</v>
      </c>
      <c r="BK23" s="16" t="s">
        <v>1274</v>
      </c>
      <c r="BL23" s="15"/>
      <c r="BM23" s="14" t="s">
        <v>989</v>
      </c>
      <c r="BN23" s="14" t="s">
        <v>989</v>
      </c>
      <c r="BO23" s="165" t="s">
        <v>989</v>
      </c>
      <c r="BP23" s="16"/>
      <c r="BQ23" s="12" t="str">
        <f>IF(AND(BR23&lt;1,BS23&lt;1),"Produção e Intervalo",IF(BR23&lt;1,"Intervalo",IF(BS23&lt;1,"Produção","Aderente")))</f>
        <v>Aderente</v>
      </c>
      <c r="BR23" s="18">
        <f>IF(OR(B23="",F23=""),"*",AY23/P23)</f>
        <v>1.333333333333333</v>
      </c>
      <c r="BS23" s="18">
        <f>IF(OR(B23="",F23=""),"*",BA23/Q23)</f>
        <v>2</v>
      </c>
      <c r="BT23" s="223" t="str">
        <f t="shared" si="1"/>
        <v>OKOK</v>
      </c>
    </row>
    <row r="24" spans="1:72" hidden="1">
      <c r="A24" s="50" t="str">
        <f>D24&amp;B24</f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0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5">
        <v>74</v>
      </c>
      <c r="K24" s="215">
        <v>221.8</v>
      </c>
      <c r="L24" s="83">
        <v>217</v>
      </c>
      <c r="M24" s="202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2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6" t="s">
        <v>1238</v>
      </c>
      <c r="W24" s="173" t="s">
        <v>1239</v>
      </c>
      <c r="X24" s="216" t="s">
        <v>959</v>
      </c>
      <c r="Y24" s="158" t="s">
        <v>958</v>
      </c>
      <c r="Z24" s="158" t="s">
        <v>969</v>
      </c>
      <c r="AA24" s="83">
        <v>1</v>
      </c>
      <c r="AB24" s="70" t="s">
        <v>956</v>
      </c>
      <c r="AC24" s="70" t="s">
        <v>951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6" t="str">
        <f>IF(BS_CONTROLE[[#This Row],[Local - Partida]]=0, "-", BS_CONTROLE[[#This Row],[Local - Partida]])</f>
        <v>-</v>
      </c>
      <c r="AL24" s="276" t="str">
        <f>IF(BS_CONTROLE[[#This Row],[Local - Encerramento]]=0, "-", BS_CONTROLE[[#This Row],[Local - Encerramento]])</f>
        <v>-</v>
      </c>
      <c r="AM24" s="276" t="str">
        <f>IF(BS_CONTROLE[[#This Row],[Entre - Estações]]=0, "-", BS_CONTROLE[[#This Row],[Entre - Estações]])</f>
        <v>TID-TVI</v>
      </c>
      <c r="AN24" s="276" t="str">
        <f>IF(BS_CONTROLE[[#This Row],[SB]]=0, "-", BS_CONTROLE[[#This Row],[SB]])</f>
        <v>213TVI</v>
      </c>
      <c r="AO24" s="277">
        <f>IF(BS_CONTROLE[[#This Row],[SUB]]=0, "-", BS_CONTROLE[[#This Row],[SUB]])</f>
        <v>74</v>
      </c>
      <c r="AP24" s="278">
        <f>IF(BS_CONTROLE[[#This Row],[KM - Inicio]]=0, "-", BS_CONTROLE[[#This Row],[KM - Inicio]])</f>
        <v>221.8</v>
      </c>
      <c r="AQ24" s="278">
        <f>IF(BS_CONTROLE[[#This Row],[KM - Fim]]=0, "-", BS_CONTROLE[[#This Row],[KM - Fim]])</f>
        <v>217</v>
      </c>
      <c r="AR24" s="240">
        <v>0.37083333333333335</v>
      </c>
      <c r="AS24" s="240">
        <v>0.55069444444444449</v>
      </c>
      <c r="AT24" s="240">
        <v>0.61458333333333337</v>
      </c>
      <c r="AU24" s="38"/>
      <c r="AV24" s="38"/>
      <c r="AW24" s="38"/>
      <c r="AX24" s="38"/>
      <c r="AY24" s="309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79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1275</v>
      </c>
      <c r="BK24" s="16" t="s">
        <v>1276</v>
      </c>
      <c r="BL24" s="15"/>
      <c r="BM24" s="14" t="s">
        <v>989</v>
      </c>
      <c r="BN24" s="14" t="s">
        <v>989</v>
      </c>
      <c r="BO24" s="165" t="s">
        <v>989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1</v>
      </c>
      <c r="BS24" s="18">
        <f>IF(OR(B24="",F24=""),"*",BA24/Q24)</f>
        <v>1</v>
      </c>
      <c r="BT24" s="223" t="str">
        <f t="shared" si="1"/>
        <v>OKOK</v>
      </c>
    </row>
    <row r="25" spans="1:72" hidden="1">
      <c r="A25" s="50" t="str">
        <f>D25&amp;B25</f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835</v>
      </c>
      <c r="E25" s="310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5">
        <v>74</v>
      </c>
      <c r="K25" s="215">
        <v>221.8</v>
      </c>
      <c r="L25" s="83">
        <v>217</v>
      </c>
      <c r="M25" s="20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6" t="s">
        <v>1277</v>
      </c>
      <c r="W25" s="173" t="s">
        <v>1230</v>
      </c>
      <c r="X25" s="216" t="s">
        <v>959</v>
      </c>
      <c r="Y25" s="158" t="s">
        <v>958</v>
      </c>
      <c r="Z25" s="158" t="s">
        <v>965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6" t="str">
        <f>IF(BS_CONTROLE[[#This Row],[Local - Partida]]=0, "-", BS_CONTROLE[[#This Row],[Local - Partida]])</f>
        <v>TCS2</v>
      </c>
      <c r="AL25" s="276" t="str">
        <f>IF(BS_CONTROLE[[#This Row],[Local - Encerramento]]=0, "-", BS_CONTROLE[[#This Row],[Local - Encerramento]])</f>
        <v>TCS2</v>
      </c>
      <c r="AM25" s="276" t="str">
        <f>IF(BS_CONTROLE[[#This Row],[Entre - Estações]]=0, "-", BS_CONTROLE[[#This Row],[Entre - Estações]])</f>
        <v>TID-TVI</v>
      </c>
      <c r="AN25" s="276" t="str">
        <f>IF(BS_CONTROLE[[#This Row],[SB]]=0, "-", BS_CONTROLE[[#This Row],[SB]])</f>
        <v>213TVI</v>
      </c>
      <c r="AO25" s="277">
        <f>IF(BS_CONTROLE[[#This Row],[SUB]]=0, "-", BS_CONTROLE[[#This Row],[SUB]])</f>
        <v>74</v>
      </c>
      <c r="AP25" s="278">
        <f>IF(BS_CONTROLE[[#This Row],[KM - Inicio]]=0, "-", BS_CONTROLE[[#This Row],[KM - Inicio]])</f>
        <v>221.8</v>
      </c>
      <c r="AQ25" s="278">
        <f>IF(BS_CONTROLE[[#This Row],[KM - Fim]]=0, "-", BS_CONTROLE[[#This Row],[KM - Fim]])</f>
        <v>217</v>
      </c>
      <c r="AR25" s="240">
        <v>0.37083333333333335</v>
      </c>
      <c r="AS25" s="240">
        <v>0</v>
      </c>
      <c r="AT25" s="240">
        <v>6.9444444444444447E-4</v>
      </c>
      <c r="AU25" s="38"/>
      <c r="AV25" s="38"/>
      <c r="AW25" s="38"/>
      <c r="AX25" s="38"/>
      <c r="AY25" s="309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79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1278</v>
      </c>
      <c r="BK25" s="16" t="s">
        <v>1279</v>
      </c>
      <c r="BL25" s="15"/>
      <c r="BM25" s="14" t="s">
        <v>989</v>
      </c>
      <c r="BN25" s="14" t="s">
        <v>989</v>
      </c>
      <c r="BO25" s="165" t="s">
        <v>989</v>
      </c>
      <c r="BP25" s="16"/>
      <c r="BQ25" s="12" t="str">
        <f>IF(AND(BR25&lt;1,BS25&lt;1),"Produção e Intervalo",IF(BR25&lt;1,"Intervalo",IF(BS25&lt;1,"Produção","Aderente")))</f>
        <v>Aderente</v>
      </c>
      <c r="BR25" s="18">
        <f>IF(OR(B25="",F25=""),"*",AY25/P25)</f>
        <v>1</v>
      </c>
      <c r="BS25" s="18">
        <f>IF(OR(B25="",F25=""),"*",BA25/Q25)</f>
        <v>1</v>
      </c>
      <c r="BT25" s="223" t="str">
        <f t="shared" si="1"/>
        <v>OKOK</v>
      </c>
    </row>
    <row r="26" spans="1:72" hidden="1">
      <c r="A26" s="50" t="str">
        <f>D26&amp;B26</f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817</v>
      </c>
      <c r="E26" s="314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5">
        <v>74</v>
      </c>
      <c r="K26" s="215">
        <v>200</v>
      </c>
      <c r="L26" s="215">
        <v>194</v>
      </c>
      <c r="M26" s="202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2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6" t="s">
        <v>1238</v>
      </c>
      <c r="W26" s="173" t="s">
        <v>1239</v>
      </c>
      <c r="X26" s="216" t="s">
        <v>970</v>
      </c>
      <c r="Y26" s="158" t="s">
        <v>967</v>
      </c>
      <c r="Z26" s="158" t="s">
        <v>969</v>
      </c>
      <c r="AA26" s="83">
        <v>1</v>
      </c>
      <c r="AB26" s="70" t="s">
        <v>956</v>
      </c>
      <c r="AC26" s="70" t="s">
        <v>951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6" t="str">
        <f>IF(BS_CONTROLE[[#This Row],[Local - Partida]]=0, "-", BS_CONTROLE[[#This Row],[Local - Partida]])</f>
        <v>TID2</v>
      </c>
      <c r="AL26" s="276" t="str">
        <f>IF(BS_CONTROLE[[#This Row],[Local - Encerramento]]=0, "-", BS_CONTROLE[[#This Row],[Local - Encerramento]])</f>
        <v>TID2</v>
      </c>
      <c r="AM26" s="276" t="str">
        <f>IF(BS_CONTROLE[[#This Row],[Entre - Estações]]=0, "-", BS_CONTROLE[[#This Row],[Entre - Estações]])</f>
        <v>TID-TVI</v>
      </c>
      <c r="AN26" s="276" t="str">
        <f>IF(BS_CONTROLE[[#This Row],[SB]]=0, "-", BS_CONTROLE[[#This Row],[SB]])</f>
        <v>TID201</v>
      </c>
      <c r="AO26" s="277">
        <f>IF(BS_CONTROLE[[#This Row],[SUB]]=0, "-", BS_CONTROLE[[#This Row],[SUB]])</f>
        <v>74</v>
      </c>
      <c r="AP26" s="278">
        <f>IF(BS_CONTROLE[[#This Row],[KM - Inicio]]=0, "-", BS_CONTROLE[[#This Row],[KM - Inicio]])</f>
        <v>200</v>
      </c>
      <c r="AQ26" s="278">
        <f>IF(BS_CONTROLE[[#This Row],[KM - Fim]]=0, "-", BS_CONTROLE[[#This Row],[KM - Fim]])</f>
        <v>194</v>
      </c>
      <c r="AR26" s="240">
        <v>0.36944444444444446</v>
      </c>
      <c r="AS26" s="240">
        <v>0.42916666666666664</v>
      </c>
      <c r="AT26" s="240">
        <v>0.50208333333333333</v>
      </c>
      <c r="AU26" s="38">
        <v>0.59861111111111109</v>
      </c>
      <c r="AV26" s="38">
        <v>0.63194444444444442</v>
      </c>
      <c r="AW26" s="38"/>
      <c r="AX26" s="38"/>
      <c r="AY26" s="309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79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1280</v>
      </c>
      <c r="BK26" s="16" t="s">
        <v>1281</v>
      </c>
      <c r="BL26" s="15"/>
      <c r="BM26" s="14" t="s">
        <v>989</v>
      </c>
      <c r="BN26" s="14" t="s">
        <v>989</v>
      </c>
      <c r="BO26" s="165" t="s">
        <v>989</v>
      </c>
      <c r="BP26" s="16"/>
      <c r="BQ26" s="12" t="str">
        <f>IF(AND(BR26&lt;1,BS26&lt;1),"Produção e Intervalo",IF(BR26&lt;1,"Intervalo",IF(BS26&lt;1,"Produção","Aderente")))</f>
        <v>Aderente</v>
      </c>
      <c r="BR26" s="18">
        <f>IF(OR(B26="",F26=""),"*",AY26/P26)</f>
        <v>1.7000000000000002</v>
      </c>
      <c r="BS26" s="18">
        <f>IF(OR(B26="",F26=""),"*",BA26/Q26)</f>
        <v>1</v>
      </c>
      <c r="BT26" s="223" t="str">
        <f t="shared" si="1"/>
        <v>OKOK</v>
      </c>
    </row>
    <row r="27" spans="1:72" hidden="1">
      <c r="A27" s="50" t="str">
        <f>D27&amp;B27</f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896</v>
      </c>
      <c r="E27" s="310">
        <v>326</v>
      </c>
      <c r="F27" s="172" t="s">
        <v>791</v>
      </c>
      <c r="G27" s="9" t="str">
        <f>IF(D27="","*",VLOOKUP(F27,BS_ATIVIDADE[#All],3,FALSE))</f>
        <v>SOLDA</v>
      </c>
      <c r="H27" s="202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5">
        <v>74</v>
      </c>
      <c r="K27" s="215">
        <v>64.563999999999993</v>
      </c>
      <c r="L27" s="215">
        <v>63.7</v>
      </c>
      <c r="M27" s="20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2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6" t="s">
        <v>1277</v>
      </c>
      <c r="W27" s="173" t="s">
        <v>1230</v>
      </c>
      <c r="X27" s="216" t="s">
        <v>964</v>
      </c>
      <c r="Y27" s="158" t="s">
        <v>967</v>
      </c>
      <c r="Z27" s="158" t="s">
        <v>965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6" t="str">
        <f>IF(BS_CONTROLE[[#This Row],[Local - Partida]]=0, "-", BS_CONTROLE[[#This Row],[Local - Partida]])</f>
        <v>TQIK73</v>
      </c>
      <c r="AL27" s="276" t="str">
        <f>IF(BS_CONTROLE[[#This Row],[Local - Encerramento]]=0, "-", BS_CONTROLE[[#This Row],[Local - Encerramento]])</f>
        <v>-</v>
      </c>
      <c r="AM27" s="276" t="str">
        <f>IF(BS_CONTROLE[[#This Row],[Entre - Estações]]=0, "-", BS_CONTROLE[[#This Row],[Entre - Estações]])</f>
        <v>TQI-TSP</v>
      </c>
      <c r="AN27" s="276" t="str">
        <f>IF(BS_CONTROLE[[#This Row],[SB]]=0, "-", BS_CONTROLE[[#This Row],[SB]])</f>
        <v>TQIK73</v>
      </c>
      <c r="AO27" s="277">
        <f>IF(BS_CONTROLE[[#This Row],[SUB]]=0, "-", BS_CONTROLE[[#This Row],[SUB]])</f>
        <v>74</v>
      </c>
      <c r="AP27" s="278">
        <f>IF(BS_CONTROLE[[#This Row],[KM - Inicio]]=0, "-", BS_CONTROLE[[#This Row],[KM - Inicio]])</f>
        <v>64.563999999999993</v>
      </c>
      <c r="AQ27" s="278">
        <f>IF(BS_CONTROLE[[#This Row],[KM - Fim]]=0, "-", BS_CONTROLE[[#This Row],[KM - Fim]])</f>
        <v>63.7</v>
      </c>
      <c r="AR27" s="240">
        <v>0.34722222222222221</v>
      </c>
      <c r="AS27" s="240">
        <v>0.36319444444444443</v>
      </c>
      <c r="AT27" s="240">
        <v>0.42569444444444443</v>
      </c>
      <c r="AU27" s="38"/>
      <c r="AV27" s="38"/>
      <c r="AW27" s="38"/>
      <c r="AX27" s="38"/>
      <c r="AY27" s="309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79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1282</v>
      </c>
      <c r="BK27" s="16" t="s">
        <v>1283</v>
      </c>
      <c r="BL27" s="15"/>
      <c r="BM27" s="14" t="s">
        <v>989</v>
      </c>
      <c r="BN27" s="14" t="s">
        <v>989</v>
      </c>
      <c r="BO27" s="165" t="s">
        <v>989</v>
      </c>
      <c r="BP27" s="16"/>
      <c r="BQ27" s="12" t="str">
        <f>IF(AND(BR27&lt;1,BS27&lt;1),"Produção e Intervalo",IF(BR27&lt;1,"Intervalo",IF(BS27&lt;1,"Produção","Aderente")))</f>
        <v>Aderente</v>
      </c>
      <c r="BR27" s="18">
        <f>IF(OR(B27="",F27=""),"*",AY27/P27)</f>
        <v>1</v>
      </c>
      <c r="BS27" s="18">
        <f>IF(OR(B27="",F27=""),"*",BA27/Q27)</f>
        <v>1</v>
      </c>
      <c r="BT27" s="223" t="str">
        <f t="shared" si="1"/>
        <v>OKOK</v>
      </c>
    </row>
    <row r="28" spans="1:72" hidden="1">
      <c r="A28" s="50" t="str">
        <f>D28&amp;B28</f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810</v>
      </c>
      <c r="E28" s="313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5">
        <v>78</v>
      </c>
      <c r="K28" s="215">
        <v>252</v>
      </c>
      <c r="L28" s="83" t="s">
        <v>608</v>
      </c>
      <c r="M28" s="202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2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5" t="s">
        <v>1251</v>
      </c>
      <c r="W28" s="215" t="s">
        <v>1252</v>
      </c>
      <c r="X28" s="216" t="s">
        <v>964</v>
      </c>
      <c r="Y28" s="158" t="s">
        <v>967</v>
      </c>
      <c r="Z28" s="158" t="s">
        <v>969</v>
      </c>
      <c r="AA28" s="215" t="s">
        <v>608</v>
      </c>
      <c r="AB28" s="172" t="s">
        <v>608</v>
      </c>
      <c r="AC28" s="172" t="s">
        <v>608</v>
      </c>
      <c r="AD28" s="312" t="s">
        <v>608</v>
      </c>
      <c r="AE28" s="215" t="s">
        <v>608</v>
      </c>
      <c r="AF28" s="215" t="s">
        <v>608</v>
      </c>
      <c r="AG28" s="215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6" t="str">
        <f>IF(BS_CONTROLE[[#This Row],[Local - Partida]]=0, "-", BS_CONTROLE[[#This Row],[Local - Partida]])</f>
        <v>ZDK</v>
      </c>
      <c r="AL28" s="276" t="str">
        <f>IF(BS_CONTROLE[[#This Row],[Local - Encerramento]]=0, "-", BS_CONTROLE[[#This Row],[Local - Encerramento]])</f>
        <v>ZPD</v>
      </c>
      <c r="AM28" s="276" t="str">
        <f>IF(BS_CONTROLE[[#This Row],[Entre - Estações]]=0, "-", BS_CONTROLE[[#This Row],[Entre - Estações]])</f>
        <v>ZDK</v>
      </c>
      <c r="AN28" s="276" t="str">
        <f>IF(BS_CONTROLE[[#This Row],[SB]]=0, "-", BS_CONTROLE[[#This Row],[SB]])</f>
        <v>ZDK1</v>
      </c>
      <c r="AO28" s="277">
        <f>IF(BS_CONTROLE[[#This Row],[SUB]]=0, "-", BS_CONTROLE[[#This Row],[SUB]])</f>
        <v>78</v>
      </c>
      <c r="AP28" s="278">
        <f>IF(BS_CONTROLE[[#This Row],[KM - Inicio]]=0, "-", BS_CONTROLE[[#This Row],[KM - Inicio]])</f>
        <v>252</v>
      </c>
      <c r="AQ28" s="278" t="str">
        <f>IF(BS_CONTROLE[[#This Row],[KM - Fim]]=0, "-", BS_CONTROLE[[#This Row],[KM - Fim]])</f>
        <v>-</v>
      </c>
      <c r="AR28" s="240">
        <v>0.34097222222222223</v>
      </c>
      <c r="AS28" s="240">
        <v>0.38958333333333334</v>
      </c>
      <c r="AT28" s="240">
        <v>0.43125000000000002</v>
      </c>
      <c r="AU28" s="38"/>
      <c r="AV28" s="38"/>
      <c r="AW28" s="38"/>
      <c r="AX28" s="38"/>
      <c r="AY28" s="309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79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1284</v>
      </c>
      <c r="BK28" s="16" t="s">
        <v>1284</v>
      </c>
      <c r="BL28" s="15"/>
      <c r="BM28" s="14" t="s">
        <v>989</v>
      </c>
      <c r="BN28" s="14" t="s">
        <v>989</v>
      </c>
      <c r="BO28" s="165" t="s">
        <v>989</v>
      </c>
      <c r="BP28" s="16"/>
      <c r="BQ28" s="12" t="str">
        <f>IF(AND(BR28&lt;1,BS28&lt;1),"Produção e Intervalo",IF(BR28&lt;1,"Intervalo",IF(BS28&lt;1,"Produção","Aderente")))</f>
        <v>Aderente</v>
      </c>
      <c r="BR28" s="18">
        <f>IF(OR(B28="",F28=""),"*",AY28/P28)</f>
        <v>1.0000000000000004</v>
      </c>
      <c r="BS28" s="18">
        <f>IF(OR(B28="",F28=""),"*",BA28/Q28)</f>
        <v>1</v>
      </c>
      <c r="BT28" s="223" t="str">
        <f t="shared" si="1"/>
        <v>OKOK</v>
      </c>
    </row>
    <row r="29" spans="1:72" hidden="1">
      <c r="A29" s="50" t="str">
        <f>D29&amp;B29</f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4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5">
        <v>78</v>
      </c>
      <c r="K29" s="215">
        <v>251</v>
      </c>
      <c r="L29" s="83">
        <v>244</v>
      </c>
      <c r="M29" s="215" t="s">
        <v>1285</v>
      </c>
      <c r="N29" s="215" t="s">
        <v>1286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6" t="s">
        <v>1287</v>
      </c>
      <c r="W29" s="173" t="s">
        <v>1288</v>
      </c>
      <c r="X29" s="216" t="s">
        <v>964</v>
      </c>
      <c r="Y29" s="158" t="s">
        <v>967</v>
      </c>
      <c r="Z29" s="158" t="s">
        <v>960</v>
      </c>
      <c r="AA29" s="83">
        <v>1</v>
      </c>
      <c r="AB29" s="70" t="s">
        <v>956</v>
      </c>
      <c r="AC29" s="70" t="s">
        <v>951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6" t="str">
        <f>IF(BS_CONTROLE[[#This Row],[Local - Partida]]=0, "-", BS_CONTROLE[[#This Row],[Local - Partida]])</f>
        <v>ZDK1</v>
      </c>
      <c r="AL29" s="276" t="str">
        <f>IF(BS_CONTROLE[[#This Row],[Local - Encerramento]]=0, "-", BS_CONTROLE[[#This Row],[Local - Encerramento]])</f>
        <v>ZDK1</v>
      </c>
      <c r="AM29" s="276" t="str">
        <f>IF(BS_CONTROLE[[#This Row],[Entre - Estações]]=0, "-", BS_CONTROLE[[#This Row],[Entre - Estações]])</f>
        <v>ZDK-ZVT</v>
      </c>
      <c r="AN29" s="276" t="str">
        <f>IF(BS_CONTROLE[[#This Row],[SB]]=0, "-", BS_CONTROLE[[#This Row],[SB]])</f>
        <v>ZDK1/ZDKZVT</v>
      </c>
      <c r="AO29" s="277">
        <f>IF(BS_CONTROLE[[#This Row],[SUB]]=0, "-", BS_CONTROLE[[#This Row],[SUB]])</f>
        <v>78</v>
      </c>
      <c r="AP29" s="278">
        <f>IF(BS_CONTROLE[[#This Row],[KM - Inicio]]=0, "-", BS_CONTROLE[[#This Row],[KM - Inicio]])</f>
        <v>251</v>
      </c>
      <c r="AQ29" s="278">
        <f>IF(BS_CONTROLE[[#This Row],[KM - Fim]]=0, "-", BS_CONTROLE[[#This Row],[KM - Fim]])</f>
        <v>244</v>
      </c>
      <c r="AR29" s="240">
        <v>0.46041666666666664</v>
      </c>
      <c r="AS29" s="240">
        <v>0.48958333333333331</v>
      </c>
      <c r="AT29" s="240">
        <v>0.66666666666666663</v>
      </c>
      <c r="AU29" s="38"/>
      <c r="AV29" s="38"/>
      <c r="AW29" s="38"/>
      <c r="AX29" s="38"/>
      <c r="AY29" s="309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79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1289</v>
      </c>
      <c r="BK29" s="16" t="s">
        <v>1290</v>
      </c>
      <c r="BL29" s="15"/>
      <c r="BM29" s="14" t="s">
        <v>989</v>
      </c>
      <c r="BN29" s="14" t="s">
        <v>989</v>
      </c>
      <c r="BO29" s="165" t="s">
        <v>989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1.4166666666666665</v>
      </c>
      <c r="BS29" s="18">
        <f>IF(OR(B29="",F29=""),"*",BA29/Q29)</f>
        <v>1.6666666666666667</v>
      </c>
      <c r="BT29" s="223" t="str">
        <f t="shared" si="1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836</v>
      </c>
      <c r="E30" s="310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5">
        <v>101</v>
      </c>
      <c r="K30" s="215">
        <v>1290</v>
      </c>
      <c r="L30" s="83" t="s">
        <v>608</v>
      </c>
      <c r="M30" s="202" t="s">
        <v>1291</v>
      </c>
      <c r="N30" s="202" t="s">
        <v>1292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6" t="s">
        <v>1293</v>
      </c>
      <c r="W30" s="173" t="s">
        <v>1294</v>
      </c>
      <c r="X30" s="216" t="s">
        <v>964</v>
      </c>
      <c r="Y30" s="158" t="s">
        <v>967</v>
      </c>
      <c r="Z30" s="158" t="s">
        <v>965</v>
      </c>
      <c r="AA30" s="83" t="s">
        <v>608</v>
      </c>
      <c r="AB30" s="70" t="s">
        <v>956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6" t="str">
        <f>IF(BS_CONTROLE[[#This Row],[Local - Partida]]=0, "-", BS_CONTROLE[[#This Row],[Local - Partida]])</f>
        <v>PUR</v>
      </c>
      <c r="AL30" s="276" t="str">
        <f>IF(BS_CONTROLE[[#This Row],[Local - Encerramento]]=0, "-", BS_CONTROLE[[#This Row],[Local - Encerramento]])</f>
        <v>PJG</v>
      </c>
      <c r="AM30" s="276" t="str">
        <f>IF(BS_CONTROLE[[#This Row],[Entre - Estações]]=0, "-", BS_CONTROLE[[#This Row],[Entre - Estações]])</f>
        <v>PUR-PJG</v>
      </c>
      <c r="AN30" s="276" t="str">
        <f>IF(BS_CONTROLE[[#This Row],[SB]]=0, "-", BS_CONTROLE[[#This Row],[SB]])</f>
        <v>PURPJG</v>
      </c>
      <c r="AO30" s="277">
        <f>IF(BS_CONTROLE[[#This Row],[SUB]]=0, "-", BS_CONTROLE[[#This Row],[SUB]])</f>
        <v>101</v>
      </c>
      <c r="AP30" s="278">
        <f>IF(BS_CONTROLE[[#This Row],[KM - Inicio]]=0, "-", BS_CONTROLE[[#This Row],[KM - Inicio]])</f>
        <v>1290</v>
      </c>
      <c r="AQ30" s="278" t="str">
        <f>IF(BS_CONTROLE[[#This Row],[KM - Fim]]=0, "-", BS_CONTROLE[[#This Row],[KM - Fim]])</f>
        <v>-</v>
      </c>
      <c r="AR30" s="240">
        <v>0.53819444444444442</v>
      </c>
      <c r="AS30" s="240">
        <v>0.55069444444444449</v>
      </c>
      <c r="AT30" s="240">
        <v>0.59236111111111112</v>
      </c>
      <c r="AU30" s="38"/>
      <c r="AV30" s="38"/>
      <c r="AW30" s="38"/>
      <c r="AX30" s="38"/>
      <c r="AY30" s="309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79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1295</v>
      </c>
      <c r="BK30" s="16" t="s">
        <v>1295</v>
      </c>
      <c r="BL30" s="15"/>
      <c r="BM30" s="14" t="s">
        <v>989</v>
      </c>
      <c r="BN30" s="14" t="s">
        <v>989</v>
      </c>
      <c r="BO30" s="165" t="s">
        <v>989</v>
      </c>
      <c r="BP30" s="16"/>
      <c r="BQ30" s="12" t="str">
        <f>IF(AND(BR30&lt;1,BS30&lt;1),"Produção e Intervalo",IF(BR30&lt;1,"Intervalo",IF(BS30&lt;1,"Produção","Aderente")))</f>
        <v>Intervalo</v>
      </c>
      <c r="BR30" s="18">
        <f>IF(OR(B30="",F30=""),"*",AY30/P30)</f>
        <v>0.99999999999999911</v>
      </c>
      <c r="BS30" s="18">
        <f>IF(OR(B30="",F30=""),"*",BA30/Q30)</f>
        <v>1</v>
      </c>
      <c r="BT30" s="223" t="str">
        <f t="shared" si="1"/>
        <v>OKOK</v>
      </c>
    </row>
    <row r="31" spans="1:72" hidden="1">
      <c r="A31" s="50" t="str">
        <f>D31&amp;B31</f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853</v>
      </c>
      <c r="E31" s="310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5">
        <v>103</v>
      </c>
      <c r="K31" s="215">
        <v>1882</v>
      </c>
      <c r="L31" s="83" t="s">
        <v>608</v>
      </c>
      <c r="M31" s="202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2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6" t="s">
        <v>1296</v>
      </c>
      <c r="W31" s="173" t="s">
        <v>1297</v>
      </c>
      <c r="X31" s="216" t="s">
        <v>964</v>
      </c>
      <c r="Y31" s="158" t="s">
        <v>967</v>
      </c>
      <c r="Z31" s="158" t="s">
        <v>960</v>
      </c>
      <c r="AA31" s="83">
        <v>1</v>
      </c>
      <c r="AB31" s="70" t="s">
        <v>956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6" t="str">
        <f>IF(BS_CONTROLE[[#This Row],[Local - Partida]]=0, "-", BS_CONTROLE[[#This Row],[Local - Partida]])</f>
        <v>PSG</v>
      </c>
      <c r="AL31" s="276" t="str">
        <f>IF(BS_CONTROLE[[#This Row],[Local - Encerramento]]=0, "-", BS_CONTROLE[[#This Row],[Local - Encerramento]])</f>
        <v>PPR</v>
      </c>
      <c r="AM31" s="276" t="str">
        <f>IF(BS_CONTROLE[[#This Row],[Entre - Estações]]=0, "-", BS_CONTROLE[[#This Row],[Entre - Estações]])</f>
        <v>POA-PAM</v>
      </c>
      <c r="AN31" s="276" t="str">
        <f>IF(BS_CONTROLE[[#This Row],[SB]]=0, "-", BS_CONTROLE[[#This Row],[SB]])</f>
        <v>POAPAM</v>
      </c>
      <c r="AO31" s="277">
        <f>IF(BS_CONTROLE[[#This Row],[SUB]]=0, "-", BS_CONTROLE[[#This Row],[SUB]])</f>
        <v>103</v>
      </c>
      <c r="AP31" s="278">
        <f>IF(BS_CONTROLE[[#This Row],[KM - Inicio]]=0, "-", BS_CONTROLE[[#This Row],[KM - Inicio]])</f>
        <v>1882</v>
      </c>
      <c r="AQ31" s="278" t="str">
        <f>IF(BS_CONTROLE[[#This Row],[KM - Fim]]=0, "-", BS_CONTROLE[[#This Row],[KM - Fim]])</f>
        <v>-</v>
      </c>
      <c r="AR31" s="240">
        <v>0</v>
      </c>
      <c r="AS31" s="240">
        <v>0</v>
      </c>
      <c r="AT31" s="240">
        <v>0</v>
      </c>
      <c r="AU31" s="38"/>
      <c r="AV31" s="38"/>
      <c r="AW31" s="38"/>
      <c r="AX31" s="38"/>
      <c r="AY31" s="309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79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1298</v>
      </c>
      <c r="BK31" s="16" t="s">
        <v>1298</v>
      </c>
      <c r="BL31" s="15"/>
      <c r="BM31" s="14" t="s">
        <v>985</v>
      </c>
      <c r="BN31" s="14" t="s">
        <v>1006</v>
      </c>
      <c r="BO31" s="165" t="s">
        <v>1077</v>
      </c>
      <c r="BP31" s="16" t="s">
        <v>1298</v>
      </c>
      <c r="BQ31" s="12" t="str">
        <f>IF(AND(BR31&lt;1,BS31&lt;1),"Produção e Intervalo",IF(BR31&lt;1,"Intervalo",IF(BS31&lt;1,"Produção","Aderente")))</f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23" t="str">
        <f t="shared" si="1"/>
        <v>SuperEquipamento</v>
      </c>
    </row>
    <row r="32" spans="1:72" hidden="1">
      <c r="A32" s="50" t="str">
        <f>D32&amp;B32</f>
        <v/>
      </c>
      <c r="B32" s="171"/>
      <c r="C32" s="8" t="str">
        <f>IF(BS_CONTROLE[[#This Row],[DATA]]="","",WEEKNUM(BS_CONTROLE[[#This Row],[DATA]]))</f>
        <v/>
      </c>
      <c r="D32" s="51"/>
      <c r="E32" s="310">
        <v>27</v>
      </c>
      <c r="F32" s="172"/>
      <c r="G32" s="9" t="str">
        <f>IF(D32="","*",VLOOKUP(F32,BS_ATIVIDADE[#All],3,FALSE))</f>
        <v>*</v>
      </c>
      <c r="H32" s="173"/>
      <c r="I32" s="173"/>
      <c r="J32" s="215"/>
      <c r="K32" s="215"/>
      <c r="L32" s="83" t="s">
        <v>608</v>
      </c>
      <c r="M32" s="202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2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6"/>
      <c r="W32" s="173"/>
      <c r="X32" s="216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6" t="str">
        <f>IF(BS_CONTROLE[[#This Row],[Local - Partida]]=0, "-", BS_CONTROLE[[#This Row],[Local - Partida]])</f>
        <v>-</v>
      </c>
      <c r="AL32" s="276" t="str">
        <f>IF(BS_CONTROLE[[#This Row],[Local - Encerramento]]=0, "-", BS_CONTROLE[[#This Row],[Local - Encerramento]])</f>
        <v>-</v>
      </c>
      <c r="AM32" s="276" t="str">
        <f>IF(BS_CONTROLE[[#This Row],[Entre - Estações]]=0, "-", BS_CONTROLE[[#This Row],[Entre - Estações]])</f>
        <v>-</v>
      </c>
      <c r="AN32" s="276" t="str">
        <f>IF(BS_CONTROLE[[#This Row],[SB]]=0, "-", BS_CONTROLE[[#This Row],[SB]])</f>
        <v>-</v>
      </c>
      <c r="AO32" s="277" t="str">
        <f>IF(BS_CONTROLE[[#This Row],[SUB]]=0, "-", BS_CONTROLE[[#This Row],[SUB]])</f>
        <v>-</v>
      </c>
      <c r="AP32" s="278" t="str">
        <f>IF(BS_CONTROLE[[#This Row],[KM - Inicio]]=0, "-", BS_CONTROLE[[#This Row],[KM - Inicio]])</f>
        <v>-</v>
      </c>
      <c r="AQ32" s="278" t="str">
        <f>IF(BS_CONTROLE[[#This Row],[KM - Fim]]=0, "-", BS_CONTROLE[[#This Row],[KM - Fim]])</f>
        <v>-</v>
      </c>
      <c r="AR32" s="240"/>
      <c r="AS32" s="240"/>
      <c r="AT32" s="240"/>
      <c r="AU32" s="38"/>
      <c r="AV32" s="38"/>
      <c r="AW32" s="38"/>
      <c r="AX32" s="38"/>
      <c r="AY32" s="309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79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>IF(AND(BR32&lt;1,BS32&lt;1),"Produção e Intervalo",IF(BR32&lt;1,"Intervalo",IF(BS32&lt;1,"Produção","Aderente")))</f>
        <v>Aderente</v>
      </c>
      <c r="BR32" s="18" t="str">
        <f>IF(OR(B32="",F32=""),"*",AY32/P32)</f>
        <v>*</v>
      </c>
      <c r="BS32" s="18" t="str">
        <f>IF(OR(B32="",F32=""),"*",BA32/Q32)</f>
        <v>*</v>
      </c>
      <c r="BT32" s="223" t="str">
        <f t="shared" si="1"/>
        <v/>
      </c>
    </row>
    <row r="33" spans="1:72" hidden="1">
      <c r="A33" s="50" t="str">
        <f>D33&amp;B33</f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0">
        <v>28</v>
      </c>
      <c r="F33" s="172" t="s">
        <v>682</v>
      </c>
      <c r="G33" s="9" t="str">
        <f>IF(D33="","*",VLOOKUP(F33,BS_ATIVIDADE[#All],3,FALSE))</f>
        <v>OUTROS</v>
      </c>
      <c r="H33" s="173" t="s">
        <v>1299</v>
      </c>
      <c r="I33" s="173" t="s">
        <v>1263</v>
      </c>
      <c r="J33" s="215">
        <v>98</v>
      </c>
      <c r="K33" s="215">
        <v>750</v>
      </c>
      <c r="L33" s="83" t="s">
        <v>608</v>
      </c>
      <c r="M33" s="202" t="s">
        <v>1300</v>
      </c>
      <c r="N33" s="202" t="s">
        <v>1301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6" t="s">
        <v>1257</v>
      </c>
      <c r="W33" s="173" t="s">
        <v>1302</v>
      </c>
      <c r="X33" s="216" t="s">
        <v>964</v>
      </c>
      <c r="Y33" s="158" t="s">
        <v>967</v>
      </c>
      <c r="Z33" s="158" t="s">
        <v>960</v>
      </c>
      <c r="AA33" s="83" t="s">
        <v>608</v>
      </c>
      <c r="AB33" s="70" t="s">
        <v>956</v>
      </c>
      <c r="AC33" s="70" t="s">
        <v>951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6" t="str">
        <f>IF(BS_CONTROLE[[#This Row],[Local - Partida]]=0, "-", BS_CONTROLE[[#This Row],[Local - Partida]])</f>
        <v>TEX</v>
      </c>
      <c r="AL33" s="276" t="str">
        <f>IF(BS_CONTROLE[[#This Row],[Local - Encerramento]]=0, "-", BS_CONTROLE[[#This Row],[Local - Encerramento]])</f>
        <v>TAG</v>
      </c>
      <c r="AM33" s="276" t="str">
        <f>IF(BS_CONTROLE[[#This Row],[Entre - Estações]]=0, "-", BS_CONTROLE[[#This Row],[Entre - Estações]])</f>
        <v>TEX-TAG</v>
      </c>
      <c r="AN33" s="276" t="str">
        <f>IF(BS_CONTROLE[[#This Row],[SB]]=0, "-", BS_CONTROLE[[#This Row],[SB]])</f>
        <v>TEXTAG</v>
      </c>
      <c r="AO33" s="277">
        <f>IF(BS_CONTROLE[[#This Row],[SUB]]=0, "-", BS_CONTROLE[[#This Row],[SUB]])</f>
        <v>98</v>
      </c>
      <c r="AP33" s="278">
        <f>IF(BS_CONTROLE[[#This Row],[KM - Inicio]]=0, "-", BS_CONTROLE[[#This Row],[KM - Inicio]])</f>
        <v>750</v>
      </c>
      <c r="AQ33" s="278" t="str">
        <f>IF(BS_CONTROLE[[#This Row],[KM - Fim]]=0, "-", BS_CONTROLE[[#This Row],[KM - Fim]])</f>
        <v>-</v>
      </c>
      <c r="AR33" s="240">
        <v>0.33402777777777776</v>
      </c>
      <c r="AS33" s="240">
        <v>0.42291666666666666</v>
      </c>
      <c r="AT33" s="240">
        <v>0.46458333333333335</v>
      </c>
      <c r="AU33" s="38"/>
      <c r="AV33" s="38"/>
      <c r="AW33" s="38"/>
      <c r="AX33" s="38"/>
      <c r="AY33" s="30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79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1303</v>
      </c>
      <c r="BK33" s="16" t="s">
        <v>1303</v>
      </c>
      <c r="BL33" s="15"/>
      <c r="BM33" s="14" t="s">
        <v>989</v>
      </c>
      <c r="BN33" s="14" t="s">
        <v>989</v>
      </c>
      <c r="BO33" s="165" t="s">
        <v>989</v>
      </c>
      <c r="BP33" s="16"/>
      <c r="BQ33" s="12" t="str">
        <f>IF(AND(BR33&lt;1,BS33&lt;1),"Produção e Intervalo",IF(BR33&lt;1,"Intervalo",IF(BS33&lt;1,"Produção","Aderente")))</f>
        <v>Aderente</v>
      </c>
      <c r="BR33" s="18">
        <f>IF(OR(B33="",F33=""),"*",AY33/P33)</f>
        <v>1.0000000000000004</v>
      </c>
      <c r="BS33" s="18">
        <f>IF(OR(B33="",F33=""),"*",BA33/Q33)</f>
        <v>1</v>
      </c>
      <c r="BT33" s="223" t="str">
        <f t="shared" si="1"/>
        <v>OKOK</v>
      </c>
    </row>
    <row r="34" spans="1:72" hidden="1">
      <c r="A34" s="50" t="str">
        <f>D34&amp;B34</f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860</v>
      </c>
      <c r="E34" s="310">
        <v>14</v>
      </c>
      <c r="F34" s="172" t="s">
        <v>765</v>
      </c>
      <c r="G34" s="9" t="str">
        <f>IF(D34="","*",VLOOKUP(F34,BS_ATIVIDADE[#All],3,FALSE))</f>
        <v>AMV</v>
      </c>
      <c r="H34" s="202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5">
        <v>98</v>
      </c>
      <c r="K34" s="215">
        <v>615.41999999999996</v>
      </c>
      <c r="L34" s="83" t="s">
        <v>608</v>
      </c>
      <c r="M34" s="20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6" t="s">
        <v>1257</v>
      </c>
      <c r="W34" s="173" t="s">
        <v>1258</v>
      </c>
      <c r="X34" s="216" t="s">
        <v>959</v>
      </c>
      <c r="Y34" s="158" t="s">
        <v>958</v>
      </c>
      <c r="Z34" s="158" t="s">
        <v>965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6" t="str">
        <f>IF(BS_CONTROLE[[#This Row],[Local - Partida]]=0, "-", BS_CONTROLE[[#This Row],[Local - Partida]])</f>
        <v>TIQ1</v>
      </c>
      <c r="AL34" s="276" t="str">
        <f>IF(BS_CONTROLE[[#This Row],[Local - Encerramento]]=0, "-", BS_CONTROLE[[#This Row],[Local - Encerramento]])</f>
        <v>-</v>
      </c>
      <c r="AM34" s="276" t="str">
        <f>IF(BS_CONTROLE[[#This Row],[Entre - Estações]]=0, "-", BS_CONTROLE[[#This Row],[Entre - Estações]])</f>
        <v>TIQ</v>
      </c>
      <c r="AN34" s="276" t="str">
        <f>IF(BS_CONTROLE[[#This Row],[SB]]=0, "-", BS_CONTROLE[[#This Row],[SB]])</f>
        <v>TIQ1</v>
      </c>
      <c r="AO34" s="277">
        <f>IF(BS_CONTROLE[[#This Row],[SUB]]=0, "-", BS_CONTROLE[[#This Row],[SUB]])</f>
        <v>98</v>
      </c>
      <c r="AP34" s="278">
        <f>IF(BS_CONTROLE[[#This Row],[KM - Inicio]]=0, "-", BS_CONTROLE[[#This Row],[KM - Inicio]])</f>
        <v>615.41999999999996</v>
      </c>
      <c r="AQ34" s="278" t="str">
        <f>IF(BS_CONTROLE[[#This Row],[KM - Fim]]=0, "-", BS_CONTROLE[[#This Row],[KM - Fim]])</f>
        <v>-</v>
      </c>
      <c r="AR34" s="240">
        <v>0.375</v>
      </c>
      <c r="AS34" s="240">
        <v>0.375</v>
      </c>
      <c r="AT34" s="240">
        <v>0.5</v>
      </c>
      <c r="AU34" s="38"/>
      <c r="AV34" s="38"/>
      <c r="AW34" s="38"/>
      <c r="AX34" s="38"/>
      <c r="AY34" s="309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79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1304</v>
      </c>
      <c r="BK34" s="16" t="s">
        <v>1305</v>
      </c>
      <c r="BL34" s="15"/>
      <c r="BM34" s="14" t="s">
        <v>989</v>
      </c>
      <c r="BN34" s="14" t="s">
        <v>989</v>
      </c>
      <c r="BO34" s="165" t="s">
        <v>989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</v>
      </c>
      <c r="BS34" s="18">
        <f>IF(OR(B34="",F34=""),"*",BA34/Q34)</f>
        <v>1</v>
      </c>
      <c r="BT34" s="223" t="str">
        <f t="shared" si="1"/>
        <v>OKOK</v>
      </c>
    </row>
    <row r="35" spans="1:72" hidden="1">
      <c r="A35" s="50" t="str">
        <f>D35&amp;B35</f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844</v>
      </c>
      <c r="E35" s="310" t="s">
        <v>1306</v>
      </c>
      <c r="F35" s="172" t="s">
        <v>784</v>
      </c>
      <c r="G35" s="9" t="str">
        <f>IF(D35="","*",VLOOKUP(F35,BS_ATIVIDADE[#All],3,FALSE))</f>
        <v>PEDRA</v>
      </c>
      <c r="H35" s="173" t="s">
        <v>1263</v>
      </c>
      <c r="I35" s="173" t="s">
        <v>1263</v>
      </c>
      <c r="J35" s="215">
        <v>74</v>
      </c>
      <c r="K35" s="215">
        <v>501</v>
      </c>
      <c r="L35" s="83" t="s">
        <v>608</v>
      </c>
      <c r="M35" s="20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5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6" t="s">
        <v>1267</v>
      </c>
      <c r="W35" s="173" t="s">
        <v>1307</v>
      </c>
      <c r="X35" s="216" t="s">
        <v>964</v>
      </c>
      <c r="Y35" s="158" t="s">
        <v>967</v>
      </c>
      <c r="Z35" s="158" t="s">
        <v>960</v>
      </c>
      <c r="AA35" s="83" t="s">
        <v>1308</v>
      </c>
      <c r="AB35" s="70" t="s">
        <v>956</v>
      </c>
      <c r="AC35" s="70" t="s">
        <v>951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6" t="str">
        <f>IF(BS_CONTROLE[[#This Row],[Local - Partida]]=0, "-", BS_CONTROLE[[#This Row],[Local - Partida]])</f>
        <v>TAG</v>
      </c>
      <c r="AL35" s="276" t="str">
        <f>IF(BS_CONTROLE[[#This Row],[Local - Encerramento]]=0, "-", BS_CONTROLE[[#This Row],[Local - Encerramento]])</f>
        <v>TAG</v>
      </c>
      <c r="AM35" s="276" t="str">
        <f>IF(BS_CONTROLE[[#This Row],[Entre - Estações]]=0, "-", BS_CONTROLE[[#This Row],[Entre - Estações]])</f>
        <v>TGR</v>
      </c>
      <c r="AN35" s="276" t="str">
        <f>IF(BS_CONTROLE[[#This Row],[SB]]=0, "-", BS_CONTROLE[[#This Row],[SB]])</f>
        <v>TGR2</v>
      </c>
      <c r="AO35" s="277">
        <f>IF(BS_CONTROLE[[#This Row],[SUB]]=0, "-", BS_CONTROLE[[#This Row],[SUB]])</f>
        <v>74</v>
      </c>
      <c r="AP35" s="278">
        <f>IF(BS_CONTROLE[[#This Row],[KM - Inicio]]=0, "-", BS_CONTROLE[[#This Row],[KM - Inicio]])</f>
        <v>501</v>
      </c>
      <c r="AQ35" s="278" t="str">
        <f>IF(BS_CONTROLE[[#This Row],[KM - Fim]]=0, "-", BS_CONTROLE[[#This Row],[KM - Fim]])</f>
        <v>-</v>
      </c>
      <c r="AR35" s="240">
        <v>0.38541666666666669</v>
      </c>
      <c r="AS35" s="240">
        <v>0</v>
      </c>
      <c r="AT35" s="240">
        <v>0</v>
      </c>
      <c r="AU35" s="38"/>
      <c r="AV35" s="38"/>
      <c r="AW35" s="38"/>
      <c r="AX35" s="38"/>
      <c r="AY35" s="309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79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1309</v>
      </c>
      <c r="BK35" s="16" t="s">
        <v>1309</v>
      </c>
      <c r="BL35" s="15"/>
      <c r="BM35" s="14" t="s">
        <v>985</v>
      </c>
      <c r="BN35" s="14" t="s">
        <v>1006</v>
      </c>
      <c r="BO35" s="165" t="s">
        <v>1077</v>
      </c>
      <c r="BP35" s="16" t="s">
        <v>1310</v>
      </c>
      <c r="BQ35" s="12" t="str">
        <f>IF(AND(BR35&lt;1,BS35&lt;1),"Produção e Intervalo",IF(BR35&lt;1,"Intervalo",IF(BS35&lt;1,"Produção","Aderente")))</f>
        <v>Produção e Intervalo</v>
      </c>
      <c r="BR35" s="18">
        <f>IF(OR(B35="",F35=""),"*",AY35/P35)</f>
        <v>0</v>
      </c>
      <c r="BS35" s="18">
        <f>IF(OR(B35="",F35=""),"*",BA35/Q35)</f>
        <v>0</v>
      </c>
      <c r="BT35" s="223" t="str">
        <f t="shared" si="1"/>
        <v>SuperEquipamento</v>
      </c>
    </row>
    <row r="36" spans="1:72" hidden="1">
      <c r="A36" s="50" t="str">
        <f>D36&amp;B36</f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871</v>
      </c>
      <c r="E36" s="310">
        <v>16</v>
      </c>
      <c r="F36" s="172" t="s">
        <v>791</v>
      </c>
      <c r="G36" s="9" t="str">
        <f>IF(D36="","*",VLOOKUP(F36,BS_ATIVIDADE[#All],3,FALSE))</f>
        <v>SOLDA</v>
      </c>
      <c r="H36" s="202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5">
        <v>74</v>
      </c>
      <c r="K36" s="215">
        <v>444.98</v>
      </c>
      <c r="L36" s="83">
        <v>446.32</v>
      </c>
      <c r="M36" s="20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6" t="s">
        <v>1267</v>
      </c>
      <c r="W36" s="173" t="s">
        <v>1230</v>
      </c>
      <c r="X36" s="216" t="s">
        <v>964</v>
      </c>
      <c r="Y36" s="158" t="s">
        <v>967</v>
      </c>
      <c r="Z36" s="158" t="s">
        <v>965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6" t="str">
        <f>IF(BS_CONTROLE[[#This Row],[Local - Partida]]=0, "-", BS_CONTROLE[[#This Row],[Local - Partida]])</f>
        <v>440TVL</v>
      </c>
      <c r="AL36" s="276" t="str">
        <f>IF(BS_CONTROLE[[#This Row],[Local - Encerramento]]=0, "-", BS_CONTROLE[[#This Row],[Local - Encerramento]])</f>
        <v>-</v>
      </c>
      <c r="AM36" s="276" t="str">
        <f>IF(BS_CONTROLE[[#This Row],[Entre - Estações]]=0, "-", BS_CONTROLE[[#This Row],[Entre - Estações]])</f>
        <v>TPC-TVL</v>
      </c>
      <c r="AN36" s="276" t="str">
        <f>IF(BS_CONTROLE[[#This Row],[SB]]=0, "-", BS_CONTROLE[[#This Row],[SB]])</f>
        <v>440TVL</v>
      </c>
      <c r="AO36" s="277">
        <f>IF(BS_CONTROLE[[#This Row],[SUB]]=0, "-", BS_CONTROLE[[#This Row],[SUB]])</f>
        <v>74</v>
      </c>
      <c r="AP36" s="278">
        <f>IF(BS_CONTROLE[[#This Row],[KM - Inicio]]=0, "-", BS_CONTROLE[[#This Row],[KM - Inicio]])</f>
        <v>444.98</v>
      </c>
      <c r="AQ36" s="278">
        <f>IF(BS_CONTROLE[[#This Row],[KM - Fim]]=0, "-", BS_CONTROLE[[#This Row],[KM - Fim]])</f>
        <v>446.32</v>
      </c>
      <c r="AR36" s="240">
        <v>0.33124999999999999</v>
      </c>
      <c r="AS36" s="240">
        <v>0.41666666666666669</v>
      </c>
      <c r="AT36" s="240">
        <v>0.5</v>
      </c>
      <c r="AU36" s="38"/>
      <c r="AV36" s="38"/>
      <c r="AW36" s="38"/>
      <c r="AX36" s="38"/>
      <c r="AY36" s="309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79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1311</v>
      </c>
      <c r="BK36" s="16" t="s">
        <v>1311</v>
      </c>
      <c r="BL36" s="15"/>
      <c r="BM36" s="14" t="s">
        <v>989</v>
      </c>
      <c r="BN36" s="14" t="s">
        <v>989</v>
      </c>
      <c r="BO36" s="165" t="s">
        <v>989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1.333333333333333</v>
      </c>
      <c r="BS36" s="18">
        <f>IF(OR(B36="",F36=""),"*",BA36/Q36)</f>
        <v>2</v>
      </c>
      <c r="BT36" s="223" t="str">
        <f t="shared" si="1"/>
        <v>OKOK</v>
      </c>
    </row>
    <row r="37" spans="1:72" hidden="1">
      <c r="A37" s="50" t="str">
        <f>D37&amp;B37</f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893</v>
      </c>
      <c r="E37" s="310">
        <v>396</v>
      </c>
      <c r="F37" s="172" t="s">
        <v>791</v>
      </c>
      <c r="G37" s="9" t="str">
        <f>IF(D37="","*",VLOOKUP(F37,BS_ATIVIDADE[#All],3,FALSE))</f>
        <v>SOLDA</v>
      </c>
      <c r="H37" s="202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5">
        <v>74</v>
      </c>
      <c r="K37" s="215">
        <v>428</v>
      </c>
      <c r="L37" s="83" t="s">
        <v>608</v>
      </c>
      <c r="M37" s="20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2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6" t="s">
        <v>1229</v>
      </c>
      <c r="W37" s="173" t="s">
        <v>1312</v>
      </c>
      <c r="X37" s="216" t="s">
        <v>964</v>
      </c>
      <c r="Y37" s="158" t="s">
        <v>967</v>
      </c>
      <c r="Z37" s="158" t="s">
        <v>960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6" t="str">
        <f>IF(BS_CONTROLE[[#This Row],[Local - Partida]]=0, "-", BS_CONTROLE[[#This Row],[Local - Partida]])</f>
        <v>TPC1</v>
      </c>
      <c r="AL37" s="276" t="str">
        <f>IF(BS_CONTROLE[[#This Row],[Local - Encerramento]]=0, "-", BS_CONTROLE[[#This Row],[Local - Encerramento]])</f>
        <v>-</v>
      </c>
      <c r="AM37" s="276" t="str">
        <f>IF(BS_CONTROLE[[#This Row],[Entre - Estações]]=0, "-", BS_CONTROLE[[#This Row],[Entre - Estações]])</f>
        <v>TPC</v>
      </c>
      <c r="AN37" s="276" t="str">
        <f>IF(BS_CONTROLE[[#This Row],[SB]]=0, "-", BS_CONTROLE[[#This Row],[SB]])</f>
        <v>TPC1</v>
      </c>
      <c r="AO37" s="277">
        <f>IF(BS_CONTROLE[[#This Row],[SUB]]=0, "-", BS_CONTROLE[[#This Row],[SUB]])</f>
        <v>74</v>
      </c>
      <c r="AP37" s="278">
        <f>IF(BS_CONTROLE[[#This Row],[KM - Inicio]]=0, "-", BS_CONTROLE[[#This Row],[KM - Inicio]])</f>
        <v>428</v>
      </c>
      <c r="AQ37" s="278" t="str">
        <f>IF(BS_CONTROLE[[#This Row],[KM - Fim]]=0, "-", BS_CONTROLE[[#This Row],[KM - Fim]])</f>
        <v>-</v>
      </c>
      <c r="AR37" s="240">
        <v>0.31319444444444444</v>
      </c>
      <c r="AS37" s="240">
        <v>0.43402777777777779</v>
      </c>
      <c r="AT37" s="240">
        <v>0.51736111111111116</v>
      </c>
      <c r="AU37" s="38"/>
      <c r="AV37" s="38"/>
      <c r="AW37" s="38"/>
      <c r="AX37" s="38"/>
      <c r="AY37" s="309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79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1313</v>
      </c>
      <c r="BK37" s="16" t="s">
        <v>1313</v>
      </c>
      <c r="BL37" s="15"/>
      <c r="BM37" s="14" t="s">
        <v>989</v>
      </c>
      <c r="BN37" s="14" t="s">
        <v>989</v>
      </c>
      <c r="BO37" s="165" t="s">
        <v>989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>IF(OR(B37="",F37=""),"*",AY37/P37)</f>
        <v>1.3333333333333339</v>
      </c>
      <c r="BS37" s="18">
        <f>IF(OR(B37="",F37=""),"*",BA37/Q37)</f>
        <v>2</v>
      </c>
      <c r="BT37" s="223" t="str">
        <f t="shared" si="1"/>
        <v>OKOK</v>
      </c>
    </row>
    <row r="38" spans="1:72" hidden="1">
      <c r="A38" s="50" t="str">
        <f>D38&amp;B38</f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834</v>
      </c>
      <c r="E38" s="310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5">
        <v>74</v>
      </c>
      <c r="K38" s="215">
        <v>416.2</v>
      </c>
      <c r="L38" s="83" t="s">
        <v>608</v>
      </c>
      <c r="M38" s="20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6" t="s">
        <v>1270</v>
      </c>
      <c r="W38" s="173" t="s">
        <v>1271</v>
      </c>
      <c r="X38" s="216" t="s">
        <v>964</v>
      </c>
      <c r="Y38" s="158" t="s">
        <v>967</v>
      </c>
      <c r="Z38" s="158" t="s">
        <v>960</v>
      </c>
      <c r="AA38" s="83">
        <v>1</v>
      </c>
      <c r="AB38" s="70" t="s">
        <v>956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6" t="str">
        <f>IF(BS_CONTROLE[[#This Row],[Local - Partida]]=0, "-", BS_CONTROLE[[#This Row],[Local - Partida]])</f>
        <v>TOM2</v>
      </c>
      <c r="AL38" s="276" t="str">
        <f>IF(BS_CONTROLE[[#This Row],[Local - Encerramento]]=0, "-", BS_CONTROLE[[#This Row],[Local - Encerramento]])</f>
        <v>TOM2</v>
      </c>
      <c r="AM38" s="276" t="str">
        <f>IF(BS_CONTROLE[[#This Row],[Entre - Estações]]=0, "-", BS_CONTROLE[[#This Row],[Entre - Estações]])</f>
        <v>TOM-TPC</v>
      </c>
      <c r="AN38" s="276" t="str">
        <f>IF(BS_CONTROLE[[#This Row],[SB]]=0, "-", BS_CONTROLE[[#This Row],[SB]])</f>
        <v>416TPC</v>
      </c>
      <c r="AO38" s="277">
        <f>IF(BS_CONTROLE[[#This Row],[SUB]]=0, "-", BS_CONTROLE[[#This Row],[SUB]])</f>
        <v>74</v>
      </c>
      <c r="AP38" s="278">
        <f>IF(BS_CONTROLE[[#This Row],[KM - Inicio]]=0, "-", BS_CONTROLE[[#This Row],[KM - Inicio]])</f>
        <v>416.2</v>
      </c>
      <c r="AQ38" s="278" t="str">
        <f>IF(BS_CONTROLE[[#This Row],[KM - Fim]]=0, "-", BS_CONTROLE[[#This Row],[KM - Fim]])</f>
        <v>-</v>
      </c>
      <c r="AR38" s="240">
        <v>0.35625000000000001</v>
      </c>
      <c r="AS38" s="240">
        <v>0</v>
      </c>
      <c r="AT38" s="240">
        <v>0</v>
      </c>
      <c r="AU38" s="38"/>
      <c r="AV38" s="38"/>
      <c r="AW38" s="38"/>
      <c r="AX38" s="38"/>
      <c r="AY38" s="309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79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1314</v>
      </c>
      <c r="BK38" s="16" t="s">
        <v>1314</v>
      </c>
      <c r="BL38" s="15"/>
      <c r="BM38" s="14" t="s">
        <v>995</v>
      </c>
      <c r="BN38" s="14" t="s">
        <v>995</v>
      </c>
      <c r="BO38" s="165" t="s">
        <v>995</v>
      </c>
      <c r="BP38" s="16" t="s">
        <v>1314</v>
      </c>
      <c r="BQ38" s="12" t="str">
        <f>IF(AND(BR38&lt;1,BS38&lt;1),"Produção e Intervalo",IF(BR38&lt;1,"Intervalo",IF(BS38&lt;1,"Produção","Aderente")))</f>
        <v>Produção e Intervalo</v>
      </c>
      <c r="BR38" s="18">
        <f>IF(OR(B38="",F38=""),"*",AY38/P38)</f>
        <v>0</v>
      </c>
      <c r="BS38" s="18">
        <f>IF(OR(B38="",F38=""),"*",BA38/Q38)</f>
        <v>0</v>
      </c>
      <c r="BT38" s="223" t="str">
        <f t="shared" si="1"/>
        <v>SemOportunidadeSemOportunidade</v>
      </c>
    </row>
    <row r="39" spans="1:72" hidden="1">
      <c r="A39" s="50" t="str">
        <f>D39&amp;B39</f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0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1315</v>
      </c>
      <c r="I39" s="173" t="s">
        <v>226</v>
      </c>
      <c r="J39" s="215">
        <v>74</v>
      </c>
      <c r="K39" s="215">
        <v>290</v>
      </c>
      <c r="L39" s="83" t="s">
        <v>608</v>
      </c>
      <c r="M39" s="215" t="s">
        <v>1316</v>
      </c>
      <c r="N39" s="215" t="s">
        <v>1317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6" t="s">
        <v>1235</v>
      </c>
      <c r="W39" s="173" t="s">
        <v>1261</v>
      </c>
      <c r="X39" s="216" t="s">
        <v>959</v>
      </c>
      <c r="Y39" s="158" t="s">
        <v>958</v>
      </c>
      <c r="Z39" s="158" t="s">
        <v>960</v>
      </c>
      <c r="AA39" s="83">
        <v>1</v>
      </c>
      <c r="AB39" s="70" t="s">
        <v>956</v>
      </c>
      <c r="AC39" s="70" t="s">
        <v>951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6" t="str">
        <f>IF(BS_CONTROLE[[#This Row],[Local - Partida]]=0, "-", BS_CONTROLE[[#This Row],[Local - Partida]])</f>
        <v xml:space="preserve">TCS2 </v>
      </c>
      <c r="AL39" s="276" t="str">
        <f>IF(BS_CONTROLE[[#This Row],[Local - Encerramento]]=0, "-", BS_CONTROLE[[#This Row],[Local - Encerramento]])</f>
        <v>TIN</v>
      </c>
      <c r="AM39" s="276" t="str">
        <f>IF(BS_CONTROLE[[#This Row],[Entre - Estações]]=0, "-", BS_CONTROLE[[#This Row],[Entre - Estações]])</f>
        <v>TCS-TMI</v>
      </c>
      <c r="AN39" s="276" t="str">
        <f>IF(BS_CONTROLE[[#This Row],[SB]]=0, "-", BS_CONTROLE[[#This Row],[SB]])</f>
        <v>TCSTMI</v>
      </c>
      <c r="AO39" s="277">
        <f>IF(BS_CONTROLE[[#This Row],[SUB]]=0, "-", BS_CONTROLE[[#This Row],[SUB]])</f>
        <v>74</v>
      </c>
      <c r="AP39" s="278">
        <f>IF(BS_CONTROLE[[#This Row],[KM - Inicio]]=0, "-", BS_CONTROLE[[#This Row],[KM - Inicio]])</f>
        <v>290</v>
      </c>
      <c r="AQ39" s="278" t="str">
        <f>IF(BS_CONTROLE[[#This Row],[KM - Fim]]=0, "-", BS_CONTROLE[[#This Row],[KM - Fim]])</f>
        <v>-</v>
      </c>
      <c r="AR39" s="240">
        <v>0.32361111111111113</v>
      </c>
      <c r="AS39" s="240">
        <v>0.37222222222222223</v>
      </c>
      <c r="AT39" s="240">
        <v>0.41388888888888886</v>
      </c>
      <c r="AU39" s="38"/>
      <c r="AV39" s="38"/>
      <c r="AW39" s="38"/>
      <c r="AX39" s="38"/>
      <c r="AY39" s="309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79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1318</v>
      </c>
      <c r="BK39" s="16" t="s">
        <v>1318</v>
      </c>
      <c r="BL39" s="15"/>
      <c r="BM39" s="14" t="s">
        <v>989</v>
      </c>
      <c r="BN39" s="14" t="s">
        <v>989</v>
      </c>
      <c r="BO39" s="165" t="s">
        <v>989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>IF(OR(B39="",F39=""),"*",AY39/P39)</f>
        <v>0.99999999999999911</v>
      </c>
      <c r="BS39" s="18">
        <f>IF(OR(B39="",F39=""),"*",BA39/Q39)</f>
        <v>1</v>
      </c>
      <c r="BT39" s="223" t="str">
        <f t="shared" si="1"/>
        <v>OKOK</v>
      </c>
    </row>
    <row r="40" spans="1:72" hidden="1">
      <c r="A40" s="50" t="str">
        <f>D40&amp;B40</f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835</v>
      </c>
      <c r="E40" s="310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5">
        <v>74</v>
      </c>
      <c r="K40" s="215">
        <v>273</v>
      </c>
      <c r="L40" s="215">
        <v>267</v>
      </c>
      <c r="M40" s="202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6" t="s">
        <v>1319</v>
      </c>
      <c r="W40" s="173" t="s">
        <v>1320</v>
      </c>
      <c r="X40" s="216" t="s">
        <v>964</v>
      </c>
      <c r="Y40" s="158" t="s">
        <v>967</v>
      </c>
      <c r="Z40" s="158" t="s">
        <v>965</v>
      </c>
      <c r="AA40" s="83" t="s">
        <v>1321</v>
      </c>
      <c r="AB40" s="70" t="s">
        <v>956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6" t="str">
        <f>IF(BS_CONTROLE[[#This Row],[Local - Partida]]=0, "-", BS_CONTROLE[[#This Row],[Local - Partida]])</f>
        <v>TCS2</v>
      </c>
      <c r="AL40" s="276" t="str">
        <f>IF(BS_CONTROLE[[#This Row],[Local - Encerramento]]=0, "-", BS_CONTROLE[[#This Row],[Local - Encerramento]])</f>
        <v>TCS2</v>
      </c>
      <c r="AM40" s="276" t="str">
        <f>IF(BS_CONTROLE[[#This Row],[Entre - Estações]]=0, "-", BS_CONTROLE[[#This Row],[Entre - Estações]])</f>
        <v>TJA-TCS</v>
      </c>
      <c r="AN40" s="276" t="str">
        <f>IF(BS_CONTROLE[[#This Row],[SB]]=0, "-", BS_CONTROLE[[#This Row],[SB]])</f>
        <v>TJA277</v>
      </c>
      <c r="AO40" s="277">
        <f>IF(BS_CONTROLE[[#This Row],[SUB]]=0, "-", BS_CONTROLE[[#This Row],[SUB]])</f>
        <v>74</v>
      </c>
      <c r="AP40" s="278">
        <f>IF(BS_CONTROLE[[#This Row],[KM - Inicio]]=0, "-", BS_CONTROLE[[#This Row],[KM - Inicio]])</f>
        <v>273</v>
      </c>
      <c r="AQ40" s="278">
        <f>IF(BS_CONTROLE[[#This Row],[KM - Fim]]=0, "-", BS_CONTROLE[[#This Row],[KM - Fim]])</f>
        <v>267</v>
      </c>
      <c r="AR40" s="240">
        <v>0.3888888888888889</v>
      </c>
      <c r="AS40" s="240">
        <v>0</v>
      </c>
      <c r="AT40" s="240">
        <v>0</v>
      </c>
      <c r="AU40" s="38"/>
      <c r="AV40" s="38"/>
      <c r="AW40" s="38"/>
      <c r="AX40" s="38"/>
      <c r="AY40" s="309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79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1322</v>
      </c>
      <c r="BK40" s="16" t="s">
        <v>1322</v>
      </c>
      <c r="BL40" s="15"/>
      <c r="BM40" s="14" t="s">
        <v>987</v>
      </c>
      <c r="BN40" s="14" t="s">
        <v>1006</v>
      </c>
      <c r="BO40" s="165" t="s">
        <v>1079</v>
      </c>
      <c r="BP40" s="16" t="s">
        <v>1323</v>
      </c>
      <c r="BQ40" s="12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23" t="str">
        <f t="shared" si="1"/>
        <v>ModernizaçãoEquipamento</v>
      </c>
    </row>
    <row r="41" spans="1:72" hidden="1">
      <c r="A41" s="50" t="str">
        <f>D41&amp;B41</f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817</v>
      </c>
      <c r="E41" s="314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5">
        <v>74</v>
      </c>
      <c r="K41" s="215">
        <v>200</v>
      </c>
      <c r="L41" s="215">
        <v>194</v>
      </c>
      <c r="M41" s="20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6" t="s">
        <v>1238</v>
      </c>
      <c r="W41" s="173" t="s">
        <v>1239</v>
      </c>
      <c r="X41" s="216" t="s">
        <v>964</v>
      </c>
      <c r="Y41" s="158" t="s">
        <v>967</v>
      </c>
      <c r="Z41" s="158" t="s">
        <v>960</v>
      </c>
      <c r="AA41" s="83">
        <v>1</v>
      </c>
      <c r="AB41" s="70" t="s">
        <v>956</v>
      </c>
      <c r="AC41" s="70" t="s">
        <v>951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6" t="str">
        <f>IF(BS_CONTROLE[[#This Row],[Local - Partida]]=0, "-", BS_CONTROLE[[#This Row],[Local - Partida]])</f>
        <v>TID2</v>
      </c>
      <c r="AL41" s="276" t="str">
        <f>IF(BS_CONTROLE[[#This Row],[Local - Encerramento]]=0, "-", BS_CONTROLE[[#This Row],[Local - Encerramento]])</f>
        <v>TID2</v>
      </c>
      <c r="AM41" s="276" t="str">
        <f>IF(BS_CONTROLE[[#This Row],[Entre - Estações]]=0, "-", BS_CONTROLE[[#This Row],[Entre - Estações]])</f>
        <v>TID-TVI</v>
      </c>
      <c r="AN41" s="276" t="str">
        <f>IF(BS_CONTROLE[[#This Row],[SB]]=0, "-", BS_CONTROLE[[#This Row],[SB]])</f>
        <v>TID201</v>
      </c>
      <c r="AO41" s="277">
        <f>IF(BS_CONTROLE[[#This Row],[SUB]]=0, "-", BS_CONTROLE[[#This Row],[SUB]])</f>
        <v>74</v>
      </c>
      <c r="AP41" s="278">
        <f>IF(BS_CONTROLE[[#This Row],[KM - Inicio]]=0, "-", BS_CONTROLE[[#This Row],[KM - Inicio]])</f>
        <v>200</v>
      </c>
      <c r="AQ41" s="278">
        <f>IF(BS_CONTROLE[[#This Row],[KM - Fim]]=0, "-", BS_CONTROLE[[#This Row],[KM - Fim]])</f>
        <v>194</v>
      </c>
      <c r="AR41" s="240">
        <v>0</v>
      </c>
      <c r="AS41" s="240">
        <v>0</v>
      </c>
      <c r="AT41" s="240">
        <v>0</v>
      </c>
      <c r="AU41" s="38"/>
      <c r="AV41" s="38"/>
      <c r="AW41" s="38"/>
      <c r="AX41" s="38"/>
      <c r="AY41" s="30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79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1324</v>
      </c>
      <c r="BK41" s="16" t="s">
        <v>1325</v>
      </c>
      <c r="BL41" s="15"/>
      <c r="BM41" s="14" t="s">
        <v>981</v>
      </c>
      <c r="BN41" s="14" t="s">
        <v>1012</v>
      </c>
      <c r="BO41" s="165" t="s">
        <v>1101</v>
      </c>
      <c r="BP41" s="16" t="s">
        <v>1325</v>
      </c>
      <c r="BQ41" s="12" t="str">
        <f>IF(AND(BR41&lt;1,BS41&lt;1),"Produção e Intervalo",IF(BR41&lt;1,"Intervalo",IF(BS41&lt;1,"Produção","Aderente")))</f>
        <v>Produção e Intervalo</v>
      </c>
      <c r="BR41" s="18">
        <f>IF(OR(B41="",F41=""),"*",AY41/P41)</f>
        <v>0</v>
      </c>
      <c r="BS41" s="18">
        <f>IF(OR(B41="",F41=""),"*",BA41/Q41)</f>
        <v>0</v>
      </c>
      <c r="BT41" s="223" t="str">
        <f t="shared" si="1"/>
        <v>MecanizaçãoAtivos</v>
      </c>
    </row>
    <row r="42" spans="1:72" hidden="1">
      <c r="A42" s="50" t="str">
        <f>D42&amp;B42</f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896</v>
      </c>
      <c r="E42" s="310">
        <v>326</v>
      </c>
      <c r="F42" s="172" t="s">
        <v>791</v>
      </c>
      <c r="G42" s="9" t="str">
        <f>IF(D42="","*",VLOOKUP(F42,BS_ATIVIDADE[#All],3,FALSE))</f>
        <v>SOLDA</v>
      </c>
      <c r="H42" s="202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5">
        <v>74</v>
      </c>
      <c r="K42" s="215">
        <v>64.563999999999993</v>
      </c>
      <c r="L42" s="215">
        <v>63.7</v>
      </c>
      <c r="M42" s="202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6" t="s">
        <v>1238</v>
      </c>
      <c r="W42" s="173" t="s">
        <v>1239</v>
      </c>
      <c r="X42" s="216" t="s">
        <v>964</v>
      </c>
      <c r="Y42" s="158" t="s">
        <v>967</v>
      </c>
      <c r="Z42" s="158" t="s">
        <v>960</v>
      </c>
      <c r="AA42" s="83">
        <v>1</v>
      </c>
      <c r="AB42" s="70" t="s">
        <v>956</v>
      </c>
      <c r="AC42" s="70" t="s">
        <v>951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6" t="str">
        <f>IF(BS_CONTROLE[[#This Row],[Local - Partida]]=0, "-", BS_CONTROLE[[#This Row],[Local - Partida]])</f>
        <v>TQIK73</v>
      </c>
      <c r="AL42" s="276" t="str">
        <f>IF(BS_CONTROLE[[#This Row],[Local - Encerramento]]=0, "-", BS_CONTROLE[[#This Row],[Local - Encerramento]])</f>
        <v>-</v>
      </c>
      <c r="AM42" s="276" t="str">
        <f>IF(BS_CONTROLE[[#This Row],[Entre - Estações]]=0, "-", BS_CONTROLE[[#This Row],[Entre - Estações]])</f>
        <v>TQI-TSP</v>
      </c>
      <c r="AN42" s="276" t="str">
        <f>IF(BS_CONTROLE[[#This Row],[SB]]=0, "-", BS_CONTROLE[[#This Row],[SB]])</f>
        <v>TQIK73</v>
      </c>
      <c r="AO42" s="277">
        <f>IF(BS_CONTROLE[[#This Row],[SUB]]=0, "-", BS_CONTROLE[[#This Row],[SUB]])</f>
        <v>74</v>
      </c>
      <c r="AP42" s="278">
        <f>IF(BS_CONTROLE[[#This Row],[KM - Inicio]]=0, "-", BS_CONTROLE[[#This Row],[KM - Inicio]])</f>
        <v>64.563999999999993</v>
      </c>
      <c r="AQ42" s="278">
        <f>IF(BS_CONTROLE[[#This Row],[KM - Fim]]=0, "-", BS_CONTROLE[[#This Row],[KM - Fim]])</f>
        <v>63.7</v>
      </c>
      <c r="AR42" s="240">
        <v>0.3125</v>
      </c>
      <c r="AS42" s="240">
        <v>0.31736111111111109</v>
      </c>
      <c r="AT42" s="240">
        <v>0.37986111111111109</v>
      </c>
      <c r="AU42" s="38"/>
      <c r="AV42" s="38"/>
      <c r="AW42" s="38"/>
      <c r="AX42" s="38"/>
      <c r="AY42" s="309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79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1326</v>
      </c>
      <c r="BK42" s="16" t="s">
        <v>1326</v>
      </c>
      <c r="BL42" s="15"/>
      <c r="BM42" s="14" t="s">
        <v>991</v>
      </c>
      <c r="BN42" s="14" t="s">
        <v>1016</v>
      </c>
      <c r="BO42" s="165" t="s">
        <v>1016</v>
      </c>
      <c r="BP42" s="16" t="s">
        <v>1326</v>
      </c>
      <c r="BQ42" s="12" t="str">
        <f>IF(AND(BR42&lt;1,BS42&lt;1),"Produção e Intervalo",IF(BR42&lt;1,"Intervalo",IF(BS42&lt;1,"Produção","Aderente")))</f>
        <v>Produção</v>
      </c>
      <c r="BR42" s="18">
        <f>IF(OR(B42="",F42=""),"*",AY42/P42)</f>
        <v>1</v>
      </c>
      <c r="BS42" s="18">
        <f>IF(OR(B42="",F42=""),"*",BA42/Q42)</f>
        <v>0</v>
      </c>
      <c r="BT42" s="223" t="str">
        <f t="shared" si="1"/>
        <v>CondiçõesClimáticaChuva</v>
      </c>
    </row>
    <row r="43" spans="1:72" hidden="1">
      <c r="A43" s="50" t="str">
        <f>D43&amp;B43</f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4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5">
        <v>78</v>
      </c>
      <c r="K43" s="215">
        <v>251</v>
      </c>
      <c r="L43" s="83">
        <v>244</v>
      </c>
      <c r="M43" s="215" t="s">
        <v>1285</v>
      </c>
      <c r="N43" s="215" t="s">
        <v>1286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6" t="s">
        <v>1277</v>
      </c>
      <c r="W43" s="173" t="s">
        <v>1230</v>
      </c>
      <c r="X43" s="216" t="s">
        <v>964</v>
      </c>
      <c r="Y43" s="158" t="s">
        <v>967</v>
      </c>
      <c r="Z43" s="158" t="s">
        <v>965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6" t="str">
        <f>IF(BS_CONTROLE[[#This Row],[Local - Partida]]=0, "-", BS_CONTROLE[[#This Row],[Local - Partida]])</f>
        <v>ZDK1</v>
      </c>
      <c r="AL43" s="276" t="str">
        <f>IF(BS_CONTROLE[[#This Row],[Local - Encerramento]]=0, "-", BS_CONTROLE[[#This Row],[Local - Encerramento]])</f>
        <v>ZDK1</v>
      </c>
      <c r="AM43" s="276" t="str">
        <f>IF(BS_CONTROLE[[#This Row],[Entre - Estações]]=0, "-", BS_CONTROLE[[#This Row],[Entre - Estações]])</f>
        <v>ZDK-ZVT</v>
      </c>
      <c r="AN43" s="276" t="str">
        <f>IF(BS_CONTROLE[[#This Row],[SB]]=0, "-", BS_CONTROLE[[#This Row],[SB]])</f>
        <v>ZDK1/ZDKZVT</v>
      </c>
      <c r="AO43" s="277">
        <f>IF(BS_CONTROLE[[#This Row],[SUB]]=0, "-", BS_CONTROLE[[#This Row],[SUB]])</f>
        <v>78</v>
      </c>
      <c r="AP43" s="278">
        <f>IF(BS_CONTROLE[[#This Row],[KM - Inicio]]=0, "-", BS_CONTROLE[[#This Row],[KM - Inicio]])</f>
        <v>251</v>
      </c>
      <c r="AQ43" s="278">
        <f>IF(BS_CONTROLE[[#This Row],[KM - Fim]]=0, "-", BS_CONTROLE[[#This Row],[KM - Fim]])</f>
        <v>244</v>
      </c>
      <c r="AR43" s="240">
        <v>0.39027777777777778</v>
      </c>
      <c r="AS43" s="240">
        <v>0.52777777777777779</v>
      </c>
      <c r="AT43" s="240">
        <v>0.65277777777777779</v>
      </c>
      <c r="AU43" s="38"/>
      <c r="AV43" s="38"/>
      <c r="AW43" s="38"/>
      <c r="AX43" s="38"/>
      <c r="AY43" s="309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79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1327</v>
      </c>
      <c r="BK43" s="16" t="s">
        <v>1327</v>
      </c>
      <c r="BL43" s="15"/>
      <c r="BM43" s="14" t="s">
        <v>989</v>
      </c>
      <c r="BN43" s="14" t="s">
        <v>989</v>
      </c>
      <c r="BO43" s="165" t="s">
        <v>989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1</v>
      </c>
      <c r="BS43" s="18">
        <f>IF(OR(B43="",F43=""),"*",BA43/Q43)</f>
        <v>2</v>
      </c>
      <c r="BT43" s="223" t="str">
        <f t="shared" si="1"/>
        <v>OKOK</v>
      </c>
    </row>
    <row r="44" spans="1:72" hidden="1">
      <c r="A44" s="50" t="str">
        <f>D44&amp;B44</f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853</v>
      </c>
      <c r="E44" s="310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5">
        <v>103</v>
      </c>
      <c r="K44" s="215">
        <v>1882</v>
      </c>
      <c r="L44" s="83" t="s">
        <v>608</v>
      </c>
      <c r="M44" s="202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2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6" t="s">
        <v>1254</v>
      </c>
      <c r="W44" s="173" t="s">
        <v>1255</v>
      </c>
      <c r="X44" s="216" t="s">
        <v>964</v>
      </c>
      <c r="Y44" s="158" t="s">
        <v>967</v>
      </c>
      <c r="Z44" s="158" t="s">
        <v>960</v>
      </c>
      <c r="AA44" s="83">
        <v>1</v>
      </c>
      <c r="AB44" s="70" t="s">
        <v>956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6" t="str">
        <f>IF(BS_CONTROLE[[#This Row],[Local - Partida]]=0, "-", BS_CONTROLE[[#This Row],[Local - Partida]])</f>
        <v>PSG</v>
      </c>
      <c r="AL44" s="276" t="str">
        <f>IF(BS_CONTROLE[[#This Row],[Local - Encerramento]]=0, "-", BS_CONTROLE[[#This Row],[Local - Encerramento]])</f>
        <v>PPR</v>
      </c>
      <c r="AM44" s="276" t="str">
        <f>IF(BS_CONTROLE[[#This Row],[Entre - Estações]]=0, "-", BS_CONTROLE[[#This Row],[Entre - Estações]])</f>
        <v>POA-PAM</v>
      </c>
      <c r="AN44" s="276" t="str">
        <f>IF(BS_CONTROLE[[#This Row],[SB]]=0, "-", BS_CONTROLE[[#This Row],[SB]])</f>
        <v>POAPAM</v>
      </c>
      <c r="AO44" s="277">
        <f>IF(BS_CONTROLE[[#This Row],[SUB]]=0, "-", BS_CONTROLE[[#This Row],[SUB]])</f>
        <v>103</v>
      </c>
      <c r="AP44" s="278">
        <f>IF(BS_CONTROLE[[#This Row],[KM - Inicio]]=0, "-", BS_CONTROLE[[#This Row],[KM - Inicio]])</f>
        <v>1882</v>
      </c>
      <c r="AQ44" s="278" t="str">
        <f>IF(BS_CONTROLE[[#This Row],[KM - Fim]]=0, "-", BS_CONTROLE[[#This Row],[KM - Fim]])</f>
        <v>-</v>
      </c>
      <c r="AR44" s="240">
        <v>0.375</v>
      </c>
      <c r="AS44" s="240">
        <v>0.43611111111111112</v>
      </c>
      <c r="AT44" s="240">
        <v>0.4777777777777778</v>
      </c>
      <c r="AU44" s="38"/>
      <c r="AV44" s="38"/>
      <c r="AW44" s="38"/>
      <c r="AX44" s="38"/>
      <c r="AY44" s="309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79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1328</v>
      </c>
      <c r="BK44" s="16" t="s">
        <v>1328</v>
      </c>
      <c r="BL44" s="15"/>
      <c r="BM44" s="14" t="s">
        <v>989</v>
      </c>
      <c r="BN44" s="14" t="s">
        <v>989</v>
      </c>
      <c r="BO44" s="165" t="s">
        <v>989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>IF(OR(B44="",F44=""),"*",AY44/P44)</f>
        <v>1.0000000000000004</v>
      </c>
      <c r="BS44" s="18">
        <f>IF(OR(B44="",F44=""),"*",BA44/Q44)</f>
        <v>1</v>
      </c>
      <c r="BT44" s="223" t="str">
        <f t="shared" si="1"/>
        <v>OKOK</v>
      </c>
    </row>
    <row r="45" spans="1:72" hidden="1">
      <c r="A45" s="50" t="str">
        <f>D45&amp;B45</f>
        <v/>
      </c>
      <c r="B45" s="171"/>
      <c r="C45" s="8" t="str">
        <f>IF(BS_CONTROLE[[#This Row],[DATA]]="","",WEEKNUM(BS_CONTROLE[[#This Row],[DATA]]))</f>
        <v/>
      </c>
      <c r="D45" s="51"/>
      <c r="E45" s="310">
        <v>40</v>
      </c>
      <c r="F45" s="172"/>
      <c r="G45" s="9" t="str">
        <f>IF(D45="","*",VLOOKUP(F45,BS_ATIVIDADE[#All],3,FALSE))</f>
        <v>*</v>
      </c>
      <c r="H45" s="173"/>
      <c r="I45" s="173"/>
      <c r="J45" s="215"/>
      <c r="K45" s="215"/>
      <c r="L45" s="83" t="s">
        <v>608</v>
      </c>
      <c r="M45" s="202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2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6"/>
      <c r="W45" s="173"/>
      <c r="X45" s="216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6" t="str">
        <f>IF(BS_CONTROLE[[#This Row],[Local - Partida]]=0, "-", BS_CONTROLE[[#This Row],[Local - Partida]])</f>
        <v>-</v>
      </c>
      <c r="AL45" s="276" t="str">
        <f>IF(BS_CONTROLE[[#This Row],[Local - Encerramento]]=0, "-", BS_CONTROLE[[#This Row],[Local - Encerramento]])</f>
        <v>-</v>
      </c>
      <c r="AM45" s="276" t="str">
        <f>IF(BS_CONTROLE[[#This Row],[Entre - Estações]]=0, "-", BS_CONTROLE[[#This Row],[Entre - Estações]])</f>
        <v>-</v>
      </c>
      <c r="AN45" s="276" t="str">
        <f>IF(BS_CONTROLE[[#This Row],[SB]]=0, "-", BS_CONTROLE[[#This Row],[SB]])</f>
        <v>-</v>
      </c>
      <c r="AO45" s="277" t="str">
        <f>IF(BS_CONTROLE[[#This Row],[SUB]]=0, "-", BS_CONTROLE[[#This Row],[SUB]])</f>
        <v>-</v>
      </c>
      <c r="AP45" s="278" t="str">
        <f>IF(BS_CONTROLE[[#This Row],[KM - Inicio]]=0, "-", BS_CONTROLE[[#This Row],[KM - Inicio]])</f>
        <v>-</v>
      </c>
      <c r="AQ45" s="278" t="str">
        <f>IF(BS_CONTROLE[[#This Row],[KM - Fim]]=0, "-", BS_CONTROLE[[#This Row],[KM - Fim]])</f>
        <v>-</v>
      </c>
      <c r="AR45" s="240"/>
      <c r="AS45" s="240"/>
      <c r="AT45" s="240"/>
      <c r="AU45" s="38"/>
      <c r="AV45" s="38"/>
      <c r="AW45" s="38"/>
      <c r="AX45" s="38"/>
      <c r="AY45" s="309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7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23" t="str">
        <f t="shared" si="1"/>
        <v/>
      </c>
    </row>
    <row r="46" spans="1:72" hidden="1">
      <c r="A46" s="50" t="str">
        <f>D46&amp;B46</f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844</v>
      </c>
      <c r="E46" s="310" t="s">
        <v>1306</v>
      </c>
      <c r="F46" s="172" t="s">
        <v>784</v>
      </c>
      <c r="G46" s="9" t="str">
        <f>IF(D46="","*",VLOOKUP(F46,BS_ATIVIDADE[#All],3,FALSE))</f>
        <v>PEDRA</v>
      </c>
      <c r="H46" s="173" t="s">
        <v>1329</v>
      </c>
      <c r="I46" s="173" t="s">
        <v>1329</v>
      </c>
      <c r="J46" s="215">
        <v>98</v>
      </c>
      <c r="K46" s="215">
        <v>523</v>
      </c>
      <c r="L46" s="83">
        <v>521</v>
      </c>
      <c r="M46" s="202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2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6" t="s">
        <v>1267</v>
      </c>
      <c r="W46" s="173" t="s">
        <v>1223</v>
      </c>
      <c r="X46" s="216" t="s">
        <v>959</v>
      </c>
      <c r="Y46" s="158" t="s">
        <v>958</v>
      </c>
      <c r="Z46" s="158" t="s">
        <v>960</v>
      </c>
      <c r="AA46" s="83" t="s">
        <v>1308</v>
      </c>
      <c r="AB46" s="70" t="s">
        <v>956</v>
      </c>
      <c r="AC46" s="70" t="s">
        <v>951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6" t="str">
        <f>IF(BS_CONTROLE[[#This Row],[Local - Partida]]=0, "-", BS_CONTROLE[[#This Row],[Local - Partida]])</f>
        <v>TAG2</v>
      </c>
      <c r="AL46" s="276" t="str">
        <f>IF(BS_CONTROLE[[#This Row],[Local - Encerramento]]=0, "-", BS_CONTROLE[[#This Row],[Local - Encerramento]])</f>
        <v>TAG2</v>
      </c>
      <c r="AM46" s="276" t="str">
        <f>IF(BS_CONTROLE[[#This Row],[Entre - Estações]]=0, "-", BS_CONTROLE[[#This Row],[Entre - Estações]])</f>
        <v>TGR-TBE</v>
      </c>
      <c r="AN46" s="276" t="str">
        <f>IF(BS_CONTROLE[[#This Row],[SB]]=0, "-", BS_CONTROLE[[#This Row],[SB]])</f>
        <v>521TBE</v>
      </c>
      <c r="AO46" s="277">
        <f>IF(BS_CONTROLE[[#This Row],[SUB]]=0, "-", BS_CONTROLE[[#This Row],[SUB]])</f>
        <v>98</v>
      </c>
      <c r="AP46" s="278">
        <f>IF(BS_CONTROLE[[#This Row],[KM - Inicio]]=0, "-", BS_CONTROLE[[#This Row],[KM - Inicio]])</f>
        <v>523</v>
      </c>
      <c r="AQ46" s="278">
        <f>IF(BS_CONTROLE[[#This Row],[KM - Fim]]=0, "-", BS_CONTROLE[[#This Row],[KM - Fim]])</f>
        <v>521</v>
      </c>
      <c r="AR46" s="240">
        <v>0.3972222222222222</v>
      </c>
      <c r="AS46" s="240">
        <v>0</v>
      </c>
      <c r="AT46" s="240">
        <v>0.125</v>
      </c>
      <c r="AU46" s="38"/>
      <c r="AV46" s="38"/>
      <c r="AW46" s="38"/>
      <c r="AX46" s="38"/>
      <c r="AY46" s="309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79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1330</v>
      </c>
      <c r="BK46" s="16" t="s">
        <v>1331</v>
      </c>
      <c r="BL46" s="15"/>
      <c r="BM46" s="14" t="s">
        <v>989</v>
      </c>
      <c r="BN46" s="14" t="s">
        <v>989</v>
      </c>
      <c r="BO46" s="165" t="s">
        <v>989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</v>
      </c>
      <c r="BS46" s="18">
        <f>IF(OR(B46="",F46=""),"*",BA46/Q46)</f>
        <v>1</v>
      </c>
      <c r="BT46" s="223" t="str">
        <f t="shared" si="1"/>
        <v>OKOK</v>
      </c>
    </row>
    <row r="47" spans="1:72" hidden="1">
      <c r="A47" s="50" t="str">
        <f>D47&amp;B47</f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0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5">
        <v>74</v>
      </c>
      <c r="K47" s="215">
        <v>501</v>
      </c>
      <c r="L47" s="83" t="s">
        <v>608</v>
      </c>
      <c r="M47" s="202" t="s">
        <v>1332</v>
      </c>
      <c r="N47" s="202" t="s">
        <v>1333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6" t="s">
        <v>1257</v>
      </c>
      <c r="W47" s="173" t="s">
        <v>1302</v>
      </c>
      <c r="X47" s="216" t="s">
        <v>964</v>
      </c>
      <c r="Y47" s="158" t="s">
        <v>967</v>
      </c>
      <c r="Z47" s="158" t="s">
        <v>960</v>
      </c>
      <c r="AA47" s="83" t="s">
        <v>608</v>
      </c>
      <c r="AB47" s="70" t="s">
        <v>956</v>
      </c>
      <c r="AC47" s="70" t="s">
        <v>951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6" t="str">
        <f>IF(BS_CONTROLE[[#This Row],[Local - Partida]]=0, "-", BS_CONTROLE[[#This Row],[Local - Partida]])</f>
        <v>TGR2</v>
      </c>
      <c r="AL47" s="276" t="str">
        <f>IF(BS_CONTROLE[[#This Row],[Local - Encerramento]]=0, "-", BS_CONTROLE[[#This Row],[Local - Encerramento]])</f>
        <v>TIQ</v>
      </c>
      <c r="AM47" s="276" t="str">
        <f>IF(BS_CONTROLE[[#This Row],[Entre - Estações]]=0, "-", BS_CONTROLE[[#This Row],[Entre - Estações]])</f>
        <v>TGR-TIQ</v>
      </c>
      <c r="AN47" s="276" t="str">
        <f>IF(BS_CONTROLE[[#This Row],[SB]]=0, "-", BS_CONTROLE[[#This Row],[SB]])</f>
        <v>TGRTIQ</v>
      </c>
      <c r="AO47" s="277">
        <f>IF(BS_CONTROLE[[#This Row],[SUB]]=0, "-", BS_CONTROLE[[#This Row],[SUB]])</f>
        <v>74</v>
      </c>
      <c r="AP47" s="278">
        <f>IF(BS_CONTROLE[[#This Row],[KM - Inicio]]=0, "-", BS_CONTROLE[[#This Row],[KM - Inicio]])</f>
        <v>501</v>
      </c>
      <c r="AQ47" s="278" t="str">
        <f>IF(BS_CONTROLE[[#This Row],[KM - Fim]]=0, "-", BS_CONTROLE[[#This Row],[KM - Fim]])</f>
        <v>-</v>
      </c>
      <c r="AR47" s="240">
        <v>0.35347222222222224</v>
      </c>
      <c r="AS47" s="240">
        <v>0</v>
      </c>
      <c r="AT47" s="240">
        <v>4.1666666666666664E-2</v>
      </c>
      <c r="AU47" s="38"/>
      <c r="AV47" s="38"/>
      <c r="AW47" s="38"/>
      <c r="AX47" s="38"/>
      <c r="AY47" s="309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79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1334</v>
      </c>
      <c r="BK47" s="16" t="s">
        <v>1335</v>
      </c>
      <c r="BL47" s="15"/>
      <c r="BM47" s="14" t="s">
        <v>989</v>
      </c>
      <c r="BN47" s="14" t="s">
        <v>989</v>
      </c>
      <c r="BO47" s="165" t="s">
        <v>989</v>
      </c>
      <c r="BP47" s="16" t="s">
        <v>608</v>
      </c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</v>
      </c>
      <c r="BT47" s="223" t="str">
        <f t="shared" si="1"/>
        <v>OKOK</v>
      </c>
    </row>
    <row r="48" spans="1:72" hidden="1">
      <c r="A48" s="50" t="str">
        <f>D48&amp;B48</f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871</v>
      </c>
      <c r="E48" s="310">
        <v>16</v>
      </c>
      <c r="F48" s="172" t="s">
        <v>791</v>
      </c>
      <c r="G48" s="9" t="str">
        <f>IF(D48="","*",VLOOKUP(F48,BS_ATIVIDADE[#All],3,FALSE))</f>
        <v>SOLDA</v>
      </c>
      <c r="H48" s="202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5">
        <v>74</v>
      </c>
      <c r="K48" s="215">
        <v>436</v>
      </c>
      <c r="L48" s="83" t="s">
        <v>608</v>
      </c>
      <c r="M48" s="20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2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6" t="s">
        <v>1267</v>
      </c>
      <c r="W48" s="173" t="s">
        <v>1230</v>
      </c>
      <c r="X48" s="216" t="s">
        <v>964</v>
      </c>
      <c r="Y48" s="158" t="s">
        <v>967</v>
      </c>
      <c r="Z48" s="158" t="s">
        <v>965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6" t="str">
        <f>IF(BS_CONTROLE[[#This Row],[Local - Partida]]=0, "-", BS_CONTROLE[[#This Row],[Local - Partida]])</f>
        <v>TPC440</v>
      </c>
      <c r="AL48" s="276" t="str">
        <f>IF(BS_CONTROLE[[#This Row],[Local - Encerramento]]=0, "-", BS_CONTROLE[[#This Row],[Local - Encerramento]])</f>
        <v>-</v>
      </c>
      <c r="AM48" s="276" t="str">
        <f>IF(BS_CONTROLE[[#This Row],[Entre - Estações]]=0, "-", BS_CONTROLE[[#This Row],[Entre - Estações]])</f>
        <v>TPC-TVL</v>
      </c>
      <c r="AN48" s="276" t="str">
        <f>IF(BS_CONTROLE[[#This Row],[SB]]=0, "-", BS_CONTROLE[[#This Row],[SB]])</f>
        <v>TPC440</v>
      </c>
      <c r="AO48" s="277">
        <f>IF(BS_CONTROLE[[#This Row],[SUB]]=0, "-", BS_CONTROLE[[#This Row],[SUB]])</f>
        <v>74</v>
      </c>
      <c r="AP48" s="278">
        <f>IF(BS_CONTROLE[[#This Row],[KM - Inicio]]=0, "-", BS_CONTROLE[[#This Row],[KM - Inicio]])</f>
        <v>436</v>
      </c>
      <c r="AQ48" s="278" t="str">
        <f>IF(BS_CONTROLE[[#This Row],[KM - Fim]]=0, "-", BS_CONTROLE[[#This Row],[KM - Fim]])</f>
        <v>-</v>
      </c>
      <c r="AR48" s="240">
        <v>0.3298611111111111</v>
      </c>
      <c r="AS48" s="240">
        <v>0.33541666666666664</v>
      </c>
      <c r="AT48" s="240">
        <v>0.41875000000000001</v>
      </c>
      <c r="AU48" s="38"/>
      <c r="AV48" s="38"/>
      <c r="AW48" s="38"/>
      <c r="AX48" s="38"/>
      <c r="AY48" s="309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79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1336</v>
      </c>
      <c r="BK48" s="16" t="s">
        <v>1337</v>
      </c>
      <c r="BL48" s="15"/>
      <c r="BM48" s="14" t="s">
        <v>989</v>
      </c>
      <c r="BN48" s="14" t="s">
        <v>989</v>
      </c>
      <c r="BO48" s="165" t="s">
        <v>989</v>
      </c>
      <c r="BP48" s="16" t="s">
        <v>608</v>
      </c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1.3333333333333339</v>
      </c>
      <c r="BS48" s="18">
        <f>IF(OR(B48="",F48=""),"*",BA48/Q48)</f>
        <v>2</v>
      </c>
      <c r="BT48" s="223" t="str">
        <f t="shared" si="1"/>
        <v>OKOK</v>
      </c>
    </row>
    <row r="49" spans="1:72" hidden="1">
      <c r="A49" s="50" t="str">
        <f>D49&amp;B49</f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834</v>
      </c>
      <c r="E49" s="310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5">
        <v>74</v>
      </c>
      <c r="K49" s="215">
        <v>416.2</v>
      </c>
      <c r="L49" s="83" t="s">
        <v>608</v>
      </c>
      <c r="M49" s="20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6" t="s">
        <v>1270</v>
      </c>
      <c r="W49" s="173" t="s">
        <v>1271</v>
      </c>
      <c r="X49" s="216" t="s">
        <v>959</v>
      </c>
      <c r="Y49" s="158" t="s">
        <v>967</v>
      </c>
      <c r="Z49" s="158" t="s">
        <v>960</v>
      </c>
      <c r="AA49" s="83">
        <v>1</v>
      </c>
      <c r="AB49" s="70" t="s">
        <v>956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6" t="str">
        <f>IF(BS_CONTROLE[[#This Row],[Local - Partida]]=0, "-", BS_CONTROLE[[#This Row],[Local - Partida]])</f>
        <v>TOM2</v>
      </c>
      <c r="AL49" s="276" t="str">
        <f>IF(BS_CONTROLE[[#This Row],[Local - Encerramento]]=0, "-", BS_CONTROLE[[#This Row],[Local - Encerramento]])</f>
        <v>TOM2</v>
      </c>
      <c r="AM49" s="276" t="str">
        <f>IF(BS_CONTROLE[[#This Row],[Entre - Estações]]=0, "-", BS_CONTROLE[[#This Row],[Entre - Estações]])</f>
        <v>TOM-TPC</v>
      </c>
      <c r="AN49" s="276" t="str">
        <f>IF(BS_CONTROLE[[#This Row],[SB]]=0, "-", BS_CONTROLE[[#This Row],[SB]])</f>
        <v>416TPC</v>
      </c>
      <c r="AO49" s="277">
        <f>IF(BS_CONTROLE[[#This Row],[SUB]]=0, "-", BS_CONTROLE[[#This Row],[SUB]])</f>
        <v>74</v>
      </c>
      <c r="AP49" s="278">
        <f>IF(BS_CONTROLE[[#This Row],[KM - Inicio]]=0, "-", BS_CONTROLE[[#This Row],[KM - Inicio]])</f>
        <v>416.2</v>
      </c>
      <c r="AQ49" s="278" t="str">
        <f>IF(BS_CONTROLE[[#This Row],[KM - Fim]]=0, "-", BS_CONTROLE[[#This Row],[KM - Fim]])</f>
        <v>-</v>
      </c>
      <c r="AR49" s="240">
        <v>0.32708333333333334</v>
      </c>
      <c r="AS49" s="240">
        <v>0.40694444444444444</v>
      </c>
      <c r="AT49" s="240">
        <v>0.46180555555555558</v>
      </c>
      <c r="AU49" s="38">
        <v>0.57430555555555551</v>
      </c>
      <c r="AV49" s="38">
        <v>0.68611111111111112</v>
      </c>
      <c r="AW49" s="38"/>
      <c r="AX49" s="38"/>
      <c r="AY49" s="309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79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1338</v>
      </c>
      <c r="BK49" s="16" t="s">
        <v>1339</v>
      </c>
      <c r="BL49" s="15"/>
      <c r="BM49" s="14" t="s">
        <v>989</v>
      </c>
      <c r="BN49" s="14" t="s">
        <v>989</v>
      </c>
      <c r="BO49" s="165" t="s">
        <v>989</v>
      </c>
      <c r="BP49" s="16" t="s">
        <v>608</v>
      </c>
      <c r="BQ49" s="12" t="str">
        <f>IF(AND(BR49&lt;1,BS49&lt;1),"Produção e Intervalo",IF(BR49&lt;1,"Intervalo",IF(BS49&lt;1,"Produção","Aderente")))</f>
        <v>Aderente</v>
      </c>
      <c r="BR49" s="18">
        <f>IF(OR(B49="",F49=""),"*",AY49/P49)</f>
        <v>1.0000000000000004</v>
      </c>
      <c r="BS49" s="18">
        <f>IF(OR(B49="",F49=""),"*",BA49/Q49)</f>
        <v>1.2150000000000001</v>
      </c>
      <c r="BT49" s="223" t="str">
        <f t="shared" si="1"/>
        <v>OKOK</v>
      </c>
    </row>
    <row r="50" spans="1:72" hidden="1">
      <c r="A50" s="50" t="str">
        <f>D50&amp;B50</f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893</v>
      </c>
      <c r="E50" s="310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5">
        <v>74</v>
      </c>
      <c r="K50" s="215">
        <v>399.8</v>
      </c>
      <c r="L50" s="83" t="s">
        <v>608</v>
      </c>
      <c r="M50" s="20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6" t="s">
        <v>1229</v>
      </c>
      <c r="W50" s="173" t="s">
        <v>1340</v>
      </c>
      <c r="X50" s="216" t="s">
        <v>964</v>
      </c>
      <c r="Y50" s="158" t="s">
        <v>967</v>
      </c>
      <c r="Z50" s="158" t="s">
        <v>960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6" t="str">
        <f>IF(BS_CONTROLE[[#This Row],[Local - Partida]]=0, "-", BS_CONTROLE[[#This Row],[Local - Partida]])</f>
        <v>-</v>
      </c>
      <c r="AL50" s="276" t="str">
        <f>IF(BS_CONTROLE[[#This Row],[Local - Encerramento]]=0, "-", BS_CONTROLE[[#This Row],[Local - Encerramento]])</f>
        <v>-</v>
      </c>
      <c r="AM50" s="276" t="str">
        <f>IF(BS_CONTROLE[[#This Row],[Entre - Estações]]=0, "-", BS_CONTROLE[[#This Row],[Entre - Estações]])</f>
        <v>TIP</v>
      </c>
      <c r="AN50" s="276" t="str">
        <f>IF(BS_CONTROLE[[#This Row],[SB]]=0, "-", BS_CONTROLE[[#This Row],[SB]])</f>
        <v>TIP1</v>
      </c>
      <c r="AO50" s="277">
        <f>IF(BS_CONTROLE[[#This Row],[SUB]]=0, "-", BS_CONTROLE[[#This Row],[SUB]])</f>
        <v>74</v>
      </c>
      <c r="AP50" s="278">
        <f>IF(BS_CONTROLE[[#This Row],[KM - Inicio]]=0, "-", BS_CONTROLE[[#This Row],[KM - Inicio]])</f>
        <v>399.8</v>
      </c>
      <c r="AQ50" s="278" t="str">
        <f>IF(BS_CONTROLE[[#This Row],[KM - Fim]]=0, "-", BS_CONTROLE[[#This Row],[KM - Fim]])</f>
        <v>-</v>
      </c>
      <c r="AR50" s="240">
        <v>0.33333333333333331</v>
      </c>
      <c r="AS50" s="240">
        <v>0</v>
      </c>
      <c r="AT50" s="240">
        <v>0</v>
      </c>
      <c r="AU50" s="38"/>
      <c r="AV50" s="38"/>
      <c r="AW50" s="38"/>
      <c r="AX50" s="38"/>
      <c r="AY50" s="309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79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1341</v>
      </c>
      <c r="BK50" s="16" t="s">
        <v>1342</v>
      </c>
      <c r="BL50" s="15"/>
      <c r="BM50" s="14" t="s">
        <v>977</v>
      </c>
      <c r="BN50" s="14" t="s">
        <v>1000</v>
      </c>
      <c r="BO50" s="165" t="s">
        <v>1086</v>
      </c>
      <c r="BP50" s="16" t="s">
        <v>1342</v>
      </c>
      <c r="BQ50" s="12" t="str">
        <f>IF(AND(BR50&lt;1,BS50&lt;1),"Produção e Intervalo",IF(BR50&lt;1,"Intervalo",IF(BS50&lt;1,"Produção","Aderente")))</f>
        <v>Produção e Intervalo</v>
      </c>
      <c r="BR50" s="18">
        <f>IF(OR(B50="",F50=""),"*",AY50/P50)</f>
        <v>0</v>
      </c>
      <c r="BS50" s="18">
        <f>IF(OR(B50="",F50=""),"*",BA50/Q50)</f>
        <v>0</v>
      </c>
      <c r="BT50" s="223" t="str">
        <f t="shared" si="1"/>
        <v>PátioOperação</v>
      </c>
    </row>
    <row r="51" spans="1:72" hidden="1">
      <c r="A51" s="50" t="str">
        <f>D51&amp;B51</f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835</v>
      </c>
      <c r="E51" s="314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5">
        <v>74</v>
      </c>
      <c r="K51" s="215">
        <v>273</v>
      </c>
      <c r="L51" s="215">
        <v>267</v>
      </c>
      <c r="M51" s="20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6" t="s">
        <v>1319</v>
      </c>
      <c r="W51" s="173" t="s">
        <v>1320</v>
      </c>
      <c r="X51" s="216" t="s">
        <v>964</v>
      </c>
      <c r="Y51" s="158" t="s">
        <v>967</v>
      </c>
      <c r="Z51" s="158" t="s">
        <v>965</v>
      </c>
      <c r="AA51" s="83" t="s">
        <v>1321</v>
      </c>
      <c r="AB51" s="70" t="s">
        <v>956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6" t="str">
        <f>IF(BS_CONTROLE[[#This Row],[Local - Partida]]=0, "-", BS_CONTROLE[[#This Row],[Local - Partida]])</f>
        <v>TCS2</v>
      </c>
      <c r="AL51" s="276" t="str">
        <f>IF(BS_CONTROLE[[#This Row],[Local - Encerramento]]=0, "-", BS_CONTROLE[[#This Row],[Local - Encerramento]])</f>
        <v>TCS2</v>
      </c>
      <c r="AM51" s="276" t="str">
        <f>IF(BS_CONTROLE[[#This Row],[Entre - Estações]]=0, "-", BS_CONTROLE[[#This Row],[Entre - Estações]])</f>
        <v>TJA-TCS</v>
      </c>
      <c r="AN51" s="276" t="str">
        <f>IF(BS_CONTROLE[[#This Row],[SB]]=0, "-", BS_CONTROLE[[#This Row],[SB]])</f>
        <v>TJA277</v>
      </c>
      <c r="AO51" s="277">
        <f>IF(BS_CONTROLE[[#This Row],[SUB]]=0, "-", BS_CONTROLE[[#This Row],[SUB]])</f>
        <v>74</v>
      </c>
      <c r="AP51" s="278">
        <f>IF(BS_CONTROLE[[#This Row],[KM - Inicio]]=0, "-", BS_CONTROLE[[#This Row],[KM - Inicio]])</f>
        <v>273</v>
      </c>
      <c r="AQ51" s="278">
        <f>IF(BS_CONTROLE[[#This Row],[KM - Fim]]=0, "-", BS_CONTROLE[[#This Row],[KM - Fim]])</f>
        <v>267</v>
      </c>
      <c r="AR51" s="240">
        <v>0.39444444444444443</v>
      </c>
      <c r="AS51" s="240">
        <v>0</v>
      </c>
      <c r="AT51" s="240">
        <v>0</v>
      </c>
      <c r="AU51" s="38"/>
      <c r="AV51" s="38"/>
      <c r="AW51" s="38"/>
      <c r="AX51" s="38"/>
      <c r="AY51" s="309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79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1343</v>
      </c>
      <c r="BK51" s="16" t="s">
        <v>1344</v>
      </c>
      <c r="BL51" s="15"/>
      <c r="BM51" s="14" t="s">
        <v>995</v>
      </c>
      <c r="BN51" s="14" t="s">
        <v>995</v>
      </c>
      <c r="BO51" s="165" t="s">
        <v>995</v>
      </c>
      <c r="BP51" s="16" t="s">
        <v>1344</v>
      </c>
      <c r="BQ51" s="12" t="str">
        <f>IF(AND(BR51&lt;1,BS51&lt;1),"Produção e Intervalo",IF(BR51&lt;1,"Intervalo",IF(BS51&lt;1,"Produção","Aderente")))</f>
        <v>Produção e Intervalo</v>
      </c>
      <c r="BR51" s="18">
        <f>IF(OR(B51="",F51=""),"*",AY51/P51)</f>
        <v>0</v>
      </c>
      <c r="BS51" s="18">
        <f>IF(OR(B51="",F51=""),"*",BA51/Q51)</f>
        <v>0</v>
      </c>
      <c r="BT51" s="223" t="str">
        <f t="shared" si="1"/>
        <v>SemOportunidadeSemOportunidade</v>
      </c>
    </row>
    <row r="52" spans="1:72" hidden="1">
      <c r="A52" s="50" t="str">
        <f>D52&amp;B52</f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817</v>
      </c>
      <c r="E52" s="314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5">
        <v>74</v>
      </c>
      <c r="K52" s="215">
        <v>200</v>
      </c>
      <c r="L52" s="215">
        <v>194</v>
      </c>
      <c r="M52" s="202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2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6" t="s">
        <v>1238</v>
      </c>
      <c r="W52" s="173" t="s">
        <v>1239</v>
      </c>
      <c r="X52" s="216" t="s">
        <v>964</v>
      </c>
      <c r="Y52" s="158" t="s">
        <v>967</v>
      </c>
      <c r="Z52" s="158" t="s">
        <v>960</v>
      </c>
      <c r="AA52" s="83">
        <v>1</v>
      </c>
      <c r="AB52" s="70" t="s">
        <v>956</v>
      </c>
      <c r="AC52" s="70" t="s">
        <v>951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6" t="str">
        <f>IF(BS_CONTROLE[[#This Row],[Local - Partida]]=0, "-", BS_CONTROLE[[#This Row],[Local - Partida]])</f>
        <v>TID2</v>
      </c>
      <c r="AL52" s="276" t="str">
        <f>IF(BS_CONTROLE[[#This Row],[Local - Encerramento]]=0, "-", BS_CONTROLE[[#This Row],[Local - Encerramento]])</f>
        <v>TID2</v>
      </c>
      <c r="AM52" s="276" t="str">
        <f>IF(BS_CONTROLE[[#This Row],[Entre - Estações]]=0, "-", BS_CONTROLE[[#This Row],[Entre - Estações]])</f>
        <v>TID-TVI</v>
      </c>
      <c r="AN52" s="276" t="str">
        <f>IF(BS_CONTROLE[[#This Row],[SB]]=0, "-", BS_CONTROLE[[#This Row],[SB]])</f>
        <v>TID201</v>
      </c>
      <c r="AO52" s="277">
        <f>IF(BS_CONTROLE[[#This Row],[SUB]]=0, "-", BS_CONTROLE[[#This Row],[SUB]])</f>
        <v>74</v>
      </c>
      <c r="AP52" s="278">
        <f>IF(BS_CONTROLE[[#This Row],[KM - Inicio]]=0, "-", BS_CONTROLE[[#This Row],[KM - Inicio]])</f>
        <v>200</v>
      </c>
      <c r="AQ52" s="278">
        <f>IF(BS_CONTROLE[[#This Row],[KM - Fim]]=0, "-", BS_CONTROLE[[#This Row],[KM - Fim]])</f>
        <v>194</v>
      </c>
      <c r="AR52" s="240">
        <v>0.38194444444444442</v>
      </c>
      <c r="AS52" s="240">
        <v>0.50277777777777777</v>
      </c>
      <c r="AT52" s="240">
        <v>0.54166666666666663</v>
      </c>
      <c r="AU52" s="38"/>
      <c r="AV52" s="38"/>
      <c r="AW52" s="38"/>
      <c r="AX52" s="38"/>
      <c r="AY52" s="309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79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1345</v>
      </c>
      <c r="BK52" s="16" t="s">
        <v>1346</v>
      </c>
      <c r="BL52" s="15"/>
      <c r="BM52" s="14" t="s">
        <v>981</v>
      </c>
      <c r="BN52" s="14" t="s">
        <v>1002</v>
      </c>
      <c r="BO52" s="165" t="s">
        <v>1110</v>
      </c>
      <c r="BP52" s="16" t="s">
        <v>1346</v>
      </c>
      <c r="BQ52" s="12" t="str">
        <f>IF(AND(BR52&lt;1,BS52&lt;1),"Produção e Intervalo",IF(BR52&lt;1,"Intervalo",IF(BS52&lt;1,"Produção","Aderente")))</f>
        <v>Produção e Intervalo</v>
      </c>
      <c r="BR52" s="18">
        <f>IF(OR(B52="",F52=""),"*",AY52/P52)</f>
        <v>0.62222222222222179</v>
      </c>
      <c r="BS52" s="18">
        <f>IF(OR(B52="",F52=""),"*",BA52/Q52)</f>
        <v>0.35714285714285715</v>
      </c>
      <c r="BT52" s="223" t="str">
        <f t="shared" si="1"/>
        <v>MecanizaçãoOperação</v>
      </c>
    </row>
    <row r="53" spans="1:72" hidden="1">
      <c r="A53" s="50" t="str">
        <f>D53&amp;B53</f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896</v>
      </c>
      <c r="E53" s="310">
        <v>326</v>
      </c>
      <c r="F53" s="172" t="s">
        <v>791</v>
      </c>
      <c r="G53" s="9" t="str">
        <f>IF(D53="","*",VLOOKUP(F53,BS_ATIVIDADE[#All],3,FALSE))</f>
        <v>SOLDA</v>
      </c>
      <c r="H53" s="202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5">
        <v>74</v>
      </c>
      <c r="K53" s="215">
        <v>11.7</v>
      </c>
      <c r="L53" s="215" t="s">
        <v>608</v>
      </c>
      <c r="M53" s="202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2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6" t="s">
        <v>1319</v>
      </c>
      <c r="W53" s="173" t="s">
        <v>1347</v>
      </c>
      <c r="X53" s="216" t="s">
        <v>964</v>
      </c>
      <c r="Y53" s="158" t="s">
        <v>967</v>
      </c>
      <c r="Z53" s="158" t="s">
        <v>969</v>
      </c>
      <c r="AA53" s="83">
        <v>1</v>
      </c>
      <c r="AB53" s="70" t="s">
        <v>956</v>
      </c>
      <c r="AC53" s="70" t="s">
        <v>951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6" t="str">
        <f>IF(BS_CONTROLE[[#This Row],[Local - Partida]]=0, "-", BS_CONTROLE[[#This Row],[Local - Partida]])</f>
        <v>TRPK12</v>
      </c>
      <c r="AL53" s="276" t="str">
        <f>IF(BS_CONTROLE[[#This Row],[Local - Encerramento]]=0, "-", BS_CONTROLE[[#This Row],[Local - Encerramento]])</f>
        <v>-</v>
      </c>
      <c r="AM53" s="276" t="str">
        <f>IF(BS_CONTROLE[[#This Row],[Entre - Estações]]=0, "-", BS_CONTROLE[[#This Row],[Entre - Estações]])</f>
        <v>TRP-TAP</v>
      </c>
      <c r="AN53" s="276" t="str">
        <f>IF(BS_CONTROLE[[#This Row],[SB]]=0, "-", BS_CONTROLE[[#This Row],[SB]])</f>
        <v>TRPK12</v>
      </c>
      <c r="AO53" s="277">
        <f>IF(BS_CONTROLE[[#This Row],[SUB]]=0, "-", BS_CONTROLE[[#This Row],[SUB]])</f>
        <v>74</v>
      </c>
      <c r="AP53" s="278">
        <f>IF(BS_CONTROLE[[#This Row],[KM - Inicio]]=0, "-", BS_CONTROLE[[#This Row],[KM - Inicio]])</f>
        <v>11.7</v>
      </c>
      <c r="AQ53" s="278" t="str">
        <f>IF(BS_CONTROLE[[#This Row],[KM - Fim]]=0, "-", BS_CONTROLE[[#This Row],[KM - Fim]])</f>
        <v>-</v>
      </c>
      <c r="AR53" s="240">
        <v>0.3263888888888889</v>
      </c>
      <c r="AS53" s="240">
        <v>0.50555555555555554</v>
      </c>
      <c r="AT53" s="240">
        <v>0.56805555555555554</v>
      </c>
      <c r="AU53" s="38"/>
      <c r="AV53" s="38"/>
      <c r="AW53" s="38"/>
      <c r="AX53" s="38"/>
      <c r="AY53" s="309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79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1348</v>
      </c>
      <c r="BK53" s="16" t="s">
        <v>1349</v>
      </c>
      <c r="BL53" s="15"/>
      <c r="BM53" s="14" t="s">
        <v>989</v>
      </c>
      <c r="BN53" s="14" t="s">
        <v>989</v>
      </c>
      <c r="BO53" s="165" t="s">
        <v>989</v>
      </c>
      <c r="BP53" s="16" t="s">
        <v>608</v>
      </c>
      <c r="BQ53" s="12" t="str">
        <f>IF(AND(BR53&lt;1,BS53&lt;1),"Produção e Intervalo",IF(BR53&lt;1,"Intervalo",IF(BS53&lt;1,"Produção","Aderente")))</f>
        <v>Aderente</v>
      </c>
      <c r="BR53" s="18">
        <f>IF(OR(B53="",F53=""),"*",AY53/P53)</f>
        <v>1</v>
      </c>
      <c r="BS53" s="18">
        <f>IF(OR(B53="",F53=""),"*",BA53/Q53)</f>
        <v>1</v>
      </c>
      <c r="BT53" s="223" t="str">
        <f t="shared" si="1"/>
        <v>OKOK</v>
      </c>
    </row>
    <row r="54" spans="1:72" hidden="1">
      <c r="A54" s="50" t="str">
        <f>D54&amp;B54</f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787</v>
      </c>
      <c r="E54" s="314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5">
        <v>72</v>
      </c>
      <c r="K54" s="215">
        <v>293.39999999999998</v>
      </c>
      <c r="L54" s="83">
        <v>292</v>
      </c>
      <c r="M54" s="202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2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6" t="s">
        <v>1350</v>
      </c>
      <c r="W54" s="173" t="s">
        <v>1239</v>
      </c>
      <c r="X54" s="216" t="s">
        <v>964</v>
      </c>
      <c r="Y54" s="158"/>
      <c r="Z54" s="158" t="s">
        <v>960</v>
      </c>
      <c r="AA54" s="83">
        <v>1</v>
      </c>
      <c r="AB54" s="70" t="s">
        <v>956</v>
      </c>
      <c r="AC54" s="70" t="s">
        <v>951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6" t="str">
        <f>IF(BS_CONTROLE[[#This Row],[Local - Partida]]=0, "-", BS_CONTROLE[[#This Row],[Local - Partida]])</f>
        <v>ZGT1</v>
      </c>
      <c r="AL54" s="276" t="str">
        <f>IF(BS_CONTROLE[[#This Row],[Local - Encerramento]]=0, "-", BS_CONTROLE[[#This Row],[Local - Encerramento]])</f>
        <v>ZGT1</v>
      </c>
      <c r="AM54" s="276" t="str">
        <f>IF(BS_CONTROLE[[#This Row],[Entre - Estações]]=0, "-", BS_CONTROLE[[#This Row],[Entre - Estações]])</f>
        <v>ZRI-ZGT</v>
      </c>
      <c r="AN54" s="276" t="str">
        <f>IF(BS_CONTROLE[[#This Row],[SB]]=0, "-", BS_CONTROLE[[#This Row],[SB]])</f>
        <v>ZRIZGT</v>
      </c>
      <c r="AO54" s="277">
        <f>IF(BS_CONTROLE[[#This Row],[SUB]]=0, "-", BS_CONTROLE[[#This Row],[SUB]])</f>
        <v>72</v>
      </c>
      <c r="AP54" s="278">
        <f>IF(BS_CONTROLE[[#This Row],[KM - Inicio]]=0, "-", BS_CONTROLE[[#This Row],[KM - Inicio]])</f>
        <v>293.39999999999998</v>
      </c>
      <c r="AQ54" s="278">
        <f>IF(BS_CONTROLE[[#This Row],[KM - Fim]]=0, "-", BS_CONTROLE[[#This Row],[KM - Fim]])</f>
        <v>292</v>
      </c>
      <c r="AR54" s="240">
        <v>0.33819444444444446</v>
      </c>
      <c r="AS54" s="240">
        <v>0.44166666666666665</v>
      </c>
      <c r="AT54" s="240">
        <v>0.66874999999999996</v>
      </c>
      <c r="AU54" s="38"/>
      <c r="AV54" s="38"/>
      <c r="AW54" s="38"/>
      <c r="AX54" s="38"/>
      <c r="AY54" s="309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79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1351</v>
      </c>
      <c r="BK54" s="16" t="s">
        <v>1352</v>
      </c>
      <c r="BL54" s="15"/>
      <c r="BM54" s="14" t="s">
        <v>989</v>
      </c>
      <c r="BN54" s="14" t="s">
        <v>989</v>
      </c>
      <c r="BO54" s="165" t="s">
        <v>989</v>
      </c>
      <c r="BP54" s="16" t="s">
        <v>608</v>
      </c>
      <c r="BQ54" s="12" t="str">
        <f>IF(AND(BR54&lt;1,BS54&lt;1),"Produção e Intervalo",IF(BR54&lt;1,"Intervalo",IF(BS54&lt;1,"Produção","Aderente")))</f>
        <v>Aderente</v>
      </c>
      <c r="BR54" s="18">
        <f>IF(OR(B54="",F54=""),"*",AY54/P54)</f>
        <v>1.3624999999999998</v>
      </c>
      <c r="BS54" s="18">
        <f>IF(OR(B54="",F54=""),"*",BA54/Q54)</f>
        <v>2.04</v>
      </c>
      <c r="BT54" s="223" t="str">
        <f t="shared" si="1"/>
        <v>OKOK</v>
      </c>
    </row>
    <row r="55" spans="1:72" hidden="1">
      <c r="A55" s="50" t="str">
        <f>D55&amp;B55</f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4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5">
        <v>78</v>
      </c>
      <c r="K55" s="215">
        <v>251</v>
      </c>
      <c r="L55" s="83">
        <v>244</v>
      </c>
      <c r="M55" s="215" t="s">
        <v>1285</v>
      </c>
      <c r="N55" s="215" t="s">
        <v>1286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6" t="s">
        <v>1277</v>
      </c>
      <c r="W55" s="173" t="s">
        <v>1230</v>
      </c>
      <c r="X55" s="216" t="s">
        <v>964</v>
      </c>
      <c r="Y55" s="158" t="s">
        <v>967</v>
      </c>
      <c r="Z55" s="158" t="s">
        <v>960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6" t="str">
        <f>IF(BS_CONTROLE[[#This Row],[Local - Partida]]=0, "-", BS_CONTROLE[[#This Row],[Local - Partida]])</f>
        <v>ZDK1</v>
      </c>
      <c r="AL55" s="276" t="str">
        <f>IF(BS_CONTROLE[[#This Row],[Local - Encerramento]]=0, "-", BS_CONTROLE[[#This Row],[Local - Encerramento]])</f>
        <v>ZDK1</v>
      </c>
      <c r="AM55" s="276" t="str">
        <f>IF(BS_CONTROLE[[#This Row],[Entre - Estações]]=0, "-", BS_CONTROLE[[#This Row],[Entre - Estações]])</f>
        <v>ZDK-ZVT</v>
      </c>
      <c r="AN55" s="276" t="str">
        <f>IF(BS_CONTROLE[[#This Row],[SB]]=0, "-", BS_CONTROLE[[#This Row],[SB]])</f>
        <v>ZDK1/ZDKZVT</v>
      </c>
      <c r="AO55" s="277">
        <f>IF(BS_CONTROLE[[#This Row],[SUB]]=0, "-", BS_CONTROLE[[#This Row],[SUB]])</f>
        <v>78</v>
      </c>
      <c r="AP55" s="278">
        <f>IF(BS_CONTROLE[[#This Row],[KM - Inicio]]=0, "-", BS_CONTROLE[[#This Row],[KM - Inicio]])</f>
        <v>251</v>
      </c>
      <c r="AQ55" s="278">
        <f>IF(BS_CONTROLE[[#This Row],[KM - Fim]]=0, "-", BS_CONTROLE[[#This Row],[KM - Fim]])</f>
        <v>244</v>
      </c>
      <c r="AR55" s="240">
        <v>0.40347222222222223</v>
      </c>
      <c r="AS55" s="240">
        <v>0.42916666666666664</v>
      </c>
      <c r="AT55" s="240">
        <v>0.4826388888888889</v>
      </c>
      <c r="AU55" s="38"/>
      <c r="AV55" s="38"/>
      <c r="AW55" s="38"/>
      <c r="AX55" s="38"/>
      <c r="AY55" s="309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79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1353</v>
      </c>
      <c r="BK55" s="16" t="s">
        <v>1354</v>
      </c>
      <c r="BL55" s="15"/>
      <c r="BM55" s="14" t="s">
        <v>981</v>
      </c>
      <c r="BN55" s="14" t="s">
        <v>1002</v>
      </c>
      <c r="BO55" s="165" t="s">
        <v>1121</v>
      </c>
      <c r="BP55" s="16" t="s">
        <v>1355</v>
      </c>
      <c r="BQ55" s="12" t="str">
        <f>IF(AND(BR55&lt;1,BS55&lt;1),"Produção e Intervalo",IF(BR55&lt;1,"Intervalo",IF(BS55&lt;1,"Produção","Aderente")))</f>
        <v>Intervalo</v>
      </c>
      <c r="BR55" s="18">
        <f>IF(OR(B55="",F55=""),"*",AY55/P55)</f>
        <v>0.42777777777777803</v>
      </c>
      <c r="BS55" s="18">
        <f>IF(OR(B55="",F55=""),"*",BA55/Q55)</f>
        <v>1</v>
      </c>
      <c r="BT55" s="223" t="str">
        <f t="shared" si="1"/>
        <v>MecanizaçãoOperação</v>
      </c>
    </row>
    <row r="56" spans="1:72" ht="23.25" hidden="1">
      <c r="A56" s="50" t="str">
        <f>D56&amp;B56</f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1356</v>
      </c>
      <c r="E56" s="310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1357</v>
      </c>
      <c r="J56" s="215">
        <v>78</v>
      </c>
      <c r="K56" s="215">
        <v>336</v>
      </c>
      <c r="L56" s="83" t="s">
        <v>608</v>
      </c>
      <c r="M56" s="215" t="s">
        <v>1358</v>
      </c>
      <c r="N56" s="215" t="s">
        <v>1359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6" t="s">
        <v>1360</v>
      </c>
      <c r="W56" s="317" t="s">
        <v>1361</v>
      </c>
      <c r="X56" s="216" t="s">
        <v>964</v>
      </c>
      <c r="Y56" s="158" t="s">
        <v>967</v>
      </c>
      <c r="Z56" s="158" t="s">
        <v>965</v>
      </c>
      <c r="AA56" s="83" t="s">
        <v>608</v>
      </c>
      <c r="AB56" s="70" t="s">
        <v>956</v>
      </c>
      <c r="AC56" s="70" t="s">
        <v>951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6" t="str">
        <f>IF(BS_CONTROLE[[#This Row],[Local - Partida]]=0, "-", BS_CONTROLE[[#This Row],[Local - Partida]])</f>
        <v>ZTP</v>
      </c>
      <c r="AL56" s="276" t="str">
        <f>IF(BS_CONTROLE[[#This Row],[Local - Encerramento]]=0, "-", BS_CONTROLE[[#This Row],[Local - Encerramento]])</f>
        <v>IBA</v>
      </c>
      <c r="AM56" s="276" t="str">
        <f>IF(BS_CONTROLE[[#This Row],[Entre - Estações]]=0, "-", BS_CONTROLE[[#This Row],[Entre - Estações]])</f>
        <v>ZTP-IBA</v>
      </c>
      <c r="AN56" s="276" t="str">
        <f>IF(BS_CONTROLE[[#This Row],[SB]]=0, "-", BS_CONTROLE[[#This Row],[SB]])</f>
        <v>ZTPIBA</v>
      </c>
      <c r="AO56" s="277">
        <f>IF(BS_CONTROLE[[#This Row],[SUB]]=0, "-", BS_CONTROLE[[#This Row],[SUB]])</f>
        <v>78</v>
      </c>
      <c r="AP56" s="278">
        <f>IF(BS_CONTROLE[[#This Row],[KM - Inicio]]=0, "-", BS_CONTROLE[[#This Row],[KM - Inicio]])</f>
        <v>336</v>
      </c>
      <c r="AQ56" s="278" t="str">
        <f>IF(BS_CONTROLE[[#This Row],[KM - Fim]]=0, "-", BS_CONTROLE[[#This Row],[KM - Fim]])</f>
        <v>-</v>
      </c>
      <c r="AR56" s="240">
        <v>0.64375000000000004</v>
      </c>
      <c r="AS56" s="240">
        <v>0.64652777777777781</v>
      </c>
      <c r="AT56" s="240">
        <v>0.68819444444444444</v>
      </c>
      <c r="AU56" s="38"/>
      <c r="AV56" s="38"/>
      <c r="AW56" s="38"/>
      <c r="AX56" s="38"/>
      <c r="AY56" s="309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79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1362</v>
      </c>
      <c r="BK56" s="16" t="s">
        <v>1363</v>
      </c>
      <c r="BL56" s="15"/>
      <c r="BM56" s="14" t="s">
        <v>989</v>
      </c>
      <c r="BN56" s="14" t="s">
        <v>989</v>
      </c>
      <c r="BO56" s="165" t="s">
        <v>989</v>
      </c>
      <c r="BP56" s="16" t="s">
        <v>608</v>
      </c>
      <c r="BQ56" s="12" t="str">
        <f>IF(AND(BR56&lt;1,BS56&lt;1),"Produção e Intervalo",IF(BR56&lt;1,"Intervalo",IF(BS56&lt;1,"Produção","Aderente")))</f>
        <v>Intervalo</v>
      </c>
      <c r="BR56" s="18">
        <f>IF(OR(B56="",F56=""),"*",AY56/P56)</f>
        <v>0.99999999999999911</v>
      </c>
      <c r="BS56" s="18">
        <f>IF(OR(B56="",F56=""),"*",BA56/Q56)</f>
        <v>1</v>
      </c>
      <c r="BT56" s="223" t="str">
        <f t="shared" si="1"/>
        <v>OKOK</v>
      </c>
    </row>
    <row r="57" spans="1:72" hidden="1">
      <c r="A57" s="50" t="str">
        <f>D57&amp;B57</f>
        <v/>
      </c>
      <c r="B57" s="171"/>
      <c r="C57" s="8" t="str">
        <f>IF(BS_CONTROLE[[#This Row],[DATA]]="","",WEEKNUM(BS_CONTROLE[[#This Row],[DATA]]))</f>
        <v/>
      </c>
      <c r="D57" s="51"/>
      <c r="E57" s="310">
        <v>52</v>
      </c>
      <c r="F57" s="172"/>
      <c r="G57" s="9" t="str">
        <f>IF(D57="","*",VLOOKUP(F57,BS_ATIVIDADE[#All],3,FALSE))</f>
        <v>*</v>
      </c>
      <c r="H57" s="173"/>
      <c r="I57" s="173"/>
      <c r="J57" s="215"/>
      <c r="K57" s="215"/>
      <c r="L57" s="83" t="s">
        <v>608</v>
      </c>
      <c r="M57" s="202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2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6"/>
      <c r="W57" s="173"/>
      <c r="X57" s="216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6" t="str">
        <f>IF(BS_CONTROLE[[#This Row],[Local - Partida]]=0, "-", BS_CONTROLE[[#This Row],[Local - Partida]])</f>
        <v>-</v>
      </c>
      <c r="AL57" s="276" t="str">
        <f>IF(BS_CONTROLE[[#This Row],[Local - Encerramento]]=0, "-", BS_CONTROLE[[#This Row],[Local - Encerramento]])</f>
        <v>-</v>
      </c>
      <c r="AM57" s="276" t="str">
        <f>IF(BS_CONTROLE[[#This Row],[Entre - Estações]]=0, "-", BS_CONTROLE[[#This Row],[Entre - Estações]])</f>
        <v>-</v>
      </c>
      <c r="AN57" s="276" t="str">
        <f>IF(BS_CONTROLE[[#This Row],[SB]]=0, "-", BS_CONTROLE[[#This Row],[SB]])</f>
        <v>-</v>
      </c>
      <c r="AO57" s="277" t="str">
        <f>IF(BS_CONTROLE[[#This Row],[SUB]]=0, "-", BS_CONTROLE[[#This Row],[SUB]])</f>
        <v>-</v>
      </c>
      <c r="AP57" s="278" t="str">
        <f>IF(BS_CONTROLE[[#This Row],[KM - Inicio]]=0, "-", BS_CONTROLE[[#This Row],[KM - Inicio]])</f>
        <v>-</v>
      </c>
      <c r="AQ57" s="278" t="str">
        <f>IF(BS_CONTROLE[[#This Row],[KM - Fim]]=0, "-", BS_CONTROLE[[#This Row],[KM - Fim]])</f>
        <v>-</v>
      </c>
      <c r="AR57" s="240"/>
      <c r="AS57" s="240"/>
      <c r="AT57" s="240"/>
      <c r="AU57" s="38"/>
      <c r="AV57" s="38"/>
      <c r="AW57" s="38"/>
      <c r="AX57" s="38"/>
      <c r="AY57" s="30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79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23" t="str">
        <f t="shared" si="1"/>
        <v/>
      </c>
    </row>
    <row r="58" spans="1:72" hidden="1">
      <c r="A58" s="50" t="str">
        <f>D58&amp;B58</f>
        <v/>
      </c>
      <c r="B58" s="171"/>
      <c r="C58" s="8" t="str">
        <f>IF(BS_CONTROLE[[#This Row],[DATA]]="","",WEEKNUM(BS_CONTROLE[[#This Row],[DATA]]))</f>
        <v/>
      </c>
      <c r="D58" s="51"/>
      <c r="E58" s="311">
        <v>53</v>
      </c>
      <c r="F58" s="172"/>
      <c r="G58" s="9" t="str">
        <f>IF(D58="","*",VLOOKUP(F58,BS_ATIVIDADE[#All],3,FALSE))</f>
        <v>*</v>
      </c>
      <c r="H58" s="173"/>
      <c r="I58" s="173"/>
      <c r="J58" s="215"/>
      <c r="K58" s="215"/>
      <c r="L58" s="83" t="s">
        <v>608</v>
      </c>
      <c r="M58" s="202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2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6"/>
      <c r="W58" s="173"/>
      <c r="X58" s="216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6" t="str">
        <f>IF(BS_CONTROLE[[#This Row],[Local - Partida]]=0, "-", BS_CONTROLE[[#This Row],[Local - Partida]])</f>
        <v>-</v>
      </c>
      <c r="AL58" s="276" t="str">
        <f>IF(BS_CONTROLE[[#This Row],[Local - Encerramento]]=0, "-", BS_CONTROLE[[#This Row],[Local - Encerramento]])</f>
        <v>-</v>
      </c>
      <c r="AM58" s="276" t="str">
        <f>IF(BS_CONTROLE[[#This Row],[Entre - Estações]]=0, "-", BS_CONTROLE[[#This Row],[Entre - Estações]])</f>
        <v>-</v>
      </c>
      <c r="AN58" s="276" t="str">
        <f>IF(BS_CONTROLE[[#This Row],[SB]]=0, "-", BS_CONTROLE[[#This Row],[SB]])</f>
        <v>-</v>
      </c>
      <c r="AO58" s="277" t="str">
        <f>IF(BS_CONTROLE[[#This Row],[SUB]]=0, "-", BS_CONTROLE[[#This Row],[SUB]])</f>
        <v>-</v>
      </c>
      <c r="AP58" s="278" t="str">
        <f>IF(BS_CONTROLE[[#This Row],[KM - Inicio]]=0, "-", BS_CONTROLE[[#This Row],[KM - Inicio]])</f>
        <v>-</v>
      </c>
      <c r="AQ58" s="278" t="str">
        <f>IF(BS_CONTROLE[[#This Row],[KM - Fim]]=0, "-", BS_CONTROLE[[#This Row],[KM - Fim]])</f>
        <v>-</v>
      </c>
      <c r="AR58" s="240"/>
      <c r="AS58" s="240"/>
      <c r="AT58" s="240"/>
      <c r="AU58" s="38"/>
      <c r="AV58" s="38"/>
      <c r="AW58" s="38"/>
      <c r="AX58" s="38"/>
      <c r="AY58" s="30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79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>IF(AND(BR58&lt;1,BS58&lt;1),"Produção e Intervalo",IF(BR58&lt;1,"Intervalo",IF(BS58&lt;1,"Produção","Aderente")))</f>
        <v>Aderente</v>
      </c>
      <c r="BR58" s="18" t="str">
        <f>IF(OR(B58="",F58=""),"*",AY58/P58)</f>
        <v>*</v>
      </c>
      <c r="BS58" s="18" t="str">
        <f>IF(OR(B58="",F58=""),"*",BA58/Q58)</f>
        <v>*</v>
      </c>
      <c r="BT58" s="223" t="str">
        <f t="shared" si="1"/>
        <v/>
      </c>
    </row>
    <row r="59" spans="1:72" hidden="1">
      <c r="A59" s="50" t="str">
        <f>D59&amp;B59</f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844</v>
      </c>
      <c r="E59" s="310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5">
        <v>98</v>
      </c>
      <c r="K59" s="215">
        <v>501.5</v>
      </c>
      <c r="L59" s="83" t="s">
        <v>608</v>
      </c>
      <c r="M59" s="202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2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6" t="s">
        <v>1257</v>
      </c>
      <c r="W59" s="173" t="s">
        <v>1364</v>
      </c>
      <c r="X59" s="216" t="s">
        <v>964</v>
      </c>
      <c r="Y59" s="158" t="s">
        <v>967</v>
      </c>
      <c r="Z59" s="158" t="s">
        <v>960</v>
      </c>
      <c r="AA59" s="83" t="s">
        <v>1365</v>
      </c>
      <c r="AB59" s="70" t="s">
        <v>956</v>
      </c>
      <c r="AC59" s="70" t="s">
        <v>951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6" t="str">
        <f>IF(BS_CONTROLE[[#This Row],[Local - Partida]]=0, "-", BS_CONTROLE[[#This Row],[Local - Partida]])</f>
        <v>TGR2</v>
      </c>
      <c r="AL59" s="276" t="str">
        <f>IF(BS_CONTROLE[[#This Row],[Local - Encerramento]]=0, "-", BS_CONTROLE[[#This Row],[Local - Encerramento]])</f>
        <v>TGR2</v>
      </c>
      <c r="AM59" s="276" t="str">
        <f>IF(BS_CONTROLE[[#This Row],[Entre - Estações]]=0, "-", BS_CONTROLE[[#This Row],[Entre - Estações]])</f>
        <v>TGR-TBE</v>
      </c>
      <c r="AN59" s="276" t="str">
        <f>IF(BS_CONTROLE[[#This Row],[SB]]=0, "-", BS_CONTROLE[[#This Row],[SB]])</f>
        <v>TGR512</v>
      </c>
      <c r="AO59" s="277">
        <f>IF(BS_CONTROLE[[#This Row],[SUB]]=0, "-", BS_CONTROLE[[#This Row],[SUB]])</f>
        <v>98</v>
      </c>
      <c r="AP59" s="278">
        <f>IF(BS_CONTROLE[[#This Row],[KM - Inicio]]=0, "-", BS_CONTROLE[[#This Row],[KM - Inicio]])</f>
        <v>501.5</v>
      </c>
      <c r="AQ59" s="278" t="str">
        <f>IF(BS_CONTROLE[[#This Row],[KM - Fim]]=0, "-", BS_CONTROLE[[#This Row],[KM - Fim]])</f>
        <v>-</v>
      </c>
      <c r="AR59" s="240">
        <v>0.375</v>
      </c>
      <c r="AS59" s="240">
        <v>0.39583333333333331</v>
      </c>
      <c r="AT59" s="240">
        <v>0.4375</v>
      </c>
      <c r="AU59" s="38"/>
      <c r="AV59" s="38"/>
      <c r="AW59" s="38"/>
      <c r="AX59" s="38"/>
      <c r="AY59" s="309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79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1366</v>
      </c>
      <c r="BK59" s="16" t="s">
        <v>1366</v>
      </c>
      <c r="BL59" s="15"/>
      <c r="BM59" s="14" t="s">
        <v>989</v>
      </c>
      <c r="BN59" s="14" t="s">
        <v>989</v>
      </c>
      <c r="BO59" s="165" t="s">
        <v>989</v>
      </c>
      <c r="BP59" s="16"/>
      <c r="BQ59" s="12" t="str">
        <f>IF(AND(BR59&lt;1,BS59&lt;1),"Produção e Intervalo",IF(BR59&lt;1,"Intervalo",IF(BS59&lt;1,"Produção","Aderente")))</f>
        <v>Aderente</v>
      </c>
      <c r="BR59" s="18">
        <f>IF(OR(B59="",F59=""),"*",AY59/P59)</f>
        <v>1.0000000000000004</v>
      </c>
      <c r="BS59" s="18">
        <f>IF(OR(B59="",F59=""),"*",BA59/Q59)</f>
        <v>1</v>
      </c>
      <c r="BT59" s="223" t="str">
        <f t="shared" si="1"/>
        <v>OKOK</v>
      </c>
    </row>
    <row r="60" spans="1:72" hidden="1">
      <c r="A60" s="50" t="str">
        <f>D60&amp;B60</f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887</v>
      </c>
      <c r="E60" s="310">
        <v>55</v>
      </c>
      <c r="F60" s="172" t="s">
        <v>798</v>
      </c>
      <c r="G60" s="9" t="str">
        <f>IF(D60="","*",VLOOKUP(F60,BS_ATIVIDADE[#All],3,FALSE))</f>
        <v>TRILHO - SUBSTITUIÇÂO</v>
      </c>
      <c r="H60" s="202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5">
        <v>74</v>
      </c>
      <c r="K60" s="215">
        <v>446.2</v>
      </c>
      <c r="L60" s="215">
        <v>444.98</v>
      </c>
      <c r="M60" s="20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2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6" t="s">
        <v>1367</v>
      </c>
      <c r="W60" s="173" t="s">
        <v>1368</v>
      </c>
      <c r="X60" s="216" t="s">
        <v>964</v>
      </c>
      <c r="Y60" s="158" t="s">
        <v>967</v>
      </c>
      <c r="Z60" s="158" t="s">
        <v>965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6" t="str">
        <f>IF(BS_CONTROLE[[#This Row],[Local - Partida]]=0, "-", BS_CONTROLE[[#This Row],[Local - Partida]])</f>
        <v>440TVL</v>
      </c>
      <c r="AL60" s="276" t="str">
        <f>IF(BS_CONTROLE[[#This Row],[Local - Encerramento]]=0, "-", BS_CONTROLE[[#This Row],[Local - Encerramento]])</f>
        <v>-</v>
      </c>
      <c r="AM60" s="276" t="str">
        <f>IF(BS_CONTROLE[[#This Row],[Entre - Estações]]=0, "-", BS_CONTROLE[[#This Row],[Entre - Estações]])</f>
        <v>TPC-TVL</v>
      </c>
      <c r="AN60" s="276" t="str">
        <f>IF(BS_CONTROLE[[#This Row],[SB]]=0, "-", BS_CONTROLE[[#This Row],[SB]])</f>
        <v>440TVL</v>
      </c>
      <c r="AO60" s="277">
        <f>IF(BS_CONTROLE[[#This Row],[SUB]]=0, "-", BS_CONTROLE[[#This Row],[SUB]])</f>
        <v>74</v>
      </c>
      <c r="AP60" s="278">
        <f>IF(BS_CONTROLE[[#This Row],[KM - Inicio]]=0, "-", BS_CONTROLE[[#This Row],[KM - Inicio]])</f>
        <v>446.2</v>
      </c>
      <c r="AQ60" s="278">
        <f>IF(BS_CONTROLE[[#This Row],[KM - Fim]]=0, "-", BS_CONTROLE[[#This Row],[KM - Fim]])</f>
        <v>444.98</v>
      </c>
      <c r="AR60" s="240">
        <v>0.33750000000000002</v>
      </c>
      <c r="AS60" s="240">
        <v>0.39583333333333331</v>
      </c>
      <c r="AT60" s="240">
        <v>0.47916666666666669</v>
      </c>
      <c r="AU60" s="38"/>
      <c r="AV60" s="38"/>
      <c r="AW60" s="38"/>
      <c r="AX60" s="38"/>
      <c r="AY60" s="309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79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1369</v>
      </c>
      <c r="BK60" s="16" t="s">
        <v>1369</v>
      </c>
      <c r="BL60" s="15"/>
      <c r="BM60" s="14" t="s">
        <v>989</v>
      </c>
      <c r="BN60" s="14" t="s">
        <v>989</v>
      </c>
      <c r="BO60" s="165" t="s">
        <v>989</v>
      </c>
      <c r="BP60" s="16"/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1.0000000000000004</v>
      </c>
      <c r="BS60" s="18">
        <f>IF(OR(B60="",F60=""),"*",BA60/Q60)</f>
        <v>2</v>
      </c>
      <c r="BT60" s="223" t="str">
        <f t="shared" si="1"/>
        <v>OKOK</v>
      </c>
    </row>
    <row r="61" spans="1:72" hidden="1">
      <c r="A61" s="50" t="str">
        <f>D61&amp;B61</f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871</v>
      </c>
      <c r="E61" s="310">
        <v>56</v>
      </c>
      <c r="F61" s="172" t="s">
        <v>791</v>
      </c>
      <c r="G61" s="9" t="str">
        <f>IF(D61="","*",VLOOKUP(F61,BS_ATIVIDADE[#All],3,FALSE))</f>
        <v>SOLDA</v>
      </c>
      <c r="H61" s="202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5">
        <v>74</v>
      </c>
      <c r="K61" s="215">
        <v>446.2</v>
      </c>
      <c r="L61" s="215">
        <v>444.98</v>
      </c>
      <c r="M61" s="20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6" t="s">
        <v>1226</v>
      </c>
      <c r="W61" s="173" t="s">
        <v>1370</v>
      </c>
      <c r="X61" s="216" t="s">
        <v>964</v>
      </c>
      <c r="Y61" s="158" t="s">
        <v>967</v>
      </c>
      <c r="Z61" s="158" t="s">
        <v>965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6" t="str">
        <f>IF(BS_CONTROLE[[#This Row],[Local - Partida]]=0, "-", BS_CONTROLE[[#This Row],[Local - Partida]])</f>
        <v>440TVL</v>
      </c>
      <c r="AL61" s="276" t="str">
        <f>IF(BS_CONTROLE[[#This Row],[Local - Encerramento]]=0, "-", BS_CONTROLE[[#This Row],[Local - Encerramento]])</f>
        <v>-</v>
      </c>
      <c r="AM61" s="276" t="str">
        <f>IF(BS_CONTROLE[[#This Row],[Entre - Estações]]=0, "-", BS_CONTROLE[[#This Row],[Entre - Estações]])</f>
        <v>TPC-TVL</v>
      </c>
      <c r="AN61" s="276" t="str">
        <f>IF(BS_CONTROLE[[#This Row],[SB]]=0, "-", BS_CONTROLE[[#This Row],[SB]])</f>
        <v>440TVL</v>
      </c>
      <c r="AO61" s="277">
        <f>IF(BS_CONTROLE[[#This Row],[SUB]]=0, "-", BS_CONTROLE[[#This Row],[SUB]])</f>
        <v>74</v>
      </c>
      <c r="AP61" s="278">
        <f>IF(BS_CONTROLE[[#This Row],[KM - Inicio]]=0, "-", BS_CONTROLE[[#This Row],[KM - Inicio]])</f>
        <v>446.2</v>
      </c>
      <c r="AQ61" s="278">
        <f>IF(BS_CONTROLE[[#This Row],[KM - Fim]]=0, "-", BS_CONTROLE[[#This Row],[KM - Fim]])</f>
        <v>444.98</v>
      </c>
      <c r="AR61" s="240">
        <v>0.32291666666666669</v>
      </c>
      <c r="AS61" s="240">
        <v>0</v>
      </c>
      <c r="AT61" s="240">
        <v>0</v>
      </c>
      <c r="AU61" s="38"/>
      <c r="AV61" s="38"/>
      <c r="AW61" s="38"/>
      <c r="AX61" s="38"/>
      <c r="AY61" s="309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79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1371</v>
      </c>
      <c r="BK61" s="16" t="s">
        <v>1371</v>
      </c>
      <c r="BL61" s="15"/>
      <c r="BM61" s="14" t="s">
        <v>991</v>
      </c>
      <c r="BN61" s="14" t="s">
        <v>1016</v>
      </c>
      <c r="BO61" s="165" t="s">
        <v>1016</v>
      </c>
      <c r="BP61" s="16" t="s">
        <v>1371</v>
      </c>
      <c r="BQ61" s="12" t="str">
        <f>IF(AND(BR61&lt;1,BS61&lt;1),"Produção e Intervalo",IF(BR61&lt;1,"Intervalo",IF(BS61&lt;1,"Produção","Aderente")))</f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23" t="str">
        <f t="shared" si="1"/>
        <v>CondiçõesClimáticaChuva</v>
      </c>
    </row>
    <row r="62" spans="1:72" hidden="1">
      <c r="A62" s="50" t="str">
        <f>D62&amp;B62</f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893</v>
      </c>
      <c r="E62" s="310">
        <v>396</v>
      </c>
      <c r="F62" s="172" t="s">
        <v>791</v>
      </c>
      <c r="G62" s="9" t="str">
        <f>IF(D62="","*",VLOOKUP(F62,BS_ATIVIDADE[#All],3,FALSE))</f>
        <v>SOLDA</v>
      </c>
      <c r="H62" s="202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5">
        <v>74</v>
      </c>
      <c r="K62" s="215">
        <v>406.1</v>
      </c>
      <c r="L62" s="83" t="s">
        <v>608</v>
      </c>
      <c r="M62" s="20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2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6" t="s">
        <v>1241</v>
      </c>
      <c r="W62" s="173" t="s">
        <v>1370</v>
      </c>
      <c r="X62" s="216" t="s">
        <v>964</v>
      </c>
      <c r="Y62" s="158" t="s">
        <v>967</v>
      </c>
      <c r="Z62" s="158" t="s">
        <v>969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6" t="str">
        <f>IF(BS_CONTROLE[[#This Row],[Local - Partida]]=0, "-", BS_CONTROLE[[#This Row],[Local - Partida]])</f>
        <v>TOM1</v>
      </c>
      <c r="AL62" s="276" t="str">
        <f>IF(BS_CONTROLE[[#This Row],[Local - Encerramento]]=0, "-", BS_CONTROLE[[#This Row],[Local - Encerramento]])</f>
        <v>-</v>
      </c>
      <c r="AM62" s="276" t="str">
        <f>IF(BS_CONTROLE[[#This Row],[Entre - Estações]]=0, "-", BS_CONTROLE[[#This Row],[Entre - Estações]])</f>
        <v>TOM</v>
      </c>
      <c r="AN62" s="276" t="str">
        <f>IF(BS_CONTROLE[[#This Row],[SB]]=0, "-", BS_CONTROLE[[#This Row],[SB]])</f>
        <v>TOM1</v>
      </c>
      <c r="AO62" s="277">
        <f>IF(BS_CONTROLE[[#This Row],[SUB]]=0, "-", BS_CONTROLE[[#This Row],[SUB]])</f>
        <v>74</v>
      </c>
      <c r="AP62" s="278">
        <f>IF(BS_CONTROLE[[#This Row],[KM - Inicio]]=0, "-", BS_CONTROLE[[#This Row],[KM - Inicio]])</f>
        <v>406.1</v>
      </c>
      <c r="AQ62" s="278" t="str">
        <f>IF(BS_CONTROLE[[#This Row],[KM - Fim]]=0, "-", BS_CONTROLE[[#This Row],[KM - Fim]])</f>
        <v>-</v>
      </c>
      <c r="AR62" s="240">
        <v>0.33055555555555555</v>
      </c>
      <c r="AS62" s="240">
        <v>0.44444444444444442</v>
      </c>
      <c r="AT62" s="240">
        <v>0.52777777777777779</v>
      </c>
      <c r="AU62" s="38"/>
      <c r="AV62" s="38"/>
      <c r="AW62" s="38"/>
      <c r="AX62" s="38"/>
      <c r="AY62" s="309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79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1372</v>
      </c>
      <c r="BK62" s="16" t="s">
        <v>1372</v>
      </c>
      <c r="BL62" s="15"/>
      <c r="BM62" s="14" t="s">
        <v>989</v>
      </c>
      <c r="BN62" s="14" t="s">
        <v>989</v>
      </c>
      <c r="BO62" s="165" t="s">
        <v>989</v>
      </c>
      <c r="BP62" s="16"/>
      <c r="BQ62" s="12" t="str">
        <f>IF(AND(BR62&lt;1,BS62&lt;1),"Produção e Intervalo",IF(BR62&lt;1,"Intervalo",IF(BS62&lt;1,"Produção","Aderente")))</f>
        <v>Aderente</v>
      </c>
      <c r="BR62" s="18">
        <f>IF(OR(B62="",F62=""),"*",AY62/P62)</f>
        <v>1.3333333333333339</v>
      </c>
      <c r="BS62" s="18">
        <f>IF(OR(B62="",F62=""),"*",BA62/Q62)</f>
        <v>2</v>
      </c>
      <c r="BT62" s="223" t="str">
        <f t="shared" si="1"/>
        <v>OKOK</v>
      </c>
    </row>
    <row r="63" spans="1:72" hidden="1">
      <c r="A63" s="50" t="str">
        <f>D63&amp;B63</f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834</v>
      </c>
      <c r="E63" s="310">
        <v>396</v>
      </c>
      <c r="F63" s="172" t="s">
        <v>698</v>
      </c>
      <c r="G63" s="9" t="str">
        <f>IF(D63="","*",VLOOKUP(F63,BS_ATIVIDADE[#All],3,FALSE))</f>
        <v>MECANIZAÇÃO - DOL</v>
      </c>
      <c r="H63" s="202" t="s">
        <v>570</v>
      </c>
      <c r="I63" s="202" t="s">
        <v>570</v>
      </c>
      <c r="J63" s="215">
        <v>74</v>
      </c>
      <c r="K63" s="215">
        <v>379.84500000000003</v>
      </c>
      <c r="L63" s="83" t="s">
        <v>608</v>
      </c>
      <c r="M63" s="20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6" t="s">
        <v>1373</v>
      </c>
      <c r="W63" s="173" t="s">
        <v>1374</v>
      </c>
      <c r="X63" s="216" t="s">
        <v>959</v>
      </c>
      <c r="Y63" s="158" t="s">
        <v>958</v>
      </c>
      <c r="Z63" s="158" t="s">
        <v>960</v>
      </c>
      <c r="AA63" s="83">
        <v>1</v>
      </c>
      <c r="AB63" s="70" t="s">
        <v>956</v>
      </c>
      <c r="AC63" s="70" t="s">
        <v>951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6" t="str">
        <f>IF(BS_CONTROLE[[#This Row],[Local - Partida]]=0, "-", BS_CONTROLE[[#This Row],[Local - Partida]])</f>
        <v>TOM2</v>
      </c>
      <c r="AL63" s="276" t="str">
        <f>IF(BS_CONTROLE[[#This Row],[Local - Encerramento]]=0, "-", BS_CONTROLE[[#This Row],[Local - Encerramento]])</f>
        <v>TOM2</v>
      </c>
      <c r="AM63" s="276" t="str">
        <f>IF(BS_CONTROLE[[#This Row],[Entre - Estações]]=0, "-", BS_CONTROLE[[#This Row],[Entre - Estações]])</f>
        <v>TBA-TIP</v>
      </c>
      <c r="AN63" s="276" t="str">
        <f>IF(BS_CONTROLE[[#This Row],[SB]]=0, "-", BS_CONTROLE[[#This Row],[SB]])</f>
        <v>TBA389</v>
      </c>
      <c r="AO63" s="277">
        <f>IF(BS_CONTROLE[[#This Row],[SUB]]=0, "-", BS_CONTROLE[[#This Row],[SUB]])</f>
        <v>74</v>
      </c>
      <c r="AP63" s="278">
        <f>IF(BS_CONTROLE[[#This Row],[KM - Inicio]]=0, "-", BS_CONTROLE[[#This Row],[KM - Inicio]])</f>
        <v>379.84500000000003</v>
      </c>
      <c r="AQ63" s="278" t="str">
        <f>IF(BS_CONTROLE[[#This Row],[KM - Fim]]=0, "-", BS_CONTROLE[[#This Row],[KM - Fim]])</f>
        <v>-</v>
      </c>
      <c r="AR63" s="240">
        <v>0.32361111111111113</v>
      </c>
      <c r="AS63" s="240">
        <v>0.40069444444444446</v>
      </c>
      <c r="AT63" s="240">
        <v>0.49583333333333335</v>
      </c>
      <c r="AU63" s="38"/>
      <c r="AV63" s="38"/>
      <c r="AW63" s="38"/>
      <c r="AX63" s="38"/>
      <c r="AY63" s="309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79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1375</v>
      </c>
      <c r="BK63" s="16" t="s">
        <v>1376</v>
      </c>
      <c r="BL63" s="15"/>
      <c r="BM63" s="14" t="s">
        <v>984</v>
      </c>
      <c r="BN63" s="14" t="s">
        <v>1005</v>
      </c>
      <c r="BO63" s="165" t="s">
        <v>1116</v>
      </c>
      <c r="BP63" s="16" t="s">
        <v>1376</v>
      </c>
      <c r="BQ63" s="12" t="str">
        <f>IF(AND(BR63&lt;1,BS63&lt;1),"Produção e Intervalo",IF(BR63&lt;1,"Intervalo",IF(BS63&lt;1,"Produção","Aderente")))</f>
        <v>Produção e Intervalo</v>
      </c>
      <c r="BR63" s="18">
        <f>IF(OR(B63="",F63=""),"*",AY63/P63)</f>
        <v>0.5708333333333333</v>
      </c>
      <c r="BS63" s="18">
        <f>IF(OR(B63="",F63=""),"*",BA63/Q63)</f>
        <v>0.76333333333333331</v>
      </c>
      <c r="BT63" s="223" t="str">
        <f t="shared" si="1"/>
        <v>CCOCirculaçãoIntervaloContrato</v>
      </c>
    </row>
    <row r="64" spans="1:72" hidden="1">
      <c r="A64" s="50" t="str">
        <f>D64&amp;B64</f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862</v>
      </c>
      <c r="E64" s="310">
        <v>59</v>
      </c>
      <c r="F64" s="172" t="s">
        <v>761</v>
      </c>
      <c r="G64" s="9" t="str">
        <f>IF(D64="","*",VLOOKUP(F64,BS_ATIVIDADE[#All],3,FALSE))</f>
        <v>ALÍVIO</v>
      </c>
      <c r="H64" s="202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5">
        <v>74</v>
      </c>
      <c r="K64" s="215">
        <v>321.5</v>
      </c>
      <c r="L64" s="215">
        <v>319.5</v>
      </c>
      <c r="M64" s="20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2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6" t="s">
        <v>1377</v>
      </c>
      <c r="W64" s="173" t="s">
        <v>1378</v>
      </c>
      <c r="X64" s="216" t="s">
        <v>964</v>
      </c>
      <c r="Y64" s="158" t="s">
        <v>967</v>
      </c>
      <c r="Z64" s="158" t="s">
        <v>971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6" t="str">
        <f>IF(BS_CONTROLE[[#This Row],[Local - Partida]]=0, "-", BS_CONTROLE[[#This Row],[Local - Partida]])</f>
        <v>TMR326</v>
      </c>
      <c r="AL64" s="276" t="str">
        <f>IF(BS_CONTROLE[[#This Row],[Local - Encerramento]]=0, "-", BS_CONTROLE[[#This Row],[Local - Encerramento]])</f>
        <v>-</v>
      </c>
      <c r="AM64" s="276" t="str">
        <f>IF(BS_CONTROLE[[#This Row],[Entre - Estações]]=0, "-", BS_CONTROLE[[#This Row],[Entre - Estações]])</f>
        <v>TMR-TLA</v>
      </c>
      <c r="AN64" s="276" t="str">
        <f>IF(BS_CONTROLE[[#This Row],[SB]]=0, "-", BS_CONTROLE[[#This Row],[SB]])</f>
        <v>TMR326</v>
      </c>
      <c r="AO64" s="277">
        <f>IF(BS_CONTROLE[[#This Row],[SUB]]=0, "-", BS_CONTROLE[[#This Row],[SUB]])</f>
        <v>74</v>
      </c>
      <c r="AP64" s="278">
        <f>IF(BS_CONTROLE[[#This Row],[KM - Inicio]]=0, "-", BS_CONTROLE[[#This Row],[KM - Inicio]])</f>
        <v>321.5</v>
      </c>
      <c r="AQ64" s="278">
        <f>IF(BS_CONTROLE[[#This Row],[KM - Fim]]=0, "-", BS_CONTROLE[[#This Row],[KM - Fim]])</f>
        <v>319.5</v>
      </c>
      <c r="AR64" s="240">
        <v>0.31944444444444442</v>
      </c>
      <c r="AS64" s="240">
        <v>0.33333333333333331</v>
      </c>
      <c r="AT64" s="240">
        <v>0.41666666666666669</v>
      </c>
      <c r="AU64" s="38"/>
      <c r="AV64" s="38"/>
      <c r="AW64" s="38"/>
      <c r="AX64" s="38"/>
      <c r="AY64" s="309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79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1379</v>
      </c>
      <c r="BK64" s="16" t="s">
        <v>1379</v>
      </c>
      <c r="BL64" s="15"/>
      <c r="BM64" s="14" t="s">
        <v>989</v>
      </c>
      <c r="BN64" s="14" t="s">
        <v>989</v>
      </c>
      <c r="BO64" s="165" t="s">
        <v>989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1.0000000000000004</v>
      </c>
      <c r="BS64" s="18">
        <f>IF(OR(B64="",F64=""),"*",BA64/Q64)</f>
        <v>1</v>
      </c>
      <c r="BT64" s="223" t="str">
        <f t="shared" si="1"/>
        <v>OKOK</v>
      </c>
    </row>
    <row r="65" spans="1:72" hidden="1">
      <c r="A65" s="50" t="str">
        <f>D65&amp;B65</f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835</v>
      </c>
      <c r="E65" s="314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5">
        <v>74</v>
      </c>
      <c r="K65" s="215">
        <v>273</v>
      </c>
      <c r="L65" s="215">
        <v>267</v>
      </c>
      <c r="M65" s="20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6" t="s">
        <v>1319</v>
      </c>
      <c r="W65" s="173" t="s">
        <v>1320</v>
      </c>
      <c r="X65" s="216" t="s">
        <v>959</v>
      </c>
      <c r="Y65" s="158" t="s">
        <v>958</v>
      </c>
      <c r="Z65" s="158" t="s">
        <v>960</v>
      </c>
      <c r="AA65" s="83" t="s">
        <v>1321</v>
      </c>
      <c r="AB65" s="70" t="s">
        <v>956</v>
      </c>
      <c r="AC65" s="70" t="s">
        <v>951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6" t="str">
        <f>IF(BS_CONTROLE[[#This Row],[Local - Partida]]=0, "-", BS_CONTROLE[[#This Row],[Local - Partida]])</f>
        <v>TCS2</v>
      </c>
      <c r="AL65" s="276" t="str">
        <f>IF(BS_CONTROLE[[#This Row],[Local - Encerramento]]=0, "-", BS_CONTROLE[[#This Row],[Local - Encerramento]])</f>
        <v>TCS2</v>
      </c>
      <c r="AM65" s="276" t="str">
        <f>IF(BS_CONTROLE[[#This Row],[Entre - Estações]]=0, "-", BS_CONTROLE[[#This Row],[Entre - Estações]])</f>
        <v>TJA-TCS</v>
      </c>
      <c r="AN65" s="276" t="str">
        <f>IF(BS_CONTROLE[[#This Row],[SB]]=0, "-", BS_CONTROLE[[#This Row],[SB]])</f>
        <v>TJA277</v>
      </c>
      <c r="AO65" s="277">
        <f>IF(BS_CONTROLE[[#This Row],[SUB]]=0, "-", BS_CONTROLE[[#This Row],[SUB]])</f>
        <v>74</v>
      </c>
      <c r="AP65" s="278">
        <f>IF(BS_CONTROLE[[#This Row],[KM - Inicio]]=0, "-", BS_CONTROLE[[#This Row],[KM - Inicio]])</f>
        <v>273</v>
      </c>
      <c r="AQ65" s="278">
        <f>IF(BS_CONTROLE[[#This Row],[KM - Fim]]=0, "-", BS_CONTROLE[[#This Row],[KM - Fim]])</f>
        <v>267</v>
      </c>
      <c r="AR65" s="240">
        <v>0.32361111111111113</v>
      </c>
      <c r="AS65" s="240">
        <v>0</v>
      </c>
      <c r="AT65" s="240">
        <v>0.125</v>
      </c>
      <c r="AU65" s="38"/>
      <c r="AV65" s="38"/>
      <c r="AW65" s="38"/>
      <c r="AX65" s="38"/>
      <c r="AY65" s="309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79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1380</v>
      </c>
      <c r="BK65" s="16" t="s">
        <v>1380</v>
      </c>
      <c r="BL65" s="15"/>
      <c r="BM65" s="14" t="s">
        <v>989</v>
      </c>
      <c r="BN65" s="14" t="s">
        <v>989</v>
      </c>
      <c r="BO65" s="165" t="s">
        <v>989</v>
      </c>
      <c r="BP65" s="16"/>
      <c r="BQ65" s="12" t="str">
        <f>IF(AND(BR65&lt;1,BS65&lt;1),"Produção e Intervalo",IF(BR65&lt;1,"Intervalo",IF(BS65&lt;1,"Produção","Aderente")))</f>
        <v>Aderente</v>
      </c>
      <c r="BR65" s="18">
        <f>IF(OR(B65="",F65=""),"*",AY65/P65)</f>
        <v>1</v>
      </c>
      <c r="BS65" s="18">
        <f>IF(OR(B65="",F65=""),"*",BA65/Q65)</f>
        <v>1</v>
      </c>
      <c r="BT65" s="223" t="str">
        <f t="shared" si="1"/>
        <v>OKOK</v>
      </c>
    </row>
    <row r="66" spans="1:72" hidden="1">
      <c r="A66" s="50" t="str">
        <f>D66&amp;B66</f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817</v>
      </c>
      <c r="E66" s="310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5">
        <v>74</v>
      </c>
      <c r="K66" s="215">
        <v>200</v>
      </c>
      <c r="L66" s="215">
        <v>194</v>
      </c>
      <c r="M66" s="202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2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6" t="s">
        <v>1238</v>
      </c>
      <c r="W66" s="173" t="s">
        <v>1381</v>
      </c>
      <c r="X66" s="216" t="s">
        <v>970</v>
      </c>
      <c r="Y66" s="158" t="s">
        <v>967</v>
      </c>
      <c r="Z66" s="158" t="s">
        <v>965</v>
      </c>
      <c r="AA66" s="83">
        <v>1</v>
      </c>
      <c r="AB66" s="70" t="s">
        <v>956</v>
      </c>
      <c r="AC66" s="70" t="s">
        <v>951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6" t="str">
        <f>IF(BS_CONTROLE[[#This Row],[Local - Partida]]=0, "-", BS_CONTROLE[[#This Row],[Local - Partida]])</f>
        <v>TID2</v>
      </c>
      <c r="AL66" s="276" t="str">
        <f>IF(BS_CONTROLE[[#This Row],[Local - Encerramento]]=0, "-", BS_CONTROLE[[#This Row],[Local - Encerramento]])</f>
        <v>TID2</v>
      </c>
      <c r="AM66" s="276" t="str">
        <f>IF(BS_CONTROLE[[#This Row],[Entre - Estações]]=0, "-", BS_CONTROLE[[#This Row],[Entre - Estações]])</f>
        <v>TID-TVI</v>
      </c>
      <c r="AN66" s="276" t="str">
        <f>IF(BS_CONTROLE[[#This Row],[SB]]=0, "-", BS_CONTROLE[[#This Row],[SB]])</f>
        <v>TID201</v>
      </c>
      <c r="AO66" s="277">
        <f>IF(BS_CONTROLE[[#This Row],[SUB]]=0, "-", BS_CONTROLE[[#This Row],[SUB]])</f>
        <v>74</v>
      </c>
      <c r="AP66" s="278">
        <f>IF(BS_CONTROLE[[#This Row],[KM - Inicio]]=0, "-", BS_CONTROLE[[#This Row],[KM - Inicio]])</f>
        <v>200</v>
      </c>
      <c r="AQ66" s="278">
        <f>IF(BS_CONTROLE[[#This Row],[KM - Fim]]=0, "-", BS_CONTROLE[[#This Row],[KM - Fim]])</f>
        <v>194</v>
      </c>
      <c r="AR66" s="240">
        <v>0.37361111111111112</v>
      </c>
      <c r="AS66" s="240">
        <v>0.51944444444444449</v>
      </c>
      <c r="AT66" s="240">
        <v>0.58194444444444449</v>
      </c>
      <c r="AU66" s="38"/>
      <c r="AV66" s="38"/>
      <c r="AW66" s="38"/>
      <c r="AX66" s="38"/>
      <c r="AY66" s="309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79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1382</v>
      </c>
      <c r="BK66" s="16" t="s">
        <v>1382</v>
      </c>
      <c r="BL66" s="15"/>
      <c r="BM66" s="14" t="s">
        <v>981</v>
      </c>
      <c r="BN66" s="14" t="s">
        <v>1012</v>
      </c>
      <c r="BO66" s="165" t="s">
        <v>1070</v>
      </c>
      <c r="BP66" s="16" t="s">
        <v>1382</v>
      </c>
      <c r="BQ66" s="12" t="str">
        <f>IF(AND(BR66&lt;1,BS66&lt;1),"Produção e Intervalo",IF(BR66&lt;1,"Intervalo",IF(BS66&lt;1,"Produção","Aderente")))</f>
        <v>Produção</v>
      </c>
      <c r="BR66" s="18">
        <f>IF(OR(B66="",F66=""),"*",AY66/P66)</f>
        <v>1</v>
      </c>
      <c r="BS66" s="18">
        <f>IF(OR(B66="",F66=""),"*",BA66/Q66)</f>
        <v>0.17857142857142858</v>
      </c>
      <c r="BT66" s="223" t="str">
        <f t="shared" si="1"/>
        <v>MecanizaçãoAtivos</v>
      </c>
    </row>
    <row r="67" spans="1:72" hidden="1">
      <c r="A67" s="50" t="str">
        <f>D67&amp;B67</f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896</v>
      </c>
      <c r="E67" s="310">
        <v>62</v>
      </c>
      <c r="F67" s="172" t="s">
        <v>791</v>
      </c>
      <c r="G67" s="9" t="str">
        <f>IF(D67="","*",VLOOKUP(F67,BS_ATIVIDADE[#All],3,FALSE))</f>
        <v>SOLDA</v>
      </c>
      <c r="H67" s="202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5">
        <v>74</v>
      </c>
      <c r="K67" s="215">
        <v>64.563999999999993</v>
      </c>
      <c r="L67" s="215">
        <v>63.738999999999997</v>
      </c>
      <c r="M67" s="202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2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6" t="s">
        <v>1383</v>
      </c>
      <c r="W67" s="173" t="s">
        <v>1370</v>
      </c>
      <c r="X67" s="216" t="s">
        <v>964</v>
      </c>
      <c r="Y67" s="158" t="s">
        <v>967</v>
      </c>
      <c r="Z67" s="158" t="s">
        <v>969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6" t="str">
        <f>IF(BS_CONTROLE[[#This Row],[Local - Partida]]=0, "-", BS_CONTROLE[[#This Row],[Local - Partida]])</f>
        <v>TQIK73</v>
      </c>
      <c r="AL67" s="276" t="str">
        <f>IF(BS_CONTROLE[[#This Row],[Local - Encerramento]]=0, "-", BS_CONTROLE[[#This Row],[Local - Encerramento]])</f>
        <v>-</v>
      </c>
      <c r="AM67" s="276" t="str">
        <f>IF(BS_CONTROLE[[#This Row],[Entre - Estações]]=0, "-", BS_CONTROLE[[#This Row],[Entre - Estações]])</f>
        <v>TQI-TSP</v>
      </c>
      <c r="AN67" s="276" t="str">
        <f>IF(BS_CONTROLE[[#This Row],[SB]]=0, "-", BS_CONTROLE[[#This Row],[SB]])</f>
        <v>TQIK73</v>
      </c>
      <c r="AO67" s="277">
        <f>IF(BS_CONTROLE[[#This Row],[SUB]]=0, "-", BS_CONTROLE[[#This Row],[SUB]])</f>
        <v>74</v>
      </c>
      <c r="AP67" s="278">
        <f>IF(BS_CONTROLE[[#This Row],[KM - Inicio]]=0, "-", BS_CONTROLE[[#This Row],[KM - Inicio]])</f>
        <v>64.563999999999993</v>
      </c>
      <c r="AQ67" s="278">
        <f>IF(BS_CONTROLE[[#This Row],[KM - Fim]]=0, "-", BS_CONTROLE[[#This Row],[KM - Fim]])</f>
        <v>63.738999999999997</v>
      </c>
      <c r="AR67" s="240">
        <v>0.31666666666666665</v>
      </c>
      <c r="AS67" s="240">
        <v>0.47916666666666669</v>
      </c>
      <c r="AT67" s="240">
        <v>0.54166666666666663</v>
      </c>
      <c r="AU67" s="38"/>
      <c r="AV67" s="38"/>
      <c r="AW67" s="38"/>
      <c r="AX67" s="38"/>
      <c r="AY67" s="309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79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1384</v>
      </c>
      <c r="BK67" s="16" t="s">
        <v>1385</v>
      </c>
      <c r="BL67" s="15"/>
      <c r="BM67" s="14" t="s">
        <v>989</v>
      </c>
      <c r="BN67" s="14" t="s">
        <v>989</v>
      </c>
      <c r="BO67" s="165" t="s">
        <v>989</v>
      </c>
      <c r="BP67" s="16"/>
      <c r="BQ67" s="12" t="str">
        <f>IF(AND(BR67&lt;1,BS67&lt;1),"Produção e Intervalo",IF(BR67&lt;1,"Intervalo",IF(BS67&lt;1,"Produção","Aderente")))</f>
        <v>Intervalo</v>
      </c>
      <c r="BR67" s="18">
        <f>IF(OR(B67="",F67=""),"*",AY67/P67)</f>
        <v>0.99999999999999911</v>
      </c>
      <c r="BS67" s="18">
        <f>IF(OR(B67="",F67=""),"*",BA67/Q67)</f>
        <v>1</v>
      </c>
      <c r="BT67" s="223" t="str">
        <f t="shared" si="1"/>
        <v>OKOK</v>
      </c>
    </row>
    <row r="68" spans="1:72" hidden="1">
      <c r="A68" s="50" t="str">
        <f>D68&amp;B68</f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867</v>
      </c>
      <c r="E68" s="310">
        <v>63</v>
      </c>
      <c r="F68" s="172" t="s">
        <v>798</v>
      </c>
      <c r="G68" s="9" t="str">
        <f>IF(D68="","*",VLOOKUP(F68,BS_ATIVIDADE[#All],3,FALSE))</f>
        <v>TRILHO - SUBSTITUIÇÂO</v>
      </c>
      <c r="H68" s="202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5">
        <v>74</v>
      </c>
      <c r="K68" s="215">
        <v>11.7</v>
      </c>
      <c r="L68" s="215" t="s">
        <v>608</v>
      </c>
      <c r="M68" s="202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2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6" t="s">
        <v>1319</v>
      </c>
      <c r="W68" s="173" t="s">
        <v>1386</v>
      </c>
      <c r="X68" s="216" t="s">
        <v>964</v>
      </c>
      <c r="Y68" s="158" t="s">
        <v>967</v>
      </c>
      <c r="Z68" s="158" t="s">
        <v>971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6" t="str">
        <f>IF(BS_CONTROLE[[#This Row],[Local - Partida]]=0, "-", BS_CONTROLE[[#This Row],[Local - Partida]])</f>
        <v>TRPK12</v>
      </c>
      <c r="AL68" s="276" t="str">
        <f>IF(BS_CONTROLE[[#This Row],[Local - Encerramento]]=0, "-", BS_CONTROLE[[#This Row],[Local - Encerramento]])</f>
        <v>-</v>
      </c>
      <c r="AM68" s="276" t="str">
        <f>IF(BS_CONTROLE[[#This Row],[Entre - Estações]]=0, "-", BS_CONTROLE[[#This Row],[Entre - Estações]])</f>
        <v>TRP-TAP</v>
      </c>
      <c r="AN68" s="276" t="str">
        <f>IF(BS_CONTROLE[[#This Row],[SB]]=0, "-", BS_CONTROLE[[#This Row],[SB]])</f>
        <v>TRPK12</v>
      </c>
      <c r="AO68" s="277">
        <f>IF(BS_CONTROLE[[#This Row],[SUB]]=0, "-", BS_CONTROLE[[#This Row],[SUB]])</f>
        <v>74</v>
      </c>
      <c r="AP68" s="278">
        <f>IF(BS_CONTROLE[[#This Row],[KM - Inicio]]=0, "-", BS_CONTROLE[[#This Row],[KM - Inicio]])</f>
        <v>11.7</v>
      </c>
      <c r="AQ68" s="278" t="str">
        <f>IF(BS_CONTROLE[[#This Row],[KM - Fim]]=0, "-", BS_CONTROLE[[#This Row],[KM - Fim]])</f>
        <v>-</v>
      </c>
      <c r="AR68" s="240">
        <v>0.39930555555555558</v>
      </c>
      <c r="AS68" s="240">
        <v>0.43263888888888891</v>
      </c>
      <c r="AT68" s="240">
        <v>0.49513888888888891</v>
      </c>
      <c r="AU68" s="38"/>
      <c r="AV68" s="38"/>
      <c r="AW68" s="38"/>
      <c r="AX68" s="38"/>
      <c r="AY68" s="309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79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1387</v>
      </c>
      <c r="BK68" s="16" t="s">
        <v>1387</v>
      </c>
      <c r="BL68" s="15"/>
      <c r="BM68" s="14" t="s">
        <v>989</v>
      </c>
      <c r="BN68" s="14" t="s">
        <v>989</v>
      </c>
      <c r="BO68" s="165" t="s">
        <v>989</v>
      </c>
      <c r="BP68" s="16"/>
      <c r="BQ68" s="12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23" t="str">
        <f t="shared" si="1"/>
        <v>OKOK</v>
      </c>
    </row>
    <row r="69" spans="1:72" hidden="1">
      <c r="A69" s="50" t="str">
        <f>D69&amp;B69</f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4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5">
        <v>78</v>
      </c>
      <c r="K69" s="215">
        <v>251</v>
      </c>
      <c r="L69" s="83">
        <v>244</v>
      </c>
      <c r="M69" s="215" t="s">
        <v>1285</v>
      </c>
      <c r="N69" s="215" t="s">
        <v>1286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6" t="s">
        <v>1277</v>
      </c>
      <c r="W69" s="173" t="s">
        <v>1388</v>
      </c>
      <c r="X69" s="216" t="s">
        <v>964</v>
      </c>
      <c r="Y69" s="158" t="s">
        <v>967</v>
      </c>
      <c r="Z69" s="158" t="s">
        <v>960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6" t="str">
        <f>IF(BS_CONTROLE[[#This Row],[Local - Partida]]=0, "-", BS_CONTROLE[[#This Row],[Local - Partida]])</f>
        <v>ZDK1</v>
      </c>
      <c r="AL69" s="276" t="str">
        <f>IF(BS_CONTROLE[[#This Row],[Local - Encerramento]]=0, "-", BS_CONTROLE[[#This Row],[Local - Encerramento]])</f>
        <v>ZDK1</v>
      </c>
      <c r="AM69" s="276" t="str">
        <f>IF(BS_CONTROLE[[#This Row],[Entre - Estações]]=0, "-", BS_CONTROLE[[#This Row],[Entre - Estações]])</f>
        <v>ZDK-ZVT</v>
      </c>
      <c r="AN69" s="276" t="str">
        <f>IF(BS_CONTROLE[[#This Row],[SB]]=0, "-", BS_CONTROLE[[#This Row],[SB]])</f>
        <v>ZDK1/ZDKZVT</v>
      </c>
      <c r="AO69" s="277">
        <f>IF(BS_CONTROLE[[#This Row],[SUB]]=0, "-", BS_CONTROLE[[#This Row],[SUB]])</f>
        <v>78</v>
      </c>
      <c r="AP69" s="278">
        <f>IF(BS_CONTROLE[[#This Row],[KM - Inicio]]=0, "-", BS_CONTROLE[[#This Row],[KM - Inicio]])</f>
        <v>251</v>
      </c>
      <c r="AQ69" s="278">
        <f>IF(BS_CONTROLE[[#This Row],[KM - Fim]]=0, "-", BS_CONTROLE[[#This Row],[KM - Fim]])</f>
        <v>244</v>
      </c>
      <c r="AR69" s="240">
        <v>0</v>
      </c>
      <c r="AS69" s="240">
        <v>0</v>
      </c>
      <c r="AT69" s="240">
        <v>0</v>
      </c>
      <c r="AU69" s="38"/>
      <c r="AV69" s="38"/>
      <c r="AW69" s="38"/>
      <c r="AX69" s="38"/>
      <c r="AY69" s="309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79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1389</v>
      </c>
      <c r="BK69" s="16" t="s">
        <v>1389</v>
      </c>
      <c r="BL69" s="15"/>
      <c r="BM69" s="14" t="s">
        <v>985</v>
      </c>
      <c r="BN69" s="14" t="s">
        <v>1006</v>
      </c>
      <c r="BO69" s="165" t="s">
        <v>1077</v>
      </c>
      <c r="BP69" s="16" t="s">
        <v>1389</v>
      </c>
      <c r="BQ69" s="12" t="str">
        <f>IF(AND(BR69&lt;1,BS69&lt;1),"Produção e Intervalo",IF(BR69&lt;1,"Intervalo",IF(BS69&lt;1,"Produção","Aderente")))</f>
        <v>Produção e Intervalo</v>
      </c>
      <c r="BR69" s="18">
        <f>IF(OR(B69="",F69=""),"*",AY69/P69)</f>
        <v>0</v>
      </c>
      <c r="BS69" s="18">
        <f>IF(OR(B69="",F69=""),"*",BA69/Q69)</f>
        <v>0</v>
      </c>
      <c r="BT69" s="223" t="str">
        <f t="shared" si="1"/>
        <v>SuperEquipamento</v>
      </c>
    </row>
    <row r="70" spans="1:72" hidden="1">
      <c r="A70" s="50" t="str">
        <f>D70&amp;B70</f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787</v>
      </c>
      <c r="E70" s="311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5">
        <v>72</v>
      </c>
      <c r="K70" s="215">
        <v>309</v>
      </c>
      <c r="L70" s="83">
        <v>308</v>
      </c>
      <c r="M70" s="202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2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6" t="s">
        <v>1350</v>
      </c>
      <c r="W70" s="173" t="s">
        <v>1381</v>
      </c>
      <c r="X70" s="216" t="s">
        <v>964</v>
      </c>
      <c r="Y70" s="158" t="s">
        <v>967</v>
      </c>
      <c r="Z70" s="158" t="s">
        <v>960</v>
      </c>
      <c r="AA70" s="83">
        <v>1</v>
      </c>
      <c r="AB70" s="70" t="s">
        <v>956</v>
      </c>
      <c r="AC70" s="70" t="s">
        <v>951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6" t="str">
        <f>IF(BS_CONTROLE[[#This Row],[Local - Partida]]=0, "-", BS_CONTROLE[[#This Row],[Local - Partida]])</f>
        <v>ZGT1</v>
      </c>
      <c r="AL70" s="276" t="str">
        <f>IF(BS_CONTROLE[[#This Row],[Local - Encerramento]]=0, "-", BS_CONTROLE[[#This Row],[Local - Encerramento]])</f>
        <v>ZGT1</v>
      </c>
      <c r="AM70" s="276" t="str">
        <f>IF(BS_CONTROLE[[#This Row],[Entre - Estações]]=0, "-", BS_CONTROLE[[#This Row],[Entre - Estações]])</f>
        <v>ZGT-ZXE</v>
      </c>
      <c r="AN70" s="276" t="str">
        <f>IF(BS_CONTROLE[[#This Row],[SB]]=0, "-", BS_CONTROLE[[#This Row],[SB]])</f>
        <v>ZGTZXE</v>
      </c>
      <c r="AO70" s="277">
        <f>IF(BS_CONTROLE[[#This Row],[SUB]]=0, "-", BS_CONTROLE[[#This Row],[SUB]])</f>
        <v>72</v>
      </c>
      <c r="AP70" s="278">
        <f>IF(BS_CONTROLE[[#This Row],[KM - Inicio]]=0, "-", BS_CONTROLE[[#This Row],[KM - Inicio]])</f>
        <v>309</v>
      </c>
      <c r="AQ70" s="278">
        <f>IF(BS_CONTROLE[[#This Row],[KM - Fim]]=0, "-", BS_CONTROLE[[#This Row],[KM - Fim]])</f>
        <v>308</v>
      </c>
      <c r="AR70" s="240">
        <v>0.33819444444444446</v>
      </c>
      <c r="AS70" s="240">
        <v>0.48958333333333331</v>
      </c>
      <c r="AT70" s="240">
        <v>0.63541666666666663</v>
      </c>
      <c r="AU70" s="38"/>
      <c r="AV70" s="38"/>
      <c r="AW70" s="38"/>
      <c r="AX70" s="38"/>
      <c r="AY70" s="309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79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1390</v>
      </c>
      <c r="BK70" s="16" t="s">
        <v>1390</v>
      </c>
      <c r="BL70" s="15"/>
      <c r="BM70" s="14" t="s">
        <v>989</v>
      </c>
      <c r="BN70" s="14" t="s">
        <v>989</v>
      </c>
      <c r="BO70" s="165" t="s">
        <v>989</v>
      </c>
      <c r="BP70" s="16"/>
      <c r="BQ70" s="12" t="str">
        <f>IF(AND(BR70&lt;1,BS70&lt;1),"Produção e Intervalo",IF(BR70&lt;1,"Intervalo",IF(BS70&lt;1,"Produção","Aderente")))</f>
        <v>Aderente</v>
      </c>
      <c r="BR70" s="18">
        <f>IF(OR(B70="",F70=""),"*",AY70/P70)</f>
        <v>0.99999999999999978</v>
      </c>
      <c r="BS70" s="18">
        <f>IF(OR(B70="",F70=""),"*",BA70/Q70)</f>
        <v>1.35</v>
      </c>
      <c r="BT70" s="223" t="str">
        <f t="shared" si="1"/>
        <v>OKOK</v>
      </c>
    </row>
    <row r="71" spans="1:72" hidden="1">
      <c r="A71" s="50" t="str">
        <f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0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5">
        <v>101</v>
      </c>
      <c r="K71" s="215">
        <v>831</v>
      </c>
      <c r="L71" s="83" t="s">
        <v>608</v>
      </c>
      <c r="M71" s="202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2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6" t="s">
        <v>1391</v>
      </c>
      <c r="W71" s="173" t="s">
        <v>1368</v>
      </c>
      <c r="X71" s="216" t="s">
        <v>964</v>
      </c>
      <c r="Y71" s="158" t="s">
        <v>967</v>
      </c>
      <c r="Z71" s="158" t="s">
        <v>965</v>
      </c>
      <c r="AA71" s="83">
        <v>1</v>
      </c>
      <c r="AB71" s="70" t="s">
        <v>956</v>
      </c>
      <c r="AC71" s="70" t="s">
        <v>951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6" t="str">
        <f>IF(BS_CONTROLE[[#This Row],[Local - Partida]]=0, "-", BS_CONTROLE[[#This Row],[Local - Partida]])</f>
        <v>PNNPCB</v>
      </c>
      <c r="AL71" s="276" t="str">
        <f>IF(BS_CONTROLE[[#This Row],[Local - Encerramento]]=0, "-", BS_CONTROLE[[#This Row],[Local - Encerramento]])</f>
        <v>PGIPNN</v>
      </c>
      <c r="AM71" s="276" t="str">
        <f>IF(BS_CONTROLE[[#This Row],[Entre - Estações]]=0, "-", BS_CONTROLE[[#This Row],[Entre - Estações]])</f>
        <v>PNN-PCB</v>
      </c>
      <c r="AN71" s="276" t="str">
        <f>IF(BS_CONTROLE[[#This Row],[SB]]=0, "-", BS_CONTROLE[[#This Row],[SB]])</f>
        <v>PNNPCB</v>
      </c>
      <c r="AO71" s="277">
        <f>IF(BS_CONTROLE[[#This Row],[SUB]]=0, "-", BS_CONTROLE[[#This Row],[SUB]])</f>
        <v>101</v>
      </c>
      <c r="AP71" s="278">
        <f>IF(BS_CONTROLE[[#This Row],[KM - Inicio]]=0, "-", BS_CONTROLE[[#This Row],[KM - Inicio]])</f>
        <v>831</v>
      </c>
      <c r="AQ71" s="278" t="str">
        <f>IF(BS_CONTROLE[[#This Row],[KM - Fim]]=0, "-", BS_CONTROLE[[#This Row],[KM - Fim]])</f>
        <v>-</v>
      </c>
      <c r="AR71" s="240">
        <v>0.37222222222222223</v>
      </c>
      <c r="AS71" s="240">
        <v>0.42430555555555555</v>
      </c>
      <c r="AT71" s="240">
        <v>0.50763888888888886</v>
      </c>
      <c r="AU71" s="38"/>
      <c r="AV71" s="38"/>
      <c r="AW71" s="38"/>
      <c r="AX71" s="38"/>
      <c r="AY71" s="309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79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1392</v>
      </c>
      <c r="BK71" s="16" t="s">
        <v>1392</v>
      </c>
      <c r="BL71" s="15"/>
      <c r="BM71" s="14" t="s">
        <v>989</v>
      </c>
      <c r="BN71" s="14" t="s">
        <v>989</v>
      </c>
      <c r="BO71" s="165" t="s">
        <v>989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0.99999999999999978</v>
      </c>
      <c r="BS71" s="18">
        <f>IF(OR(B71="",F71=""),"*",BA71/Q71)</f>
        <v>1</v>
      </c>
      <c r="BT71" s="223" t="str">
        <f t="shared" ref="BT71:BT101" si="2">IF(BN71="","",SUBSTITUTE(BM71," ","")&amp;SUBSTITUTE(BN71," ",""))</f>
        <v>OKOK</v>
      </c>
    </row>
    <row r="72" spans="1:72" hidden="1">
      <c r="A72" s="50" t="str">
        <f>D72&amp;B72</f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0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5">
        <v>101</v>
      </c>
      <c r="K72" s="215">
        <v>938.3</v>
      </c>
      <c r="L72" s="83" t="s">
        <v>608</v>
      </c>
      <c r="M72" s="202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6" t="s">
        <v>1391</v>
      </c>
      <c r="W72" s="173" t="s">
        <v>1370</v>
      </c>
      <c r="X72" s="216" t="s">
        <v>964</v>
      </c>
      <c r="Y72" s="158" t="s">
        <v>967</v>
      </c>
      <c r="Z72" s="158" t="s">
        <v>960</v>
      </c>
      <c r="AA72" s="83">
        <v>1</v>
      </c>
      <c r="AB72" s="70" t="s">
        <v>956</v>
      </c>
      <c r="AC72" s="70" t="s">
        <v>951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6" t="str">
        <f>IF(BS_CONTROLE[[#This Row],[Local - Partida]]=0, "-", BS_CONTROLE[[#This Row],[Local - Partida]])</f>
        <v>PGU2</v>
      </c>
      <c r="AL72" s="276" t="str">
        <f>IF(BS_CONTROLE[[#This Row],[Local - Encerramento]]=0, "-", BS_CONTROLE[[#This Row],[Local - Encerramento]])</f>
        <v>PGU2</v>
      </c>
      <c r="AM72" s="276" t="str">
        <f>IF(BS_CONTROLE[[#This Row],[Entre - Estações]]=0, "-", BS_CONTROLE[[#This Row],[Entre - Estações]])</f>
        <v>PGU</v>
      </c>
      <c r="AN72" s="276" t="str">
        <f>IF(BS_CONTROLE[[#This Row],[SB]]=0, "-", BS_CONTROLE[[#This Row],[SB]])</f>
        <v>PGU1</v>
      </c>
      <c r="AO72" s="277">
        <f>IF(BS_CONTROLE[[#This Row],[SUB]]=0, "-", BS_CONTROLE[[#This Row],[SUB]])</f>
        <v>101</v>
      </c>
      <c r="AP72" s="278">
        <f>IF(BS_CONTROLE[[#This Row],[KM - Inicio]]=0, "-", BS_CONTROLE[[#This Row],[KM - Inicio]])</f>
        <v>938.3</v>
      </c>
      <c r="AQ72" s="278" t="str">
        <f>IF(BS_CONTROLE[[#This Row],[KM - Fim]]=0, "-", BS_CONTROLE[[#This Row],[KM - Fim]])</f>
        <v>-</v>
      </c>
      <c r="AR72" s="240">
        <v>0.30625000000000002</v>
      </c>
      <c r="AS72" s="240">
        <v>0.38541666666666669</v>
      </c>
      <c r="AT72" s="240">
        <v>0.51041666666666663</v>
      </c>
      <c r="AU72" s="38"/>
      <c r="AV72" s="38"/>
      <c r="AW72" s="38"/>
      <c r="AX72" s="38"/>
      <c r="AY72" s="309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79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1393</v>
      </c>
      <c r="BK72" s="16" t="s">
        <v>1393</v>
      </c>
      <c r="BL72" s="15"/>
      <c r="BM72" s="14" t="s">
        <v>989</v>
      </c>
      <c r="BN72" s="14" t="s">
        <v>989</v>
      </c>
      <c r="BO72" s="165" t="s">
        <v>989</v>
      </c>
      <c r="BP72" s="16"/>
      <c r="BQ72" s="12" t="str">
        <f>IF(AND(BR72&lt;1,BS72&lt;1),"Produção e Intervalo",IF(BR72&lt;1,"Intervalo",IF(BS72&lt;1,"Produção","Aderente")))</f>
        <v>Aderente</v>
      </c>
      <c r="BR72" s="18">
        <f>IF(OR(B72="",F72=""),"*",AY72/P72)</f>
        <v>0.99999999999999956</v>
      </c>
      <c r="BS72" s="18">
        <f>IF(OR(B72="",F72=""),"*",BA72/Q72)</f>
        <v>1</v>
      </c>
      <c r="BT72" s="223" t="str">
        <f t="shared" si="2"/>
        <v>OKOK</v>
      </c>
    </row>
    <row r="73" spans="1:72" hidden="1">
      <c r="A73" s="50" t="str">
        <f>D73&amp;B73</f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949</v>
      </c>
      <c r="E73" s="310">
        <v>68</v>
      </c>
      <c r="F73" s="172" t="s">
        <v>798</v>
      </c>
      <c r="G73" s="9" t="str">
        <f>IF(D73="","*",VLOOKUP(F73,BS_ATIVIDADE[#All],3,FALSE))</f>
        <v>TRILHO - SUBSTITUIÇÂO</v>
      </c>
      <c r="H73" s="202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5">
        <v>101</v>
      </c>
      <c r="K73" s="215">
        <v>1140.2539999999999</v>
      </c>
      <c r="L73" s="83">
        <v>1140.27</v>
      </c>
      <c r="M73" s="202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2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6" t="s">
        <v>1391</v>
      </c>
      <c r="W73" s="173" t="s">
        <v>1368</v>
      </c>
      <c r="X73" s="216" t="s">
        <v>964</v>
      </c>
      <c r="Y73" s="158" t="s">
        <v>967</v>
      </c>
      <c r="Z73" s="158" t="s">
        <v>969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6" t="str">
        <f>IF(BS_CONTROLE[[#This Row],[Local - Partida]]=0, "-", BS_CONTROLE[[#This Row],[Local - Partida]])</f>
        <v>PPPPPO</v>
      </c>
      <c r="AL73" s="276" t="str">
        <f>IF(BS_CONTROLE[[#This Row],[Local - Encerramento]]=0, "-", BS_CONTROLE[[#This Row],[Local - Encerramento]])</f>
        <v>-</v>
      </c>
      <c r="AM73" s="276" t="str">
        <f>IF(BS_CONTROLE[[#This Row],[Entre - Estações]]=0, "-", BS_CONTROLE[[#This Row],[Entre - Estações]])</f>
        <v>PPP-PPO</v>
      </c>
      <c r="AN73" s="276" t="str">
        <f>IF(BS_CONTROLE[[#This Row],[SB]]=0, "-", BS_CONTROLE[[#This Row],[SB]])</f>
        <v>PPPPPO</v>
      </c>
      <c r="AO73" s="277">
        <f>IF(BS_CONTROLE[[#This Row],[SUB]]=0, "-", BS_CONTROLE[[#This Row],[SUB]])</f>
        <v>101</v>
      </c>
      <c r="AP73" s="278">
        <f>IF(BS_CONTROLE[[#This Row],[KM - Inicio]]=0, "-", BS_CONTROLE[[#This Row],[KM - Inicio]])</f>
        <v>1140.2539999999999</v>
      </c>
      <c r="AQ73" s="278">
        <f>IF(BS_CONTROLE[[#This Row],[KM - Fim]]=0, "-", BS_CONTROLE[[#This Row],[KM - Fim]])</f>
        <v>1140.27</v>
      </c>
      <c r="AR73" s="240">
        <v>0.35138888888888886</v>
      </c>
      <c r="AS73" s="240">
        <v>0.35833333333333334</v>
      </c>
      <c r="AT73" s="240">
        <v>0.56666666666666665</v>
      </c>
      <c r="AU73" s="38"/>
      <c r="AV73" s="38"/>
      <c r="AW73" s="38"/>
      <c r="AX73" s="38"/>
      <c r="AY73" s="309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79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1394</v>
      </c>
      <c r="BK73" s="16" t="s">
        <v>1394</v>
      </c>
      <c r="BL73" s="15"/>
      <c r="BM73" s="14" t="s">
        <v>989</v>
      </c>
      <c r="BN73" s="14" t="s">
        <v>989</v>
      </c>
      <c r="BO73" s="165" t="s">
        <v>989</v>
      </c>
      <c r="BP73" s="16"/>
      <c r="BQ73" s="12" t="str">
        <f>IF(AND(BR73&lt;1,BS73&lt;1),"Produção e Intervalo",IF(BR73&lt;1,"Intervalo",IF(BS73&lt;1,"Produção","Aderente")))</f>
        <v>Aderente</v>
      </c>
      <c r="BR73" s="18">
        <f>IF(OR(B73="",F73=""),"*",AY73/P73)</f>
        <v>1.25</v>
      </c>
      <c r="BS73" s="18">
        <f>IF(OR(B73="",F73=""),"*",BA73/Q73)</f>
        <v>1</v>
      </c>
      <c r="BT73" s="223" t="str">
        <f t="shared" si="2"/>
        <v>OKOK</v>
      </c>
    </row>
    <row r="74" spans="1:72" hidden="1">
      <c r="A74" s="50" t="str">
        <f>D74&amp;B74</f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0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5">
        <v>103</v>
      </c>
      <c r="K74" s="215">
        <v>1867</v>
      </c>
      <c r="L74" s="83" t="s">
        <v>608</v>
      </c>
      <c r="M74" s="20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6" t="s">
        <v>1395</v>
      </c>
      <c r="W74" s="173" t="s">
        <v>1396</v>
      </c>
      <c r="X74" s="216" t="s">
        <v>964</v>
      </c>
      <c r="Y74" s="158" t="s">
        <v>967</v>
      </c>
      <c r="Z74" s="158" t="s">
        <v>960</v>
      </c>
      <c r="AA74" s="83">
        <v>1</v>
      </c>
      <c r="AB74" s="70" t="s">
        <v>956</v>
      </c>
      <c r="AC74" s="70" t="s">
        <v>951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6" t="str">
        <f>IF(BS_CONTROLE[[#This Row],[Local - Partida]]=0, "-", BS_CONTROLE[[#This Row],[Local - Partida]])</f>
        <v>POAPAM</v>
      </c>
      <c r="AL74" s="276" t="str">
        <f>IF(BS_CONTROLE[[#This Row],[Local - Encerramento]]=0, "-", BS_CONTROLE[[#This Row],[Local - Encerramento]])</f>
        <v>POAPAM</v>
      </c>
      <c r="AM74" s="276" t="str">
        <f>IF(BS_CONTROLE[[#This Row],[Entre - Estações]]=0, "-", BS_CONTROLE[[#This Row],[Entre - Estações]])</f>
        <v>POA-PAM</v>
      </c>
      <c r="AN74" s="276" t="str">
        <f>IF(BS_CONTROLE[[#This Row],[SB]]=0, "-", BS_CONTROLE[[#This Row],[SB]])</f>
        <v>POAPAM</v>
      </c>
      <c r="AO74" s="277">
        <f>IF(BS_CONTROLE[[#This Row],[SUB]]=0, "-", BS_CONTROLE[[#This Row],[SUB]])</f>
        <v>103</v>
      </c>
      <c r="AP74" s="278">
        <f>IF(BS_CONTROLE[[#This Row],[KM - Inicio]]=0, "-", BS_CONTROLE[[#This Row],[KM - Inicio]])</f>
        <v>1867</v>
      </c>
      <c r="AQ74" s="278" t="str">
        <f>IF(BS_CONTROLE[[#This Row],[KM - Fim]]=0, "-", BS_CONTROLE[[#This Row],[KM - Fim]])</f>
        <v>-</v>
      </c>
      <c r="AR74" s="240">
        <v>0.50347222222222221</v>
      </c>
      <c r="AS74" s="240">
        <v>0.51666666666666672</v>
      </c>
      <c r="AT74" s="240">
        <v>0.55833333333333335</v>
      </c>
      <c r="AU74" s="38"/>
      <c r="AV74" s="38"/>
      <c r="AW74" s="38"/>
      <c r="AX74" s="38"/>
      <c r="AY74" s="309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79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1397</v>
      </c>
      <c r="BK74" s="16" t="s">
        <v>1397</v>
      </c>
      <c r="BL74" s="15"/>
      <c r="BM74" s="14" t="s">
        <v>989</v>
      </c>
      <c r="BN74" s="14" t="s">
        <v>989</v>
      </c>
      <c r="BO74" s="165" t="s">
        <v>989</v>
      </c>
      <c r="BP74" s="16"/>
      <c r="BQ74" s="12" t="str">
        <f>IF(AND(BR74&lt;1,BS74&lt;1),"Produção e Intervalo",IF(BR74&lt;1,"Intervalo",IF(BS74&lt;1,"Produção","Aderente")))</f>
        <v>Intervalo</v>
      </c>
      <c r="BR74" s="18">
        <f>IF(OR(B74="",F74=""),"*",AY74/P74)</f>
        <v>0.99999999999999911</v>
      </c>
      <c r="BS74" s="18">
        <f>IF(OR(B74="",F74=""),"*",BA74/Q74)</f>
        <v>1</v>
      </c>
      <c r="BT74" s="223" t="str">
        <f t="shared" si="2"/>
        <v>OKOK</v>
      </c>
    </row>
    <row r="75" spans="1:72" hidden="1">
      <c r="A75" s="50" t="str">
        <f>D75&amp;B75</f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0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5">
        <v>74</v>
      </c>
      <c r="K75" s="215">
        <v>273</v>
      </c>
      <c r="L75" s="83">
        <v>267</v>
      </c>
      <c r="M75" s="20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6" t="s">
        <v>1398</v>
      </c>
      <c r="W75" s="173" t="s">
        <v>1399</v>
      </c>
      <c r="X75" s="216" t="s">
        <v>959</v>
      </c>
      <c r="Y75" s="158"/>
      <c r="Z75" s="158" t="s">
        <v>960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6" t="str">
        <f>IF(BS_CONTROLE[[#This Row],[Local - Partida]]=0, "-", BS_CONTROLE[[#This Row],[Local - Partida]])</f>
        <v>-</v>
      </c>
      <c r="AL75" s="276" t="str">
        <f>IF(BS_CONTROLE[[#This Row],[Local - Encerramento]]=0, "-", BS_CONTROLE[[#This Row],[Local - Encerramento]])</f>
        <v>-</v>
      </c>
      <c r="AM75" s="276" t="str">
        <f>IF(BS_CONTROLE[[#This Row],[Entre - Estações]]=0, "-", BS_CONTROLE[[#This Row],[Entre - Estações]])</f>
        <v>TJA-TCS</v>
      </c>
      <c r="AN75" s="276" t="str">
        <f>IF(BS_CONTROLE[[#This Row],[SB]]=0, "-", BS_CONTROLE[[#This Row],[SB]])</f>
        <v>TJA277</v>
      </c>
      <c r="AO75" s="277">
        <f>IF(BS_CONTROLE[[#This Row],[SUB]]=0, "-", BS_CONTROLE[[#This Row],[SUB]])</f>
        <v>74</v>
      </c>
      <c r="AP75" s="278">
        <f>IF(BS_CONTROLE[[#This Row],[KM - Inicio]]=0, "-", BS_CONTROLE[[#This Row],[KM - Inicio]])</f>
        <v>273</v>
      </c>
      <c r="AQ75" s="278">
        <f>IF(BS_CONTROLE[[#This Row],[KM - Fim]]=0, "-", BS_CONTROLE[[#This Row],[KM - Fim]])</f>
        <v>267</v>
      </c>
      <c r="AR75" s="240"/>
      <c r="AS75" s="240"/>
      <c r="AT75" s="240"/>
      <c r="AU75" s="38"/>
      <c r="AV75" s="38"/>
      <c r="AW75" s="38"/>
      <c r="AX75" s="38"/>
      <c r="AY75" s="309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79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>IF(AND(BR75&lt;1,BS75&lt;1),"Produção e Intervalo",IF(BR75&lt;1,"Intervalo",IF(BS75&lt;1,"Produção","Aderente")))</f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23" t="str">
        <f t="shared" si="2"/>
        <v/>
      </c>
    </row>
    <row r="76" spans="1:72" hidden="1">
      <c r="A76" s="50" t="str">
        <f>D76&amp;B76</f>
        <v/>
      </c>
      <c r="B76" s="171"/>
      <c r="C76" s="8" t="str">
        <f>IF(BS_CONTROLE[[#This Row],[DATA]]="","",WEEKNUM(BS_CONTROLE[[#This Row],[DATA]]))</f>
        <v/>
      </c>
      <c r="D76" s="51"/>
      <c r="E76" s="310">
        <v>71</v>
      </c>
      <c r="F76" s="172"/>
      <c r="G76" s="9" t="str">
        <f>IF(D76="","*",VLOOKUP(F76,BS_ATIVIDADE[#All],3,FALSE))</f>
        <v>*</v>
      </c>
      <c r="H76" s="173"/>
      <c r="I76" s="173"/>
      <c r="J76" s="215"/>
      <c r="K76" s="215"/>
      <c r="L76" s="83" t="s">
        <v>608</v>
      </c>
      <c r="M76" s="202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6"/>
      <c r="W76" s="173"/>
      <c r="X76" s="216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6" t="str">
        <f>IF(BS_CONTROLE[[#This Row],[Local - Partida]]=0, "-", BS_CONTROLE[[#This Row],[Local - Partida]])</f>
        <v>-</v>
      </c>
      <c r="AL76" s="276" t="str">
        <f>IF(BS_CONTROLE[[#This Row],[Local - Encerramento]]=0, "-", BS_CONTROLE[[#This Row],[Local - Encerramento]])</f>
        <v>-</v>
      </c>
      <c r="AM76" s="276" t="str">
        <f>IF(BS_CONTROLE[[#This Row],[Entre - Estações]]=0, "-", BS_CONTROLE[[#This Row],[Entre - Estações]])</f>
        <v>-</v>
      </c>
      <c r="AN76" s="276" t="str">
        <f>IF(BS_CONTROLE[[#This Row],[SB]]=0, "-", BS_CONTROLE[[#This Row],[SB]])</f>
        <v>-</v>
      </c>
      <c r="AO76" s="277" t="str">
        <f>IF(BS_CONTROLE[[#This Row],[SUB]]=0, "-", BS_CONTROLE[[#This Row],[SUB]])</f>
        <v>-</v>
      </c>
      <c r="AP76" s="278" t="str">
        <f>IF(BS_CONTROLE[[#This Row],[KM - Inicio]]=0, "-", BS_CONTROLE[[#This Row],[KM - Inicio]])</f>
        <v>-</v>
      </c>
      <c r="AQ76" s="278" t="str">
        <f>IF(BS_CONTROLE[[#This Row],[KM - Fim]]=0, "-", BS_CONTROLE[[#This Row],[KM - Fim]])</f>
        <v>-</v>
      </c>
      <c r="AR76" s="240"/>
      <c r="AS76" s="240"/>
      <c r="AT76" s="240"/>
      <c r="AU76" s="38"/>
      <c r="AV76" s="38"/>
      <c r="AW76" s="38"/>
      <c r="AX76" s="38"/>
      <c r="AY76" s="30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7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23" t="str">
        <f t="shared" si="2"/>
        <v/>
      </c>
    </row>
    <row r="77" spans="1:72" hidden="1">
      <c r="A77" s="50" t="str">
        <f>D77&amp;B77</f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844</v>
      </c>
      <c r="E77" s="310">
        <v>54</v>
      </c>
      <c r="F77" s="172" t="s">
        <v>784</v>
      </c>
      <c r="G77" s="9" t="str">
        <f>IF(D77="","*",VLOOKUP(F77,BS_ATIVIDADE[#All],3,FALSE))</f>
        <v>PEDRA</v>
      </c>
      <c r="H77" s="173" t="s">
        <v>1329</v>
      </c>
      <c r="I77" s="173" t="s">
        <v>1263</v>
      </c>
      <c r="J77" s="215">
        <v>98</v>
      </c>
      <c r="K77" s="215">
        <v>529</v>
      </c>
      <c r="L77" s="83">
        <v>528</v>
      </c>
      <c r="M77" s="202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5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6" t="s">
        <v>1267</v>
      </c>
      <c r="W77" s="173" t="s">
        <v>1223</v>
      </c>
      <c r="X77" s="216" t="s">
        <v>964</v>
      </c>
      <c r="Y77" s="158" t="s">
        <v>967</v>
      </c>
      <c r="Z77" s="158" t="s">
        <v>960</v>
      </c>
      <c r="AA77" s="83" t="s">
        <v>1308</v>
      </c>
      <c r="AB77" s="70" t="s">
        <v>956</v>
      </c>
      <c r="AC77" s="70" t="s">
        <v>951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6" t="str">
        <f>IF(BS_CONTROLE[[#This Row],[Local - Partida]]=0, "-", BS_CONTROLE[[#This Row],[Local - Partida]])</f>
        <v>TAG2</v>
      </c>
      <c r="AL77" s="276" t="str">
        <f>IF(BS_CONTROLE[[#This Row],[Local - Encerramento]]=0, "-", BS_CONTROLE[[#This Row],[Local - Encerramento]])</f>
        <v>TAG</v>
      </c>
      <c r="AM77" s="276" t="str">
        <f>IF(BS_CONTROLE[[#This Row],[Entre - Estações]]=0, "-", BS_CONTROLE[[#This Row],[Entre - Estações]])</f>
        <v>TGR-TBE</v>
      </c>
      <c r="AN77" s="276" t="str">
        <f>IF(BS_CONTROLE[[#This Row],[SB]]=0, "-", BS_CONTROLE[[#This Row],[SB]])</f>
        <v>TGR2</v>
      </c>
      <c r="AO77" s="277">
        <f>IF(BS_CONTROLE[[#This Row],[SUB]]=0, "-", BS_CONTROLE[[#This Row],[SUB]])</f>
        <v>98</v>
      </c>
      <c r="AP77" s="278">
        <f>IF(BS_CONTROLE[[#This Row],[KM - Inicio]]=0, "-", BS_CONTROLE[[#This Row],[KM - Inicio]])</f>
        <v>529</v>
      </c>
      <c r="AQ77" s="278">
        <f>IF(BS_CONTROLE[[#This Row],[KM - Fim]]=0, "-", BS_CONTROLE[[#This Row],[KM - Fim]])</f>
        <v>528</v>
      </c>
      <c r="AR77" s="240">
        <v>0.38819444444444445</v>
      </c>
      <c r="AS77" s="240">
        <v>0.49166666666666664</v>
      </c>
      <c r="AT77" s="240">
        <v>0.53333333333333333</v>
      </c>
      <c r="AU77" s="38"/>
      <c r="AV77" s="38"/>
      <c r="AW77" s="38"/>
      <c r="AX77" s="38"/>
      <c r="AY77" s="309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79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1400</v>
      </c>
      <c r="BK77" s="16" t="s">
        <v>1400</v>
      </c>
      <c r="BL77" s="15"/>
      <c r="BM77" s="14" t="s">
        <v>989</v>
      </c>
      <c r="BN77" s="14" t="s">
        <v>989</v>
      </c>
      <c r="BO77" s="165" t="s">
        <v>989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1.0000000000000004</v>
      </c>
      <c r="BS77" s="18">
        <f>IF(OR(B77="",F77=""),"*",BA77/Q77)</f>
        <v>1</v>
      </c>
      <c r="BT77" s="223" t="str">
        <f t="shared" si="2"/>
        <v>OKOK</v>
      </c>
    </row>
    <row r="78" spans="1:72" hidden="1">
      <c r="A78" s="50" t="str">
        <f>D78&amp;B78</f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871</v>
      </c>
      <c r="E78" s="310">
        <v>56</v>
      </c>
      <c r="F78" s="172" t="s">
        <v>791</v>
      </c>
      <c r="G78" s="9" t="str">
        <f>IF(D78="","*",VLOOKUP(F78,BS_ATIVIDADE[#All],3,FALSE))</f>
        <v>SOLDA</v>
      </c>
      <c r="H78" s="202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5">
        <v>74</v>
      </c>
      <c r="K78" s="215">
        <v>446</v>
      </c>
      <c r="L78" s="215">
        <v>445.7</v>
      </c>
      <c r="M78" s="20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6" t="s">
        <v>1226</v>
      </c>
      <c r="W78" s="173" t="s">
        <v>1370</v>
      </c>
      <c r="X78" s="216" t="s">
        <v>964</v>
      </c>
      <c r="Y78" s="158" t="s">
        <v>967</v>
      </c>
      <c r="Z78" s="158" t="s">
        <v>965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6" t="str">
        <f>IF(BS_CONTROLE[[#This Row],[Local - Partida]]=0, "-", BS_CONTROLE[[#This Row],[Local - Partida]])</f>
        <v>440TVL</v>
      </c>
      <c r="AL78" s="276" t="str">
        <f>IF(BS_CONTROLE[[#This Row],[Local - Encerramento]]=0, "-", BS_CONTROLE[[#This Row],[Local - Encerramento]])</f>
        <v>-</v>
      </c>
      <c r="AM78" s="276" t="str">
        <f>IF(BS_CONTROLE[[#This Row],[Entre - Estações]]=0, "-", BS_CONTROLE[[#This Row],[Entre - Estações]])</f>
        <v>TPC-TVL</v>
      </c>
      <c r="AN78" s="276" t="str">
        <f>IF(BS_CONTROLE[[#This Row],[SB]]=0, "-", BS_CONTROLE[[#This Row],[SB]])</f>
        <v>440TVL</v>
      </c>
      <c r="AO78" s="277">
        <f>IF(BS_CONTROLE[[#This Row],[SUB]]=0, "-", BS_CONTROLE[[#This Row],[SUB]])</f>
        <v>74</v>
      </c>
      <c r="AP78" s="278">
        <f>IF(BS_CONTROLE[[#This Row],[KM - Inicio]]=0, "-", BS_CONTROLE[[#This Row],[KM - Inicio]])</f>
        <v>446</v>
      </c>
      <c r="AQ78" s="278">
        <f>IF(BS_CONTROLE[[#This Row],[KM - Fim]]=0, "-", BS_CONTROLE[[#This Row],[KM - Fim]])</f>
        <v>445.7</v>
      </c>
      <c r="AR78" s="240">
        <v>0.34722222222222221</v>
      </c>
      <c r="AS78" s="240">
        <v>0.35416666666666669</v>
      </c>
      <c r="AT78" s="240">
        <v>0.4375</v>
      </c>
      <c r="AU78" s="38"/>
      <c r="AV78" s="38"/>
      <c r="AW78" s="38"/>
      <c r="AX78" s="38"/>
      <c r="AY78" s="309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79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1401</v>
      </c>
      <c r="BK78" s="16" t="s">
        <v>1401</v>
      </c>
      <c r="BL78" s="15"/>
      <c r="BM78" s="14" t="s">
        <v>989</v>
      </c>
      <c r="BN78" s="14" t="s">
        <v>989</v>
      </c>
      <c r="BO78" s="165" t="s">
        <v>989</v>
      </c>
      <c r="BP78" s="16"/>
      <c r="BQ78" s="12" t="str">
        <f>IF(AND(BR78&lt;1,BS78&lt;1),"Produção e Intervalo",IF(BR78&lt;1,"Intervalo",IF(BS78&lt;1,"Produção","Aderente")))</f>
        <v>Aderente</v>
      </c>
      <c r="BR78" s="18">
        <f>IF(OR(B78="",F78=""),"*",AY78/P78)</f>
        <v>1.333333333333333</v>
      </c>
      <c r="BS78" s="18">
        <f>IF(OR(B78="",F78=""),"*",BA78/Q78)</f>
        <v>2</v>
      </c>
      <c r="BT78" s="223" t="str">
        <f t="shared" si="2"/>
        <v>OKOK</v>
      </c>
    </row>
    <row r="79" spans="1:72" hidden="1">
      <c r="A79" s="50" t="str">
        <f>D79&amp;B79</f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834</v>
      </c>
      <c r="E79" s="310">
        <v>396</v>
      </c>
      <c r="F79" s="172" t="s">
        <v>698</v>
      </c>
      <c r="G79" s="9" t="str">
        <f>IF(D79="","*",VLOOKUP(F79,BS_ATIVIDADE[#All],3,FALSE))</f>
        <v>MECANIZAÇÃO - DOL</v>
      </c>
      <c r="H79" s="202" t="s">
        <v>570</v>
      </c>
      <c r="I79" s="202" t="s">
        <v>570</v>
      </c>
      <c r="J79" s="215">
        <v>74</v>
      </c>
      <c r="K79" s="215">
        <v>412</v>
      </c>
      <c r="L79" s="83" t="s">
        <v>608</v>
      </c>
      <c r="M79" s="20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6" t="s">
        <v>1238</v>
      </c>
      <c r="W79" s="173" t="s">
        <v>1374</v>
      </c>
      <c r="X79" s="216" t="s">
        <v>964</v>
      </c>
      <c r="Y79" s="158" t="s">
        <v>967</v>
      </c>
      <c r="Z79" s="158" t="s">
        <v>965</v>
      </c>
      <c r="AA79" s="83">
        <v>1</v>
      </c>
      <c r="AB79" s="70" t="s">
        <v>956</v>
      </c>
      <c r="AC79" s="70" t="s">
        <v>951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6" t="str">
        <f>IF(BS_CONTROLE[[#This Row],[Local - Partida]]=0, "-", BS_CONTROLE[[#This Row],[Local - Partida]])</f>
        <v>TOM2</v>
      </c>
      <c r="AL79" s="276" t="str">
        <f>IF(BS_CONTROLE[[#This Row],[Local - Encerramento]]=0, "-", BS_CONTROLE[[#This Row],[Local - Encerramento]])</f>
        <v>TOM2</v>
      </c>
      <c r="AM79" s="276" t="str">
        <f>IF(BS_CONTROLE[[#This Row],[Entre - Estações]]=0, "-", BS_CONTROLE[[#This Row],[Entre - Estações]])</f>
        <v>TOM-TPC</v>
      </c>
      <c r="AN79" s="276" t="str">
        <f>IF(BS_CONTROLE[[#This Row],[SB]]=0, "-", BS_CONTROLE[[#This Row],[SB]])</f>
        <v>TOM416</v>
      </c>
      <c r="AO79" s="277">
        <f>IF(BS_CONTROLE[[#This Row],[SUB]]=0, "-", BS_CONTROLE[[#This Row],[SUB]])</f>
        <v>74</v>
      </c>
      <c r="AP79" s="278">
        <f>IF(BS_CONTROLE[[#This Row],[KM - Inicio]]=0, "-", BS_CONTROLE[[#This Row],[KM - Inicio]])</f>
        <v>412</v>
      </c>
      <c r="AQ79" s="278" t="str">
        <f>IF(BS_CONTROLE[[#This Row],[KM - Fim]]=0, "-", BS_CONTROLE[[#This Row],[KM - Fim]])</f>
        <v>-</v>
      </c>
      <c r="AR79" s="240">
        <v>0.31944444444444442</v>
      </c>
      <c r="AS79" s="240">
        <v>0</v>
      </c>
      <c r="AT79" s="240">
        <v>0</v>
      </c>
      <c r="AU79" s="38"/>
      <c r="AV79" s="38"/>
      <c r="AW79" s="38"/>
      <c r="AX79" s="38"/>
      <c r="AY79" s="309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79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1402</v>
      </c>
      <c r="BK79" s="16" t="s">
        <v>1402</v>
      </c>
      <c r="BL79" s="15"/>
      <c r="BM79" s="14" t="s">
        <v>981</v>
      </c>
      <c r="BN79" s="14" t="s">
        <v>1012</v>
      </c>
      <c r="BO79" s="165" t="s">
        <v>1070</v>
      </c>
      <c r="BP79" s="16" t="s">
        <v>1402</v>
      </c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23" t="str">
        <f t="shared" si="2"/>
        <v>MecanizaçãoAtivos</v>
      </c>
    </row>
    <row r="80" spans="1:72" hidden="1">
      <c r="A80" s="50" t="str">
        <f>D80&amp;B80</f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893</v>
      </c>
      <c r="E80" s="310">
        <v>396</v>
      </c>
      <c r="F80" s="172" t="s">
        <v>791</v>
      </c>
      <c r="G80" s="9" t="str">
        <f>IF(D80="","*",VLOOKUP(F80,BS_ATIVIDADE[#All],3,FALSE))</f>
        <v>SOLDA</v>
      </c>
      <c r="H80" s="202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5">
        <v>74</v>
      </c>
      <c r="K80" s="215">
        <v>446</v>
      </c>
      <c r="L80" s="215">
        <v>445.7</v>
      </c>
      <c r="M80" s="20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6" t="s">
        <v>1241</v>
      </c>
      <c r="W80" s="173" t="s">
        <v>1370</v>
      </c>
      <c r="X80" s="216" t="s">
        <v>964</v>
      </c>
      <c r="Y80" s="158" t="s">
        <v>967</v>
      </c>
      <c r="Z80" s="158" t="s">
        <v>969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6" t="str">
        <f>IF(BS_CONTROLE[[#This Row],[Local - Partida]]=0, "-", BS_CONTROLE[[#This Row],[Local - Partida]])</f>
        <v>440TVL</v>
      </c>
      <c r="AL80" s="276" t="str">
        <f>IF(BS_CONTROLE[[#This Row],[Local - Encerramento]]=0, "-", BS_CONTROLE[[#This Row],[Local - Encerramento]])</f>
        <v>-</v>
      </c>
      <c r="AM80" s="276" t="str">
        <f>IF(BS_CONTROLE[[#This Row],[Entre - Estações]]=0, "-", BS_CONTROLE[[#This Row],[Entre - Estações]])</f>
        <v>TPC-TVL</v>
      </c>
      <c r="AN80" s="276" t="str">
        <f>IF(BS_CONTROLE[[#This Row],[SB]]=0, "-", BS_CONTROLE[[#This Row],[SB]])</f>
        <v>440TVL</v>
      </c>
      <c r="AO80" s="277">
        <f>IF(BS_CONTROLE[[#This Row],[SUB]]=0, "-", BS_CONTROLE[[#This Row],[SUB]])</f>
        <v>74</v>
      </c>
      <c r="AP80" s="278">
        <f>IF(BS_CONTROLE[[#This Row],[KM - Inicio]]=0, "-", BS_CONTROLE[[#This Row],[KM - Inicio]])</f>
        <v>446</v>
      </c>
      <c r="AQ80" s="278">
        <f>IF(BS_CONTROLE[[#This Row],[KM - Fim]]=0, "-", BS_CONTROLE[[#This Row],[KM - Fim]])</f>
        <v>445.7</v>
      </c>
      <c r="AR80" s="240">
        <v>0.34722222222222221</v>
      </c>
      <c r="AS80" s="240">
        <v>0.35416666666666669</v>
      </c>
      <c r="AT80" s="240">
        <v>0.4375</v>
      </c>
      <c r="AU80" s="38"/>
      <c r="AV80" s="38"/>
      <c r="AW80" s="38"/>
      <c r="AX80" s="38"/>
      <c r="AY80" s="309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79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1403</v>
      </c>
      <c r="BK80" s="16" t="s">
        <v>1403</v>
      </c>
      <c r="BL80" s="15"/>
      <c r="BM80" s="14" t="s">
        <v>989</v>
      </c>
      <c r="BN80" s="14" t="s">
        <v>989</v>
      </c>
      <c r="BO80" s="165" t="s">
        <v>989</v>
      </c>
      <c r="BP80" s="16"/>
      <c r="BQ80" s="12" t="str">
        <f>IF(AND(BR80&lt;1,BS80&lt;1),"Produção e Intervalo",IF(BR80&lt;1,"Intervalo",IF(BS80&lt;1,"Produção","Aderente")))</f>
        <v>Aderente</v>
      </c>
      <c r="BR80" s="18">
        <f>IF(OR(B80="",F80=""),"*",AY80/P80)</f>
        <v>1.333333333333333</v>
      </c>
      <c r="BS80" s="18">
        <f>IF(OR(B80="",F80=""),"*",BA80/Q80)</f>
        <v>1</v>
      </c>
      <c r="BT80" s="223" t="str">
        <f t="shared" si="2"/>
        <v>OKOK</v>
      </c>
    </row>
    <row r="81" spans="1:72" hidden="1">
      <c r="A81" s="50" t="str">
        <f>D81&amp;B81</f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862</v>
      </c>
      <c r="E81" s="310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5">
        <v>74</v>
      </c>
      <c r="K81" s="215">
        <v>293</v>
      </c>
      <c r="L81" s="83" t="s">
        <v>608</v>
      </c>
      <c r="M81" s="20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6" t="s">
        <v>1377</v>
      </c>
      <c r="W81" s="173" t="s">
        <v>1404</v>
      </c>
      <c r="X81" s="216" t="s">
        <v>964</v>
      </c>
      <c r="Y81" s="158" t="s">
        <v>967</v>
      </c>
      <c r="Z81" s="158" t="s">
        <v>971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6" t="str">
        <f>IF(BS_CONTROLE[[#This Row],[Local - Partida]]=0, "-", BS_CONTROLE[[#This Row],[Local - Partida]])</f>
        <v>-</v>
      </c>
      <c r="AL81" s="276" t="str">
        <f>IF(BS_CONTROLE[[#This Row],[Local - Encerramento]]=0, "-", BS_CONTROLE[[#This Row],[Local - Encerramento]])</f>
        <v>-</v>
      </c>
      <c r="AM81" s="276" t="str">
        <f>IF(BS_CONTROLE[[#This Row],[Entre - Estações]]=0, "-", BS_CONTROLE[[#This Row],[Entre - Estações]])</f>
        <v>TRC</v>
      </c>
      <c r="AN81" s="276" t="str">
        <f>IF(BS_CONTROLE[[#This Row],[SB]]=0, "-", BS_CONTROLE[[#This Row],[SB]])</f>
        <v>TRC1</v>
      </c>
      <c r="AO81" s="277">
        <f>IF(BS_CONTROLE[[#This Row],[SUB]]=0, "-", BS_CONTROLE[[#This Row],[SUB]])</f>
        <v>74</v>
      </c>
      <c r="AP81" s="278">
        <f>IF(BS_CONTROLE[[#This Row],[KM - Inicio]]=0, "-", BS_CONTROLE[[#This Row],[KM - Inicio]])</f>
        <v>293</v>
      </c>
      <c r="AQ81" s="278" t="str">
        <f>IF(BS_CONTROLE[[#This Row],[KM - Fim]]=0, "-", BS_CONTROLE[[#This Row],[KM - Fim]])</f>
        <v>-</v>
      </c>
      <c r="AR81" s="240">
        <v>0.35416666666666669</v>
      </c>
      <c r="AS81" s="240">
        <v>0.5</v>
      </c>
      <c r="AT81" s="240">
        <v>0.54166666666666663</v>
      </c>
      <c r="AU81" s="38"/>
      <c r="AV81" s="38"/>
      <c r="AW81" s="38"/>
      <c r="AX81" s="38"/>
      <c r="AY81" s="309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79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1405</v>
      </c>
      <c r="BK81" s="16" t="s">
        <v>1405</v>
      </c>
      <c r="BL81" s="15"/>
      <c r="BM81" s="14" t="s">
        <v>989</v>
      </c>
      <c r="BN81" s="14" t="s">
        <v>989</v>
      </c>
      <c r="BO81" s="165" t="s">
        <v>989</v>
      </c>
      <c r="BP81" s="16"/>
      <c r="BQ81" s="12" t="str">
        <f>IF(AND(BR81&lt;1,BS81&lt;1),"Produção e Intervalo",IF(BR81&lt;1,"Intervalo",IF(BS81&lt;1,"Produção","Aderente")))</f>
        <v>Intervalo</v>
      </c>
      <c r="BR81" s="18">
        <f>IF(OR(B81="",F81=""),"*",AY81/P81)</f>
        <v>0.99999999999999911</v>
      </c>
      <c r="BS81" s="18">
        <f>IF(OR(B81="",F81=""),"*",BA81/Q81)</f>
        <v>1</v>
      </c>
      <c r="BT81" s="223" t="str">
        <f t="shared" si="2"/>
        <v>OKOK</v>
      </c>
    </row>
    <row r="82" spans="1:72" hidden="1">
      <c r="A82" s="50" t="str">
        <f>D82&amp;B82</f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817</v>
      </c>
      <c r="E82" s="310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5">
        <v>74</v>
      </c>
      <c r="K82" s="215">
        <v>197</v>
      </c>
      <c r="L82" s="215">
        <v>195</v>
      </c>
      <c r="M82" s="20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6" t="s">
        <v>1238</v>
      </c>
      <c r="W82" s="173" t="s">
        <v>1381</v>
      </c>
      <c r="X82" s="216" t="s">
        <v>964</v>
      </c>
      <c r="Y82" s="158" t="s">
        <v>967</v>
      </c>
      <c r="Z82" s="158" t="s">
        <v>965</v>
      </c>
      <c r="AA82" s="83">
        <v>1</v>
      </c>
      <c r="AB82" s="70" t="s">
        <v>956</v>
      </c>
      <c r="AC82" s="70" t="s">
        <v>951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6" t="str">
        <f>IF(BS_CONTROLE[[#This Row],[Local - Partida]]=0, "-", BS_CONTROLE[[#This Row],[Local - Partida]])</f>
        <v>TID2</v>
      </c>
      <c r="AL82" s="276" t="str">
        <f>IF(BS_CONTROLE[[#This Row],[Local - Encerramento]]=0, "-", BS_CONTROLE[[#This Row],[Local - Encerramento]])</f>
        <v>TID2</v>
      </c>
      <c r="AM82" s="276" t="str">
        <f>IF(BS_CONTROLE[[#This Row],[Entre - Estações]]=0, "-", BS_CONTROLE[[#This Row],[Entre - Estações]])</f>
        <v>TID-TVI</v>
      </c>
      <c r="AN82" s="276" t="str">
        <f>IF(BS_CONTROLE[[#This Row],[SB]]=0, "-", BS_CONTROLE[[#This Row],[SB]])</f>
        <v>TID201</v>
      </c>
      <c r="AO82" s="277">
        <f>IF(BS_CONTROLE[[#This Row],[SUB]]=0, "-", BS_CONTROLE[[#This Row],[SUB]])</f>
        <v>74</v>
      </c>
      <c r="AP82" s="278">
        <f>IF(BS_CONTROLE[[#This Row],[KM - Inicio]]=0, "-", BS_CONTROLE[[#This Row],[KM - Inicio]])</f>
        <v>197</v>
      </c>
      <c r="AQ82" s="278">
        <f>IF(BS_CONTROLE[[#This Row],[KM - Fim]]=0, "-", BS_CONTROLE[[#This Row],[KM - Fim]])</f>
        <v>195</v>
      </c>
      <c r="AR82" s="240">
        <v>0.37916666666666665</v>
      </c>
      <c r="AS82" s="240">
        <v>0.42777777777777776</v>
      </c>
      <c r="AT82" s="240">
        <v>0.53055555555555556</v>
      </c>
      <c r="AU82" s="38"/>
      <c r="AV82" s="38"/>
      <c r="AW82" s="38"/>
      <c r="AX82" s="38"/>
      <c r="AY82" s="309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79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1406</v>
      </c>
      <c r="BK82" s="16" t="s">
        <v>1406</v>
      </c>
      <c r="BL82" s="15"/>
      <c r="BM82" s="14" t="s">
        <v>981</v>
      </c>
      <c r="BN82" s="14" t="s">
        <v>1012</v>
      </c>
      <c r="BO82" s="165" t="s">
        <v>1070</v>
      </c>
      <c r="BP82" s="16" t="s">
        <v>1406</v>
      </c>
      <c r="BQ82" s="12" t="str">
        <f>IF(AND(BR82&lt;1,BS82&lt;1),"Produção e Intervalo",IF(BR82&lt;1,"Intervalo",IF(BS82&lt;1,"Produção","Aderente")))</f>
        <v>Produção</v>
      </c>
      <c r="BR82" s="18">
        <f>IF(OR(B82="",F82=""),"*",AY82/P82)</f>
        <v>1.6444444444444448</v>
      </c>
      <c r="BS82" s="18">
        <f>IF(OR(B82="",F82=""),"*",BA82/Q82)</f>
        <v>0.35714285714285715</v>
      </c>
      <c r="BT82" s="223" t="str">
        <f t="shared" si="2"/>
        <v>MecanizaçãoAtivos</v>
      </c>
    </row>
    <row r="83" spans="1:72" hidden="1">
      <c r="A83" s="50" t="str">
        <f>D83&amp;B83</f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896</v>
      </c>
      <c r="E83" s="310">
        <v>62</v>
      </c>
      <c r="F83" s="172" t="s">
        <v>791</v>
      </c>
      <c r="G83" s="9" t="str">
        <f>IF(D83="","*",VLOOKUP(F83,BS_ATIVIDADE[#All],3,FALSE))</f>
        <v>SOLDA</v>
      </c>
      <c r="H83" s="202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5">
        <v>74</v>
      </c>
      <c r="K83" s="215">
        <v>64.563999999999993</v>
      </c>
      <c r="L83" s="215">
        <v>63.738999999999997</v>
      </c>
      <c r="M83" s="20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2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6" t="s">
        <v>1383</v>
      </c>
      <c r="W83" s="173" t="s">
        <v>1370</v>
      </c>
      <c r="X83" s="216" t="s">
        <v>964</v>
      </c>
      <c r="Y83" s="158" t="s">
        <v>967</v>
      </c>
      <c r="Z83" s="158" t="s">
        <v>969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6" t="str">
        <f>IF(BS_CONTROLE[[#This Row],[Local - Partida]]=0, "-", BS_CONTROLE[[#This Row],[Local - Partida]])</f>
        <v>TQIK73</v>
      </c>
      <c r="AL83" s="276" t="str">
        <f>IF(BS_CONTROLE[[#This Row],[Local - Encerramento]]=0, "-", BS_CONTROLE[[#This Row],[Local - Encerramento]])</f>
        <v>-</v>
      </c>
      <c r="AM83" s="276" t="str">
        <f>IF(BS_CONTROLE[[#This Row],[Entre - Estações]]=0, "-", BS_CONTROLE[[#This Row],[Entre - Estações]])</f>
        <v>TQI-TSP</v>
      </c>
      <c r="AN83" s="276" t="str">
        <f>IF(BS_CONTROLE[[#This Row],[SB]]=0, "-", BS_CONTROLE[[#This Row],[SB]])</f>
        <v>TQIK73</v>
      </c>
      <c r="AO83" s="277">
        <f>IF(BS_CONTROLE[[#This Row],[SUB]]=0, "-", BS_CONTROLE[[#This Row],[SUB]])</f>
        <v>74</v>
      </c>
      <c r="AP83" s="278">
        <f>IF(BS_CONTROLE[[#This Row],[KM - Inicio]]=0, "-", BS_CONTROLE[[#This Row],[KM - Inicio]])</f>
        <v>64.563999999999993</v>
      </c>
      <c r="AQ83" s="278">
        <f>IF(BS_CONTROLE[[#This Row],[KM - Fim]]=0, "-", BS_CONTROLE[[#This Row],[KM - Fim]])</f>
        <v>63.738999999999997</v>
      </c>
      <c r="AR83" s="240">
        <v>0.34930555555555554</v>
      </c>
      <c r="AS83" s="240">
        <v>0.35416666666666669</v>
      </c>
      <c r="AT83" s="240">
        <v>0.4375</v>
      </c>
      <c r="AU83" s="38"/>
      <c r="AV83" s="38"/>
      <c r="AW83" s="38"/>
      <c r="AX83" s="38"/>
      <c r="AY83" s="309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79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1407</v>
      </c>
      <c r="BK83" s="16" t="s">
        <v>1407</v>
      </c>
      <c r="BL83" s="15"/>
      <c r="BM83" s="14" t="s">
        <v>989</v>
      </c>
      <c r="BN83" s="14" t="s">
        <v>989</v>
      </c>
      <c r="BO83" s="165" t="s">
        <v>989</v>
      </c>
      <c r="BP83" s="16"/>
      <c r="BQ83" s="12" t="str">
        <f>IF(AND(BR83&lt;1,BS83&lt;1),"Produção e Intervalo",IF(BR83&lt;1,"Intervalo",IF(BS83&lt;1,"Produção","Aderente")))</f>
        <v>Aderente</v>
      </c>
      <c r="BR83" s="18">
        <f>IF(OR(B83="",F83=""),"*",AY83/P83)</f>
        <v>1.333333333333333</v>
      </c>
      <c r="BS83" s="18">
        <f>IF(OR(B83="",F83=""),"*",BA83/Q83)</f>
        <v>2</v>
      </c>
      <c r="BT83" s="223" t="str">
        <f t="shared" si="2"/>
        <v>OKOK</v>
      </c>
    </row>
    <row r="84" spans="1:72" hidden="1">
      <c r="A84" s="50" t="str">
        <f>D84&amp;B84</f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4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5">
        <v>78</v>
      </c>
      <c r="K84" s="215">
        <v>251</v>
      </c>
      <c r="L84" s="83">
        <v>244</v>
      </c>
      <c r="M84" s="215" t="s">
        <v>1285</v>
      </c>
      <c r="N84" s="215" t="s">
        <v>1286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6" t="s">
        <v>1277</v>
      </c>
      <c r="W84" s="173" t="s">
        <v>1388</v>
      </c>
      <c r="X84" s="216" t="s">
        <v>964</v>
      </c>
      <c r="Y84" s="158" t="s">
        <v>967</v>
      </c>
      <c r="Z84" s="158" t="s">
        <v>960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6" t="str">
        <f>IF(BS_CONTROLE[[#This Row],[Local - Partida]]=0, "-", BS_CONTROLE[[#This Row],[Local - Partida]])</f>
        <v>ZDK1</v>
      </c>
      <c r="AL84" s="276" t="str">
        <f>IF(BS_CONTROLE[[#This Row],[Local - Encerramento]]=0, "-", BS_CONTROLE[[#This Row],[Local - Encerramento]])</f>
        <v>ZDK1</v>
      </c>
      <c r="AM84" s="276" t="str">
        <f>IF(BS_CONTROLE[[#This Row],[Entre - Estações]]=0, "-", BS_CONTROLE[[#This Row],[Entre - Estações]])</f>
        <v>ZDK-ZVT</v>
      </c>
      <c r="AN84" s="276" t="str">
        <f>IF(BS_CONTROLE[[#This Row],[SB]]=0, "-", BS_CONTROLE[[#This Row],[SB]])</f>
        <v>ZDK1/ZDKZVT</v>
      </c>
      <c r="AO84" s="277">
        <f>IF(BS_CONTROLE[[#This Row],[SUB]]=0, "-", BS_CONTROLE[[#This Row],[SUB]])</f>
        <v>78</v>
      </c>
      <c r="AP84" s="278">
        <f>IF(BS_CONTROLE[[#This Row],[KM - Inicio]]=0, "-", BS_CONTROLE[[#This Row],[KM - Inicio]])</f>
        <v>251</v>
      </c>
      <c r="AQ84" s="278">
        <f>IF(BS_CONTROLE[[#This Row],[KM - Fim]]=0, "-", BS_CONTROLE[[#This Row],[KM - Fim]])</f>
        <v>244</v>
      </c>
      <c r="AR84" s="240">
        <v>0.37777777777777777</v>
      </c>
      <c r="AS84" s="240">
        <v>0.41180555555555554</v>
      </c>
      <c r="AT84" s="240">
        <v>0.58333333333333337</v>
      </c>
      <c r="AU84" s="38"/>
      <c r="AV84" s="38"/>
      <c r="AW84" s="38"/>
      <c r="AX84" s="38"/>
      <c r="AY84" s="309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7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1408</v>
      </c>
      <c r="BK84" s="16" t="s">
        <v>1408</v>
      </c>
      <c r="BL84" s="15"/>
      <c r="BM84" s="14" t="s">
        <v>989</v>
      </c>
      <c r="BN84" s="14" t="s">
        <v>989</v>
      </c>
      <c r="BO84" s="165" t="s">
        <v>989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1.3722222222222227</v>
      </c>
      <c r="BS84" s="18">
        <f>IF(OR(B84="",F84=""),"*",BA84/Q84)</f>
        <v>2</v>
      </c>
      <c r="BT84" s="223" t="str">
        <f t="shared" si="2"/>
        <v>OKOK</v>
      </c>
    </row>
    <row r="85" spans="1:72" hidden="1">
      <c r="A85" s="50" t="str">
        <f>D85&amp;B85</f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787</v>
      </c>
      <c r="E85" s="311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5">
        <v>72</v>
      </c>
      <c r="K85" s="215">
        <v>309</v>
      </c>
      <c r="L85" s="83">
        <v>310</v>
      </c>
      <c r="M85" s="20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6" t="s">
        <v>1350</v>
      </c>
      <c r="W85" s="173" t="s">
        <v>1381</v>
      </c>
      <c r="X85" s="216" t="s">
        <v>964</v>
      </c>
      <c r="Y85" s="158" t="s">
        <v>967</v>
      </c>
      <c r="Z85" s="158" t="s">
        <v>960</v>
      </c>
      <c r="AA85" s="83">
        <v>1</v>
      </c>
      <c r="AB85" s="70" t="s">
        <v>956</v>
      </c>
      <c r="AC85" s="70" t="s">
        <v>951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6" t="str">
        <f>IF(BS_CONTROLE[[#This Row],[Local - Partida]]=0, "-", BS_CONTROLE[[#This Row],[Local - Partida]])</f>
        <v>ZGT1</v>
      </c>
      <c r="AL85" s="276" t="str">
        <f>IF(BS_CONTROLE[[#This Row],[Local - Encerramento]]=0, "-", BS_CONTROLE[[#This Row],[Local - Encerramento]])</f>
        <v>ZGT1</v>
      </c>
      <c r="AM85" s="276" t="str">
        <f>IF(BS_CONTROLE[[#This Row],[Entre - Estações]]=0, "-", BS_CONTROLE[[#This Row],[Entre - Estações]])</f>
        <v>ZGT-ZXE</v>
      </c>
      <c r="AN85" s="276" t="str">
        <f>IF(BS_CONTROLE[[#This Row],[SB]]=0, "-", BS_CONTROLE[[#This Row],[SB]])</f>
        <v>ZGTZXE</v>
      </c>
      <c r="AO85" s="277">
        <f>IF(BS_CONTROLE[[#This Row],[SUB]]=0, "-", BS_CONTROLE[[#This Row],[SUB]])</f>
        <v>72</v>
      </c>
      <c r="AP85" s="278">
        <f>IF(BS_CONTROLE[[#This Row],[KM - Inicio]]=0, "-", BS_CONTROLE[[#This Row],[KM - Inicio]])</f>
        <v>309</v>
      </c>
      <c r="AQ85" s="278">
        <f>IF(BS_CONTROLE[[#This Row],[KM - Fim]]=0, "-", BS_CONTROLE[[#This Row],[KM - Fim]])</f>
        <v>310</v>
      </c>
      <c r="AR85" s="240">
        <v>0.34027777777777779</v>
      </c>
      <c r="AS85" s="240">
        <v>0</v>
      </c>
      <c r="AT85" s="240">
        <v>0</v>
      </c>
      <c r="AU85" s="38"/>
      <c r="AV85" s="38"/>
      <c r="AW85" s="38"/>
      <c r="AX85" s="38"/>
      <c r="AY85" s="309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79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1409</v>
      </c>
      <c r="BK85" s="16" t="s">
        <v>1409</v>
      </c>
      <c r="BL85" s="15"/>
      <c r="BM85" s="14" t="s">
        <v>995</v>
      </c>
      <c r="BN85" s="14" t="s">
        <v>995</v>
      </c>
      <c r="BO85" s="165" t="s">
        <v>995</v>
      </c>
      <c r="BP85" s="16" t="s">
        <v>1410</v>
      </c>
      <c r="BQ85" s="12" t="str">
        <f>IF(AND(BR85&lt;1,BS85&lt;1),"Produção e Intervalo",IF(BR85&lt;1,"Intervalo",IF(BS85&lt;1,"Produção","Aderente")))</f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23" t="str">
        <f t="shared" si="2"/>
        <v>SemOportunidadeSemOportunidade</v>
      </c>
    </row>
    <row r="86" spans="1:72" hidden="1">
      <c r="A86" s="50" t="str">
        <f>D86&amp;B86</f>
        <v/>
      </c>
      <c r="B86" s="171"/>
      <c r="C86" s="8" t="str">
        <f>IF(BS_CONTROLE[[#This Row],[DATA]]="","",WEEKNUM(BS_CONTROLE[[#This Row],[DATA]]))</f>
        <v/>
      </c>
      <c r="D86" s="51"/>
      <c r="E86" s="310">
        <v>81</v>
      </c>
      <c r="F86" s="172"/>
      <c r="G86" s="9" t="str">
        <f>IF(D86="","*",VLOOKUP(F86,BS_ATIVIDADE[#All],3,FALSE))</f>
        <v>*</v>
      </c>
      <c r="H86" s="173"/>
      <c r="I86" s="173"/>
      <c r="J86" s="215"/>
      <c r="K86" s="215"/>
      <c r="L86" s="83" t="s">
        <v>608</v>
      </c>
      <c r="M86" s="20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6"/>
      <c r="W86" s="173"/>
      <c r="X86" s="216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6" t="str">
        <f>IF(BS_CONTROLE[[#This Row],[Local - Partida]]=0, "-", BS_CONTROLE[[#This Row],[Local - Partida]])</f>
        <v>-</v>
      </c>
      <c r="AL86" s="276" t="str">
        <f>IF(BS_CONTROLE[[#This Row],[Local - Encerramento]]=0, "-", BS_CONTROLE[[#This Row],[Local - Encerramento]])</f>
        <v>-</v>
      </c>
      <c r="AM86" s="276" t="str">
        <f>IF(BS_CONTROLE[[#This Row],[Entre - Estações]]=0, "-", BS_CONTROLE[[#This Row],[Entre - Estações]])</f>
        <v>-</v>
      </c>
      <c r="AN86" s="276" t="str">
        <f>IF(BS_CONTROLE[[#This Row],[SB]]=0, "-", BS_CONTROLE[[#This Row],[SB]])</f>
        <v>-</v>
      </c>
      <c r="AO86" s="277" t="str">
        <f>IF(BS_CONTROLE[[#This Row],[SUB]]=0, "-", BS_CONTROLE[[#This Row],[SUB]])</f>
        <v>-</v>
      </c>
      <c r="AP86" s="278" t="str">
        <f>IF(BS_CONTROLE[[#This Row],[KM - Inicio]]=0, "-", BS_CONTROLE[[#This Row],[KM - Inicio]])</f>
        <v>-</v>
      </c>
      <c r="AQ86" s="278" t="str">
        <f>IF(BS_CONTROLE[[#This Row],[KM - Fim]]=0, "-", BS_CONTROLE[[#This Row],[KM - Fim]])</f>
        <v>-</v>
      </c>
      <c r="AR86" s="240"/>
      <c r="AS86" s="240"/>
      <c r="AT86" s="240"/>
      <c r="AU86" s="38"/>
      <c r="AV86" s="38"/>
      <c r="AW86" s="38"/>
      <c r="AX86" s="38"/>
      <c r="AY86" s="30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79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23" t="str">
        <f t="shared" si="2"/>
        <v/>
      </c>
    </row>
    <row r="87" spans="1:72" hidden="1">
      <c r="A87" s="50" t="str">
        <f>D87&amp;B87</f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817</v>
      </c>
      <c r="E87" s="310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5">
        <v>74</v>
      </c>
      <c r="K87" s="215">
        <v>200</v>
      </c>
      <c r="L87" s="215">
        <v>194</v>
      </c>
      <c r="M87" s="20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2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6" t="s">
        <v>1238</v>
      </c>
      <c r="W87" s="173" t="s">
        <v>1381</v>
      </c>
      <c r="X87" s="216" t="s">
        <v>964</v>
      </c>
      <c r="Y87" s="158"/>
      <c r="Z87" s="158" t="s">
        <v>965</v>
      </c>
      <c r="AA87" s="83">
        <v>1</v>
      </c>
      <c r="AB87" s="70" t="s">
        <v>956</v>
      </c>
      <c r="AC87" s="70" t="s">
        <v>951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6" t="str">
        <f>IF(BS_CONTROLE[[#This Row],[Local - Partida]]=0, "-", BS_CONTROLE[[#This Row],[Local - Partida]])</f>
        <v>TID2</v>
      </c>
      <c r="AL87" s="276" t="str">
        <f>IF(BS_CONTROLE[[#This Row],[Local - Encerramento]]=0, "-", BS_CONTROLE[[#This Row],[Local - Encerramento]])</f>
        <v>TID2</v>
      </c>
      <c r="AM87" s="276" t="str">
        <f>IF(BS_CONTROLE[[#This Row],[Entre - Estações]]=0, "-", BS_CONTROLE[[#This Row],[Entre - Estações]])</f>
        <v>TID-TVI</v>
      </c>
      <c r="AN87" s="276" t="str">
        <f>IF(BS_CONTROLE[[#This Row],[SB]]=0, "-", BS_CONTROLE[[#This Row],[SB]])</f>
        <v>TID201</v>
      </c>
      <c r="AO87" s="277">
        <f>IF(BS_CONTROLE[[#This Row],[SUB]]=0, "-", BS_CONTROLE[[#This Row],[SUB]])</f>
        <v>74</v>
      </c>
      <c r="AP87" s="278">
        <f>IF(BS_CONTROLE[[#This Row],[KM - Inicio]]=0, "-", BS_CONTROLE[[#This Row],[KM - Inicio]])</f>
        <v>200</v>
      </c>
      <c r="AQ87" s="278">
        <f>IF(BS_CONTROLE[[#This Row],[KM - Fim]]=0, "-", BS_CONTROLE[[#This Row],[KM - Fim]])</f>
        <v>194</v>
      </c>
      <c r="AR87" s="240">
        <v>0.39166666666666666</v>
      </c>
      <c r="AS87" s="240">
        <v>0</v>
      </c>
      <c r="AT87" s="240">
        <v>0</v>
      </c>
      <c r="AU87" s="38"/>
      <c r="AV87" s="38"/>
      <c r="AW87" s="38"/>
      <c r="AX87" s="38"/>
      <c r="AY87" s="309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79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1411</v>
      </c>
      <c r="BK87" s="16" t="s">
        <v>1411</v>
      </c>
      <c r="BL87" s="15"/>
      <c r="BM87" s="14" t="s">
        <v>995</v>
      </c>
      <c r="BN87" s="14" t="s">
        <v>995</v>
      </c>
      <c r="BO87" s="165" t="s">
        <v>995</v>
      </c>
      <c r="BP87" s="16" t="s">
        <v>1411</v>
      </c>
      <c r="BQ87" s="12" t="str">
        <f>IF(AND(BR87&lt;1,BS87&lt;1),"Produção e Intervalo",IF(BR87&lt;1,"Intervalo",IF(BS87&lt;1,"Produção","Aderente")))</f>
        <v>Produção e Intervalo</v>
      </c>
      <c r="BR87" s="18">
        <f>IF(OR(B87="",F87=""),"*",AY87/P87)</f>
        <v>0</v>
      </c>
      <c r="BS87" s="18">
        <f>IF(OR(B87="",F87=""),"*",BA87/Q87)</f>
        <v>0</v>
      </c>
      <c r="BT87" s="223" t="str">
        <f t="shared" si="2"/>
        <v>SemOportunidadeSemOportunidade</v>
      </c>
    </row>
    <row r="88" spans="1:72" hidden="1">
      <c r="A88" s="50" t="str">
        <f>D88&amp;B88</f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787</v>
      </c>
      <c r="E88" s="311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5">
        <v>72</v>
      </c>
      <c r="K88" s="215">
        <v>309</v>
      </c>
      <c r="L88" s="83">
        <v>310</v>
      </c>
      <c r="M88" s="202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2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6" t="s">
        <v>1350</v>
      </c>
      <c r="W88" s="173" t="s">
        <v>1381</v>
      </c>
      <c r="X88" s="216" t="s">
        <v>964</v>
      </c>
      <c r="Y88" s="158"/>
      <c r="Z88" s="158" t="s">
        <v>960</v>
      </c>
      <c r="AA88" s="83">
        <v>1</v>
      </c>
      <c r="AB88" s="70" t="s">
        <v>956</v>
      </c>
      <c r="AC88" s="70" t="s">
        <v>951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6" t="str">
        <f>IF(BS_CONTROLE[[#This Row],[Local - Partida]]=0, "-", BS_CONTROLE[[#This Row],[Local - Partida]])</f>
        <v>ZGT1</v>
      </c>
      <c r="AL88" s="276" t="str">
        <f>IF(BS_CONTROLE[[#This Row],[Local - Encerramento]]=0, "-", BS_CONTROLE[[#This Row],[Local - Encerramento]])</f>
        <v>ZGT1</v>
      </c>
      <c r="AM88" s="276" t="str">
        <f>IF(BS_CONTROLE[[#This Row],[Entre - Estações]]=0, "-", BS_CONTROLE[[#This Row],[Entre - Estações]])</f>
        <v>ZGT-ZXE</v>
      </c>
      <c r="AN88" s="276" t="str">
        <f>IF(BS_CONTROLE[[#This Row],[SB]]=0, "-", BS_CONTROLE[[#This Row],[SB]])</f>
        <v>ZGTZXE</v>
      </c>
      <c r="AO88" s="277">
        <f>IF(BS_CONTROLE[[#This Row],[SUB]]=0, "-", BS_CONTROLE[[#This Row],[SUB]])</f>
        <v>72</v>
      </c>
      <c r="AP88" s="278">
        <f>IF(BS_CONTROLE[[#This Row],[KM - Inicio]]=0, "-", BS_CONTROLE[[#This Row],[KM - Inicio]])</f>
        <v>309</v>
      </c>
      <c r="AQ88" s="278">
        <f>IF(BS_CONTROLE[[#This Row],[KM - Fim]]=0, "-", BS_CONTROLE[[#This Row],[KM - Fim]])</f>
        <v>310</v>
      </c>
      <c r="AR88" s="240">
        <v>0.24722222222222223</v>
      </c>
      <c r="AS88" s="240">
        <v>0.30625000000000002</v>
      </c>
      <c r="AT88" s="240">
        <v>0.58333333333333337</v>
      </c>
      <c r="AU88" s="38"/>
      <c r="AV88" s="38"/>
      <c r="AW88" s="38"/>
      <c r="AX88" s="38"/>
      <c r="AY88" s="309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7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1412</v>
      </c>
      <c r="BK88" s="16" t="s">
        <v>1413</v>
      </c>
      <c r="BL88" s="15"/>
      <c r="BM88" s="14" t="s">
        <v>989</v>
      </c>
      <c r="BN88" s="14" t="s">
        <v>989</v>
      </c>
      <c r="BO88" s="165" t="s">
        <v>989</v>
      </c>
      <c r="BP88" s="16" t="s">
        <v>608</v>
      </c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1.6625000000000001</v>
      </c>
      <c r="BS88" s="18">
        <f>IF(OR(B88="",F88=""),"*",BA88/Q88)</f>
        <v>2.2000000000000002</v>
      </c>
      <c r="BT88" s="223" t="str">
        <f t="shared" si="2"/>
        <v>OKOK</v>
      </c>
    </row>
    <row r="89" spans="1:72" hidden="1">
      <c r="A89" s="50" t="str">
        <f>D89&amp;B89</f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834</v>
      </c>
      <c r="E89" s="310">
        <v>396</v>
      </c>
      <c r="F89" s="172" t="s">
        <v>698</v>
      </c>
      <c r="G89" s="9" t="str">
        <f>IF(D89="","*",VLOOKUP(F89,BS_ATIVIDADE[#All],3,FALSE))</f>
        <v>MECANIZAÇÃO - DOL</v>
      </c>
      <c r="H89" s="202" t="s">
        <v>570</v>
      </c>
      <c r="I89" s="202" t="s">
        <v>570</v>
      </c>
      <c r="J89" s="215">
        <v>74</v>
      </c>
      <c r="K89" s="215">
        <v>412</v>
      </c>
      <c r="L89" s="83" t="s">
        <v>608</v>
      </c>
      <c r="M89" s="202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2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6" t="s">
        <v>1238</v>
      </c>
      <c r="W89" s="173" t="s">
        <v>1374</v>
      </c>
      <c r="X89" s="216" t="s">
        <v>964</v>
      </c>
      <c r="Y89" s="158"/>
      <c r="Z89" s="158" t="s">
        <v>965</v>
      </c>
      <c r="AA89" s="83">
        <v>1</v>
      </c>
      <c r="AB89" s="70" t="s">
        <v>956</v>
      </c>
      <c r="AC89" s="70" t="s">
        <v>951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6" t="str">
        <f>IF(BS_CONTROLE[[#This Row],[Local - Partida]]=0, "-", BS_CONTROLE[[#This Row],[Local - Partida]])</f>
        <v>TOM2</v>
      </c>
      <c r="AL89" s="276" t="str">
        <f>IF(BS_CONTROLE[[#This Row],[Local - Encerramento]]=0, "-", BS_CONTROLE[[#This Row],[Local - Encerramento]])</f>
        <v>TOM2</v>
      </c>
      <c r="AM89" s="276" t="str">
        <f>IF(BS_CONTROLE[[#This Row],[Entre - Estações]]=0, "-", BS_CONTROLE[[#This Row],[Entre - Estações]])</f>
        <v>TOM-TPC</v>
      </c>
      <c r="AN89" s="276" t="str">
        <f>IF(BS_CONTROLE[[#This Row],[SB]]=0, "-", BS_CONTROLE[[#This Row],[SB]])</f>
        <v>TOM416</v>
      </c>
      <c r="AO89" s="277">
        <f>IF(BS_CONTROLE[[#This Row],[SUB]]=0, "-", BS_CONTROLE[[#This Row],[SUB]])</f>
        <v>74</v>
      </c>
      <c r="AP89" s="278">
        <f>IF(BS_CONTROLE[[#This Row],[KM - Inicio]]=0, "-", BS_CONTROLE[[#This Row],[KM - Inicio]])</f>
        <v>412</v>
      </c>
      <c r="AQ89" s="278" t="str">
        <f>IF(BS_CONTROLE[[#This Row],[KM - Fim]]=0, "-", BS_CONTROLE[[#This Row],[KM - Fim]])</f>
        <v>-</v>
      </c>
      <c r="AR89" s="240">
        <v>0.33888888888888891</v>
      </c>
      <c r="AS89" s="240">
        <v>0.38472222222222224</v>
      </c>
      <c r="AT89" s="240">
        <v>0.41666666666666669</v>
      </c>
      <c r="AU89" s="38"/>
      <c r="AV89" s="38"/>
      <c r="AW89" s="38"/>
      <c r="AX89" s="38"/>
      <c r="AY89" s="309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79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1414</v>
      </c>
      <c r="BK89" s="16" t="s">
        <v>1414</v>
      </c>
      <c r="BL89" s="15"/>
      <c r="BM89" s="14" t="s">
        <v>981</v>
      </c>
      <c r="BN89" s="14" t="s">
        <v>1002</v>
      </c>
      <c r="BO89" s="165" t="s">
        <v>1110</v>
      </c>
      <c r="BP89" s="16" t="s">
        <v>1414</v>
      </c>
      <c r="BQ89" s="12" t="str">
        <f>IF(AND(BR89&lt;1,BS89&lt;1),"Produção e Intervalo",IF(BR89&lt;1,"Intervalo",IF(BS89&lt;1,"Produção","Aderente")))</f>
        <v>Produção e Intervalo</v>
      </c>
      <c r="BR89" s="18">
        <f>IF(OR(B89="",F89=""),"*",AY89/P89)</f>
        <v>0.3833333333333333</v>
      </c>
      <c r="BS89" s="18">
        <f>IF(OR(B89="",F89=""),"*",BA89/Q89)</f>
        <v>0.52500000000000002</v>
      </c>
      <c r="BT89" s="223" t="str">
        <f t="shared" si="2"/>
        <v>MecanizaçãoOperação</v>
      </c>
    </row>
    <row r="90" spans="1:72" hidden="1">
      <c r="A90" s="167" t="str">
        <f>D90&amp;B90</f>
        <v/>
      </c>
      <c r="B90" s="168"/>
      <c r="C90" s="8"/>
      <c r="D90" s="51"/>
      <c r="E90" s="310"/>
      <c r="F90" s="172"/>
      <c r="G90" s="9"/>
      <c r="H90" s="202"/>
      <c r="I90" s="202"/>
      <c r="J90" s="215"/>
      <c r="K90" s="215"/>
      <c r="L90" s="83"/>
      <c r="M90" s="202"/>
      <c r="N90" s="322"/>
      <c r="O90" s="173"/>
      <c r="P90" s="173"/>
      <c r="Q90" s="83"/>
      <c r="R90" s="10"/>
      <c r="S90" s="281"/>
      <c r="T90" s="281"/>
      <c r="U90" s="80"/>
      <c r="V90" s="292"/>
      <c r="W90" s="295"/>
      <c r="X90" s="216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298"/>
      <c r="AL90" s="298"/>
      <c r="AM90" s="298"/>
      <c r="AN90" s="298"/>
      <c r="AO90" s="277"/>
      <c r="AP90" s="278"/>
      <c r="AQ90" s="278"/>
      <c r="AR90" s="240"/>
      <c r="AS90" s="240"/>
      <c r="AT90" s="240"/>
      <c r="AU90" s="240"/>
      <c r="AV90" s="240"/>
      <c r="AW90" s="240"/>
      <c r="AX90" s="38"/>
      <c r="AY90" s="309"/>
      <c r="AZ90" s="13"/>
      <c r="BA90" s="71"/>
      <c r="BB90" s="10"/>
      <c r="BC90" s="70"/>
      <c r="BD90" s="70"/>
      <c r="BE90" s="11"/>
      <c r="BF90" s="279"/>
      <c r="BG90" s="15"/>
      <c r="BH90" s="16"/>
      <c r="BI90" s="16"/>
      <c r="BJ90" s="302"/>
      <c r="BK90" s="16"/>
      <c r="BL90" s="15"/>
      <c r="BM90" s="14"/>
      <c r="BN90" s="14"/>
      <c r="BO90" s="165"/>
      <c r="BP90" s="16"/>
      <c r="BQ90" s="12"/>
      <c r="BR90" s="18"/>
      <c r="BS90" s="18"/>
      <c r="BT90" s="223"/>
    </row>
    <row r="91" spans="1:72" hidden="1">
      <c r="A91" s="50" t="str">
        <f>D91&amp;B91</f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844</v>
      </c>
      <c r="E91" s="310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5">
        <v>98</v>
      </c>
      <c r="K91" s="215">
        <v>501.5</v>
      </c>
      <c r="L91" s="83" t="s">
        <v>608</v>
      </c>
      <c r="M91" s="202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6" t="s">
        <v>1257</v>
      </c>
      <c r="W91" s="173" t="s">
        <v>1415</v>
      </c>
      <c r="X91" s="216" t="s">
        <v>964</v>
      </c>
      <c r="Y91" s="158"/>
      <c r="Z91" s="158" t="s">
        <v>960</v>
      </c>
      <c r="AA91" s="83" t="s">
        <v>1365</v>
      </c>
      <c r="AB91" s="70" t="s">
        <v>956</v>
      </c>
      <c r="AC91" s="70" t="s">
        <v>951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6" t="str">
        <f>IF(BS_CONTROLE[[#This Row],[Local - Partida]]=0, "-", BS_CONTROLE[[#This Row],[Local - Partida]])</f>
        <v>TGR2</v>
      </c>
      <c r="AL91" s="276" t="str">
        <f>IF(BS_CONTROLE[[#This Row],[Local - Encerramento]]=0, "-", BS_CONTROLE[[#This Row],[Local - Encerramento]])</f>
        <v>TGR2</v>
      </c>
      <c r="AM91" s="276" t="str">
        <f>IF(BS_CONTROLE[[#This Row],[Entre - Estações]]=0, "-", BS_CONTROLE[[#This Row],[Entre - Estações]])</f>
        <v>TGR-TBE</v>
      </c>
      <c r="AN91" s="276" t="str">
        <f>IF(BS_CONTROLE[[#This Row],[SB]]=0, "-", BS_CONTROLE[[#This Row],[SB]])</f>
        <v>TGR512</v>
      </c>
      <c r="AO91" s="277">
        <f>IF(BS_CONTROLE[[#This Row],[SUB]]=0, "-", BS_CONTROLE[[#This Row],[SUB]])</f>
        <v>98</v>
      </c>
      <c r="AP91" s="278">
        <f>IF(BS_CONTROLE[[#This Row],[KM - Inicio]]=0, "-", BS_CONTROLE[[#This Row],[KM - Inicio]])</f>
        <v>501.5</v>
      </c>
      <c r="AQ91" s="278" t="str">
        <f>IF(BS_CONTROLE[[#This Row],[KM - Fim]]=0, "-", BS_CONTROLE[[#This Row],[KM - Fim]])</f>
        <v>-</v>
      </c>
      <c r="AR91" s="240">
        <v>0</v>
      </c>
      <c r="AS91" s="240">
        <v>0</v>
      </c>
      <c r="AT91" s="240">
        <v>0</v>
      </c>
      <c r="AU91" s="38"/>
      <c r="AV91" s="38"/>
      <c r="AW91" s="38"/>
      <c r="AX91" s="38"/>
      <c r="AY91" s="309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79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1416</v>
      </c>
      <c r="BK91" s="16" t="s">
        <v>1416</v>
      </c>
      <c r="BL91" s="15"/>
      <c r="BM91" s="14" t="s">
        <v>985</v>
      </c>
      <c r="BN91" s="14" t="s">
        <v>1015</v>
      </c>
      <c r="BO91" s="165" t="s">
        <v>1067</v>
      </c>
      <c r="BP91" s="16" t="s">
        <v>1416</v>
      </c>
      <c r="BQ91" s="12" t="str">
        <f>IF(AND(BR91&lt;1,BS91&lt;1),"Produção e Intervalo",IF(BR91&lt;1,"Intervalo",IF(BS91&lt;1,"Produção","Aderente")))</f>
        <v>Produção e Intervalo</v>
      </c>
      <c r="BR91" s="18">
        <f>IF(OR(B91="",F91=""),"*",AY91/P91)</f>
        <v>0</v>
      </c>
      <c r="BS91" s="18">
        <f>IF(OR(B91="",F91=""),"*",BA91/Q91)</f>
        <v>0</v>
      </c>
      <c r="BT91" s="223" t="str">
        <f t="shared" si="2"/>
        <v>SuperExecução</v>
      </c>
    </row>
    <row r="92" spans="1:72" hidden="1">
      <c r="A92" s="50" t="str">
        <f>D92&amp;B92</f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871</v>
      </c>
      <c r="E92" s="310">
        <v>56</v>
      </c>
      <c r="F92" s="172" t="s">
        <v>791</v>
      </c>
      <c r="G92" s="9" t="str">
        <f>IF(D92="","*",VLOOKUP(F92,BS_ATIVIDADE[#All],3,FALSE))</f>
        <v>SOLDA</v>
      </c>
      <c r="H92" s="202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5">
        <v>74</v>
      </c>
      <c r="K92" s="215">
        <v>446</v>
      </c>
      <c r="L92" s="215">
        <v>445.7</v>
      </c>
      <c r="M92" s="20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6" t="s">
        <v>1226</v>
      </c>
      <c r="W92" s="173" t="s">
        <v>1370</v>
      </c>
      <c r="X92" s="216" t="s">
        <v>964</v>
      </c>
      <c r="Y92" s="158"/>
      <c r="Z92" s="158" t="s">
        <v>965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6" t="str">
        <f>IF(BS_CONTROLE[[#This Row],[Local - Partida]]=0, "-", BS_CONTROLE[[#This Row],[Local - Partida]])</f>
        <v>440TVL</v>
      </c>
      <c r="AL92" s="276" t="str">
        <f>IF(BS_CONTROLE[[#This Row],[Local - Encerramento]]=0, "-", BS_CONTROLE[[#This Row],[Local - Encerramento]])</f>
        <v>-</v>
      </c>
      <c r="AM92" s="276" t="str">
        <f>IF(BS_CONTROLE[[#This Row],[Entre - Estações]]=0, "-", BS_CONTROLE[[#This Row],[Entre - Estações]])</f>
        <v>TPC-TVL</v>
      </c>
      <c r="AN92" s="276" t="str">
        <f>IF(BS_CONTROLE[[#This Row],[SB]]=0, "-", BS_CONTROLE[[#This Row],[SB]])</f>
        <v>440TVL</v>
      </c>
      <c r="AO92" s="277">
        <f>IF(BS_CONTROLE[[#This Row],[SUB]]=0, "-", BS_CONTROLE[[#This Row],[SUB]])</f>
        <v>74</v>
      </c>
      <c r="AP92" s="278">
        <f>IF(BS_CONTROLE[[#This Row],[KM - Inicio]]=0, "-", BS_CONTROLE[[#This Row],[KM - Inicio]])</f>
        <v>446</v>
      </c>
      <c r="AQ92" s="278">
        <f>IF(BS_CONTROLE[[#This Row],[KM - Fim]]=0, "-", BS_CONTROLE[[#This Row],[KM - Fim]])</f>
        <v>445.7</v>
      </c>
      <c r="AR92" s="240">
        <v>0.31527777777777777</v>
      </c>
      <c r="AS92" s="240">
        <v>0</v>
      </c>
      <c r="AT92" s="240">
        <v>0</v>
      </c>
      <c r="AU92" s="38"/>
      <c r="AV92" s="38"/>
      <c r="AW92" s="38"/>
      <c r="AX92" s="38"/>
      <c r="AY92" s="309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79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1417</v>
      </c>
      <c r="BK92" s="16" t="s">
        <v>1417</v>
      </c>
      <c r="BL92" s="15"/>
      <c r="BM92" s="14" t="s">
        <v>991</v>
      </c>
      <c r="BN92" s="14" t="s">
        <v>1016</v>
      </c>
      <c r="BO92" s="165" t="s">
        <v>1016</v>
      </c>
      <c r="BP92" s="16" t="s">
        <v>1417</v>
      </c>
      <c r="BQ92" s="12" t="str">
        <f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23" t="str">
        <f t="shared" si="2"/>
        <v>CondiçõesClimáticaChuva</v>
      </c>
    </row>
    <row r="93" spans="1:72" hidden="1">
      <c r="A93" s="50" t="str">
        <f>D93&amp;B93</f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834</v>
      </c>
      <c r="E93" s="310">
        <v>396</v>
      </c>
      <c r="F93" s="172" t="s">
        <v>698</v>
      </c>
      <c r="G93" s="9" t="str">
        <f>IF(D93="","*",VLOOKUP(F93,BS_ATIVIDADE[#All],3,FALSE))</f>
        <v>MECANIZAÇÃO - DOL</v>
      </c>
      <c r="H93" s="202" t="s">
        <v>570</v>
      </c>
      <c r="I93" s="202" t="s">
        <v>570</v>
      </c>
      <c r="J93" s="215">
        <v>74</v>
      </c>
      <c r="K93" s="215">
        <v>412</v>
      </c>
      <c r="L93" s="83" t="s">
        <v>608</v>
      </c>
      <c r="M93" s="20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6" t="s">
        <v>1238</v>
      </c>
      <c r="W93" s="173" t="s">
        <v>1374</v>
      </c>
      <c r="X93" s="216" t="s">
        <v>964</v>
      </c>
      <c r="Y93" s="158"/>
      <c r="Z93" s="158" t="s">
        <v>965</v>
      </c>
      <c r="AA93" s="83">
        <v>1</v>
      </c>
      <c r="AB93" s="70" t="s">
        <v>956</v>
      </c>
      <c r="AC93" s="70" t="s">
        <v>951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6" t="str">
        <f>IF(BS_CONTROLE[[#This Row],[Local - Partida]]=0, "-", BS_CONTROLE[[#This Row],[Local - Partida]])</f>
        <v>TOM2</v>
      </c>
      <c r="AL93" s="276" t="str">
        <f>IF(BS_CONTROLE[[#This Row],[Local - Encerramento]]=0, "-", BS_CONTROLE[[#This Row],[Local - Encerramento]])</f>
        <v>TOM2</v>
      </c>
      <c r="AM93" s="276" t="str">
        <f>IF(BS_CONTROLE[[#This Row],[Entre - Estações]]=0, "-", BS_CONTROLE[[#This Row],[Entre - Estações]])</f>
        <v>TOM-TPC</v>
      </c>
      <c r="AN93" s="276" t="str">
        <f>IF(BS_CONTROLE[[#This Row],[SB]]=0, "-", BS_CONTROLE[[#This Row],[SB]])</f>
        <v>TOM416</v>
      </c>
      <c r="AO93" s="277">
        <f>IF(BS_CONTROLE[[#This Row],[SUB]]=0, "-", BS_CONTROLE[[#This Row],[SUB]])</f>
        <v>74</v>
      </c>
      <c r="AP93" s="278">
        <f>IF(BS_CONTROLE[[#This Row],[KM - Inicio]]=0, "-", BS_CONTROLE[[#This Row],[KM - Inicio]])</f>
        <v>412</v>
      </c>
      <c r="AQ93" s="278" t="str">
        <f>IF(BS_CONTROLE[[#This Row],[KM - Fim]]=0, "-", BS_CONTROLE[[#This Row],[KM - Fim]])</f>
        <v>-</v>
      </c>
      <c r="AR93" s="240">
        <v>0.34027777777777779</v>
      </c>
      <c r="AS93" s="240">
        <v>0.43611111111111112</v>
      </c>
      <c r="AT93" s="240">
        <v>0.5</v>
      </c>
      <c r="AU93" s="38"/>
      <c r="AV93" s="38"/>
      <c r="AW93" s="38"/>
      <c r="AX93" s="38"/>
      <c r="AY93" s="309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79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1418</v>
      </c>
      <c r="BK93" s="16" t="s">
        <v>1418</v>
      </c>
      <c r="BL93" s="15"/>
      <c r="BM93" s="14" t="s">
        <v>991</v>
      </c>
      <c r="BN93" s="14" t="s">
        <v>1016</v>
      </c>
      <c r="BO93" s="165" t="s">
        <v>1016</v>
      </c>
      <c r="BP93" s="16" t="s">
        <v>1418</v>
      </c>
      <c r="BQ93" s="12" t="str">
        <f>IF(AND(BR93&lt;1,BS93&lt;1),"Produção e Intervalo",IF(BR93&lt;1,"Intervalo",IF(BS93&lt;1,"Produção","Aderente")))</f>
        <v>Produção e Intervalo</v>
      </c>
      <c r="BR93" s="18">
        <f>IF(OR(B93="",F93=""),"*",AY93/P93)</f>
        <v>0.76666666666666661</v>
      </c>
      <c r="BS93" s="18">
        <f>IF(OR(B93="",F93=""),"*",BA93/Q93)</f>
        <v>0.255</v>
      </c>
      <c r="BT93" s="223" t="str">
        <f t="shared" si="2"/>
        <v>CondiçõesClimáticaChuva</v>
      </c>
    </row>
    <row r="94" spans="1:72" hidden="1">
      <c r="A94" s="50" t="str">
        <f>D94&amp;B94</f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893</v>
      </c>
      <c r="E94" s="310">
        <v>396</v>
      </c>
      <c r="F94" s="172" t="s">
        <v>791</v>
      </c>
      <c r="G94" s="9" t="str">
        <f>IF(D94="","*",VLOOKUP(F94,BS_ATIVIDADE[#All],3,FALSE))</f>
        <v>SOLDA</v>
      </c>
      <c r="H94" s="202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5">
        <v>74</v>
      </c>
      <c r="K94" s="215">
        <v>321</v>
      </c>
      <c r="L94" s="83" t="s">
        <v>608</v>
      </c>
      <c r="M94" s="20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2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6" t="s">
        <v>1241</v>
      </c>
      <c r="W94" s="173" t="s">
        <v>1370</v>
      </c>
      <c r="X94" s="216" t="s">
        <v>964</v>
      </c>
      <c r="Y94" s="158"/>
      <c r="Z94" s="158" t="s">
        <v>969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6" t="str">
        <f>IF(BS_CONTROLE[[#This Row],[Local - Partida]]=0, "-", BS_CONTROLE[[#This Row],[Local - Partida]])</f>
        <v>TMR326</v>
      </c>
      <c r="AL94" s="276" t="str">
        <f>IF(BS_CONTROLE[[#This Row],[Local - Encerramento]]=0, "-", BS_CONTROLE[[#This Row],[Local - Encerramento]])</f>
        <v>-</v>
      </c>
      <c r="AM94" s="276" t="str">
        <f>IF(BS_CONTROLE[[#This Row],[Entre - Estações]]=0, "-", BS_CONTROLE[[#This Row],[Entre - Estações]])</f>
        <v>TMR-TLA</v>
      </c>
      <c r="AN94" s="276" t="str">
        <f>IF(BS_CONTROLE[[#This Row],[SB]]=0, "-", BS_CONTROLE[[#This Row],[SB]])</f>
        <v>TMR326</v>
      </c>
      <c r="AO94" s="277">
        <f>IF(BS_CONTROLE[[#This Row],[SUB]]=0, "-", BS_CONTROLE[[#This Row],[SUB]])</f>
        <v>74</v>
      </c>
      <c r="AP94" s="278">
        <f>IF(BS_CONTROLE[[#This Row],[KM - Inicio]]=0, "-", BS_CONTROLE[[#This Row],[KM - Inicio]])</f>
        <v>321</v>
      </c>
      <c r="AQ94" s="278" t="str">
        <f>IF(BS_CONTROLE[[#This Row],[KM - Fim]]=0, "-", BS_CONTROLE[[#This Row],[KM - Fim]])</f>
        <v>-</v>
      </c>
      <c r="AR94" s="240">
        <v>0.3611111111111111</v>
      </c>
      <c r="AS94" s="240">
        <v>0</v>
      </c>
      <c r="AT94" s="240">
        <v>0</v>
      </c>
      <c r="AU94" s="38"/>
      <c r="AV94" s="38"/>
      <c r="AW94" s="38"/>
      <c r="AX94" s="38"/>
      <c r="AY94" s="309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79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1419</v>
      </c>
      <c r="BK94" s="16" t="s">
        <v>1419</v>
      </c>
      <c r="BL94" s="15"/>
      <c r="BM94" s="14" t="s">
        <v>991</v>
      </c>
      <c r="BN94" s="14" t="s">
        <v>1016</v>
      </c>
      <c r="BO94" s="165" t="s">
        <v>1016</v>
      </c>
      <c r="BP94" s="16" t="s">
        <v>1419</v>
      </c>
      <c r="BQ94" s="12" t="str">
        <f>IF(AND(BR94&lt;1,BS94&lt;1),"Produção e Intervalo",IF(BR94&lt;1,"Intervalo",IF(BS94&lt;1,"Produção","Aderente")))</f>
        <v>Produção e Intervalo</v>
      </c>
      <c r="BR94" s="18">
        <f>IF(OR(B94="",F94=""),"*",AY94/P94)</f>
        <v>0</v>
      </c>
      <c r="BS94" s="18">
        <f>IF(OR(B94="",F94=""),"*",BA94/Q94)</f>
        <v>0</v>
      </c>
      <c r="BT94" s="223" t="str">
        <f t="shared" si="2"/>
        <v>CondiçõesClimáticaChuva</v>
      </c>
    </row>
    <row r="95" spans="1:72" hidden="1">
      <c r="A95" s="50" t="str">
        <f>D95&amp;B95</f>
        <v>W50</v>
      </c>
      <c r="B95" s="171"/>
      <c r="C95" s="8" t="str">
        <f>IF(BS_CONTROLE[[#This Row],[DATA]]="","",WEEKNUM(BS_CONTROLE[[#This Row],[DATA]]))</f>
        <v/>
      </c>
      <c r="D95" s="51" t="s">
        <v>835</v>
      </c>
      <c r="E95" s="314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5">
        <v>74</v>
      </c>
      <c r="K95" s="215">
        <v>290</v>
      </c>
      <c r="L95" s="215" t="s">
        <v>608</v>
      </c>
      <c r="M95" s="202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2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6" t="s">
        <v>1398</v>
      </c>
      <c r="W95" s="173" t="s">
        <v>1420</v>
      </c>
      <c r="X95" s="216" t="s">
        <v>964</v>
      </c>
      <c r="Y95" s="158"/>
      <c r="Z95" s="158" t="s">
        <v>960</v>
      </c>
      <c r="AA95" s="83" t="s">
        <v>1321</v>
      </c>
      <c r="AB95" s="70" t="s">
        <v>956</v>
      </c>
      <c r="AC95" s="70" t="s">
        <v>951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6" t="str">
        <f>IF(BS_CONTROLE[[#This Row],[Local - Partida]]=0, "-", BS_CONTROLE[[#This Row],[Local - Partida]])</f>
        <v>TCS</v>
      </c>
      <c r="AL95" s="276" t="str">
        <f>IF(BS_CONTROLE[[#This Row],[Local - Encerramento]]=0, "-", BS_CONTROLE[[#This Row],[Local - Encerramento]])</f>
        <v>TCS</v>
      </c>
      <c r="AM95" s="276" t="str">
        <f>IF(BS_CONTROLE[[#This Row],[Entre - Estações]]=0, "-", BS_CONTROLE[[#This Row],[Entre - Estações]])</f>
        <v>TCS</v>
      </c>
      <c r="AN95" s="276" t="str">
        <f>IF(BS_CONTROLE[[#This Row],[SB]]=0, "-", BS_CONTROLE[[#This Row],[SB]])</f>
        <v>TCS2</v>
      </c>
      <c r="AO95" s="277">
        <f>IF(BS_CONTROLE[[#This Row],[SUB]]=0, "-", BS_CONTROLE[[#This Row],[SUB]])</f>
        <v>74</v>
      </c>
      <c r="AP95" s="278">
        <f>IF(BS_CONTROLE[[#This Row],[KM - Inicio]]=0, "-", BS_CONTROLE[[#This Row],[KM - Inicio]])</f>
        <v>290</v>
      </c>
      <c r="AQ95" s="278" t="str">
        <f>IF(BS_CONTROLE[[#This Row],[KM - Fim]]=0, "-", BS_CONTROLE[[#This Row],[KM - Fim]])</f>
        <v>-</v>
      </c>
      <c r="AR95" s="240"/>
      <c r="AS95" s="240"/>
      <c r="AT95" s="240"/>
      <c r="AU95" s="38"/>
      <c r="AV95" s="38"/>
      <c r="AW95" s="38"/>
      <c r="AX95" s="38"/>
      <c r="AY95" s="309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79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>IF(AND(BR95&lt;1,BS95&lt;1),"Produção e Intervalo",IF(BR95&lt;1,"Intervalo",IF(BS95&lt;1,"Produção","Aderente")))</f>
        <v>Aderente</v>
      </c>
      <c r="BR95" s="18" t="str">
        <f>IF(OR(B95="",F95=""),"*",AY95/P95)</f>
        <v>*</v>
      </c>
      <c r="BS95" s="18" t="str">
        <f>IF(OR(B95="",F95=""),"*",BA95/Q95)</f>
        <v>*</v>
      </c>
      <c r="BT95" s="223" t="str">
        <f t="shared" si="2"/>
        <v/>
      </c>
    </row>
    <row r="96" spans="1:72" ht="16.5" hidden="1" customHeight="1">
      <c r="A96" s="50" t="str">
        <f>D96&amp;B96</f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817</v>
      </c>
      <c r="E96" s="310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5">
        <v>74</v>
      </c>
      <c r="K96" s="215">
        <v>200</v>
      </c>
      <c r="L96" s="215">
        <v>194</v>
      </c>
      <c r="M96" s="20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6" t="s">
        <v>1238</v>
      </c>
      <c r="W96" s="173" t="s">
        <v>1381</v>
      </c>
      <c r="X96" s="216" t="s">
        <v>964</v>
      </c>
      <c r="Y96" s="158"/>
      <c r="Z96" s="158" t="s">
        <v>965</v>
      </c>
      <c r="AA96" s="83">
        <v>1</v>
      </c>
      <c r="AB96" s="70" t="s">
        <v>956</v>
      </c>
      <c r="AC96" s="70" t="s">
        <v>951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6" t="str">
        <f>IF(BS_CONTROLE[[#This Row],[Local - Partida]]=0, "-", BS_CONTROLE[[#This Row],[Local - Partida]])</f>
        <v>TID2</v>
      </c>
      <c r="AL96" s="276" t="str">
        <f>IF(BS_CONTROLE[[#This Row],[Local - Encerramento]]=0, "-", BS_CONTROLE[[#This Row],[Local - Encerramento]])</f>
        <v>TID2</v>
      </c>
      <c r="AM96" s="276" t="str">
        <f>IF(BS_CONTROLE[[#This Row],[Entre - Estações]]=0, "-", BS_CONTROLE[[#This Row],[Entre - Estações]])</f>
        <v>TID-TVI</v>
      </c>
      <c r="AN96" s="276" t="str">
        <f>IF(BS_CONTROLE[[#This Row],[SB]]=0, "-", BS_CONTROLE[[#This Row],[SB]])</f>
        <v>TID201</v>
      </c>
      <c r="AO96" s="277">
        <f>IF(BS_CONTROLE[[#This Row],[SUB]]=0, "-", BS_CONTROLE[[#This Row],[SUB]])</f>
        <v>74</v>
      </c>
      <c r="AP96" s="278">
        <f>IF(BS_CONTROLE[[#This Row],[KM - Inicio]]=0, "-", BS_CONTROLE[[#This Row],[KM - Inicio]])</f>
        <v>200</v>
      </c>
      <c r="AQ96" s="278">
        <f>IF(BS_CONTROLE[[#This Row],[KM - Fim]]=0, "-", BS_CONTROLE[[#This Row],[KM - Fim]])</f>
        <v>194</v>
      </c>
      <c r="AR96" s="240">
        <v>0.38611111111111113</v>
      </c>
      <c r="AS96" s="240">
        <v>0</v>
      </c>
      <c r="AT96" s="240">
        <v>0</v>
      </c>
      <c r="AU96" s="38"/>
      <c r="AV96" s="38"/>
      <c r="AW96" s="38"/>
      <c r="AX96" s="38"/>
      <c r="AY96" s="309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79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1421</v>
      </c>
      <c r="BK96" s="16" t="s">
        <v>1421</v>
      </c>
      <c r="BL96" s="15"/>
      <c r="BM96" s="14" t="s">
        <v>995</v>
      </c>
      <c r="BN96" s="14" t="s">
        <v>995</v>
      </c>
      <c r="BO96" s="165" t="s">
        <v>995</v>
      </c>
      <c r="BP96" s="16" t="s">
        <v>1421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23" t="str">
        <f t="shared" si="2"/>
        <v>SemOportunidadeSemOportunidade</v>
      </c>
    </row>
    <row r="97" spans="1:72" hidden="1">
      <c r="A97" s="50" t="str">
        <f>D97&amp;B97</f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896</v>
      </c>
      <c r="E97" s="310">
        <v>62</v>
      </c>
      <c r="F97" s="172" t="s">
        <v>791</v>
      </c>
      <c r="G97" s="9" t="str">
        <f>IF(D97="","*",VLOOKUP(F97,BS_ATIVIDADE[#All],3,FALSE))</f>
        <v>SOLDA</v>
      </c>
      <c r="H97" s="202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5">
        <v>74</v>
      </c>
      <c r="K97" s="215">
        <v>109.1</v>
      </c>
      <c r="L97" s="215" t="s">
        <v>608</v>
      </c>
      <c r="M97" s="20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6" t="s">
        <v>1383</v>
      </c>
      <c r="W97" s="173" t="s">
        <v>1370</v>
      </c>
      <c r="X97" s="216" t="s">
        <v>964</v>
      </c>
      <c r="Y97" s="158"/>
      <c r="Z97" s="158" t="s">
        <v>969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6" t="str">
        <f>IF(BS_CONTROLE[[#This Row],[Local - Partida]]=0, "-", BS_CONTROLE[[#This Row],[Local - Partida]])</f>
        <v>TIN1</v>
      </c>
      <c r="AL97" s="276" t="str">
        <f>IF(BS_CONTROLE[[#This Row],[Local - Encerramento]]=0, "-", BS_CONTROLE[[#This Row],[Local - Encerramento]])</f>
        <v>-</v>
      </c>
      <c r="AM97" s="276" t="str">
        <f>IF(BS_CONTROLE[[#This Row],[Entre - Estações]]=0, "-", BS_CONTROLE[[#This Row],[Entre - Estações]])</f>
        <v>TIN</v>
      </c>
      <c r="AN97" s="276" t="str">
        <f>IF(BS_CONTROLE[[#This Row],[SB]]=0, "-", BS_CONTROLE[[#This Row],[SB]])</f>
        <v>TIN1</v>
      </c>
      <c r="AO97" s="277">
        <f>IF(BS_CONTROLE[[#This Row],[SUB]]=0, "-", BS_CONTROLE[[#This Row],[SUB]])</f>
        <v>74</v>
      </c>
      <c r="AP97" s="278">
        <f>IF(BS_CONTROLE[[#This Row],[KM - Inicio]]=0, "-", BS_CONTROLE[[#This Row],[KM - Inicio]])</f>
        <v>109.1</v>
      </c>
      <c r="AQ97" s="278" t="str">
        <f>IF(BS_CONTROLE[[#This Row],[KM - Fim]]=0, "-", BS_CONTROLE[[#This Row],[KM - Fim]])</f>
        <v>-</v>
      </c>
      <c r="AR97" s="240">
        <v>0.34722222222222221</v>
      </c>
      <c r="AS97" s="240">
        <v>0</v>
      </c>
      <c r="AT97" s="240">
        <v>0</v>
      </c>
      <c r="AU97" s="38"/>
      <c r="AV97" s="38"/>
      <c r="AW97" s="38"/>
      <c r="AX97" s="38"/>
      <c r="AY97" s="309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79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1422</v>
      </c>
      <c r="BK97" s="16" t="s">
        <v>1422</v>
      </c>
      <c r="BL97" s="15"/>
      <c r="BM97" s="14" t="s">
        <v>991</v>
      </c>
      <c r="BN97" s="14" t="s">
        <v>1016</v>
      </c>
      <c r="BO97" s="165" t="s">
        <v>1016</v>
      </c>
      <c r="BP97" s="16" t="s">
        <v>1422</v>
      </c>
      <c r="BQ97" s="12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23" t="str">
        <f t="shared" si="2"/>
        <v>CondiçõesClimáticaChuva</v>
      </c>
    </row>
    <row r="98" spans="1:72" hidden="1">
      <c r="A98" s="50" t="str">
        <f>D98&amp;B98</f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867</v>
      </c>
      <c r="E98" s="310">
        <v>63</v>
      </c>
      <c r="F98" s="172" t="s">
        <v>798</v>
      </c>
      <c r="G98" s="9" t="str">
        <f>IF(D98="","*",VLOOKUP(F98,BS_ATIVIDADE[#All],3,FALSE))</f>
        <v>TRILHO - SUBSTITUIÇÂO</v>
      </c>
      <c r="H98" s="202" t="s">
        <v>206</v>
      </c>
      <c r="I98" s="173" t="s">
        <v>608</v>
      </c>
      <c r="J98" s="215">
        <v>74</v>
      </c>
      <c r="K98" s="215">
        <v>25</v>
      </c>
      <c r="L98" s="83" t="s">
        <v>608</v>
      </c>
      <c r="M98" s="202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2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6" t="s">
        <v>1319</v>
      </c>
      <c r="W98" s="173" t="s">
        <v>1268</v>
      </c>
      <c r="X98" s="216" t="s">
        <v>964</v>
      </c>
      <c r="Y98" s="158"/>
      <c r="Z98" s="158" t="s">
        <v>971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6" t="str">
        <f>IF(BS_CONTROLE[[#This Row],[Local - Partida]]=0, "-", BS_CONTROLE[[#This Row],[Local - Partida]])</f>
        <v>TAP2</v>
      </c>
      <c r="AL98" s="276" t="str">
        <f>IF(BS_CONTROLE[[#This Row],[Local - Encerramento]]=0, "-", BS_CONTROLE[[#This Row],[Local - Encerramento]])</f>
        <v>-</v>
      </c>
      <c r="AM98" s="276" t="str">
        <f>IF(BS_CONTROLE[[#This Row],[Entre - Estações]]=0, "-", BS_CONTROLE[[#This Row],[Entre - Estações]])</f>
        <v>TAP</v>
      </c>
      <c r="AN98" s="276" t="str">
        <f>IF(BS_CONTROLE[[#This Row],[SB]]=0, "-", BS_CONTROLE[[#This Row],[SB]])</f>
        <v>TAP2</v>
      </c>
      <c r="AO98" s="277">
        <f>IF(BS_CONTROLE[[#This Row],[SUB]]=0, "-", BS_CONTROLE[[#This Row],[SUB]])</f>
        <v>74</v>
      </c>
      <c r="AP98" s="278">
        <f>IF(BS_CONTROLE[[#This Row],[KM - Inicio]]=0, "-", BS_CONTROLE[[#This Row],[KM - Inicio]])</f>
        <v>25</v>
      </c>
      <c r="AQ98" s="278" t="str">
        <f>IF(BS_CONTROLE[[#This Row],[KM - Fim]]=0, "-", BS_CONTROLE[[#This Row],[KM - Fim]])</f>
        <v>-</v>
      </c>
      <c r="AR98" s="240">
        <v>0.4513888888888889</v>
      </c>
      <c r="AS98" s="240">
        <v>0.45833333333333331</v>
      </c>
      <c r="AT98" s="240">
        <v>0.52083333333333337</v>
      </c>
      <c r="AU98" s="38"/>
      <c r="AV98" s="38"/>
      <c r="AW98" s="38"/>
      <c r="AX98" s="38"/>
      <c r="AY98" s="309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79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1423</v>
      </c>
      <c r="BK98" s="16" t="s">
        <v>1423</v>
      </c>
      <c r="BL98" s="15"/>
      <c r="BM98" s="14" t="s">
        <v>989</v>
      </c>
      <c r="BN98" s="14" t="s">
        <v>989</v>
      </c>
      <c r="BO98" s="165" t="s">
        <v>989</v>
      </c>
      <c r="BP98" s="16"/>
      <c r="BQ98" s="12" t="str">
        <f>IF(AND(BR98&lt;1,BS98&lt;1),"Produção e Intervalo",IF(BR98&lt;1,"Intervalo",IF(BS98&lt;1,"Produção","Aderente")))</f>
        <v>Aderente</v>
      </c>
      <c r="BR98" s="18">
        <f>IF(OR(B98="",F98=""),"*",AY98/P98)</f>
        <v>1.0000000000000009</v>
      </c>
      <c r="BS98" s="18">
        <f>IF(OR(B98="",F98=""),"*",BA98/Q98)</f>
        <v>1</v>
      </c>
      <c r="BT98" s="223" t="str">
        <f t="shared" si="2"/>
        <v>OKOK</v>
      </c>
    </row>
    <row r="99" spans="1:72" hidden="1">
      <c r="A99" s="50" t="str">
        <f>D99&amp;B99</f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0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1424</v>
      </c>
      <c r="I99" s="173" t="s">
        <v>264</v>
      </c>
      <c r="J99" s="215">
        <v>74</v>
      </c>
      <c r="K99" s="215">
        <v>10</v>
      </c>
      <c r="L99" s="83" t="s">
        <v>608</v>
      </c>
      <c r="M99" s="202" t="s">
        <v>183</v>
      </c>
      <c r="N99" s="202" t="s">
        <v>1425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6" t="s">
        <v>1235</v>
      </c>
      <c r="W99" s="173" t="s">
        <v>1261</v>
      </c>
      <c r="X99" s="216" t="s">
        <v>959</v>
      </c>
      <c r="Y99" s="158"/>
      <c r="Z99" s="158" t="s">
        <v>960</v>
      </c>
      <c r="AA99" s="83">
        <v>1</v>
      </c>
      <c r="AB99" s="70" t="s">
        <v>956</v>
      </c>
      <c r="AC99" s="70" t="s">
        <v>951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6" t="str">
        <f>IF(BS_CONTROLE[[#This Row],[Local - Partida]]=0, "-", BS_CONTROLE[[#This Row],[Local - Partida]])</f>
        <v>TMI</v>
      </c>
      <c r="AL99" s="276" t="str">
        <f>IF(BS_CONTROLE[[#This Row],[Local - Encerramento]]=0, "-", BS_CONTROLE[[#This Row],[Local - Encerramento]])</f>
        <v>TCS2</v>
      </c>
      <c r="AM99" s="276" t="str">
        <f>IF(BS_CONTROLE[[#This Row],[Entre - Estações]]=0, "-", BS_CONTROLE[[#This Row],[Entre - Estações]])</f>
        <v>TMI-TCS</v>
      </c>
      <c r="AN99" s="276" t="str">
        <f>IF(BS_CONTROLE[[#This Row],[SB]]=0, "-", BS_CONTROLE[[#This Row],[SB]])</f>
        <v>TMITCS</v>
      </c>
      <c r="AO99" s="277">
        <f>IF(BS_CONTROLE[[#This Row],[SUB]]=0, "-", BS_CONTROLE[[#This Row],[SUB]])</f>
        <v>74</v>
      </c>
      <c r="AP99" s="278">
        <f>IF(BS_CONTROLE[[#This Row],[KM - Inicio]]=0, "-", BS_CONTROLE[[#This Row],[KM - Inicio]])</f>
        <v>10</v>
      </c>
      <c r="AQ99" s="278" t="str">
        <f>IF(BS_CONTROLE[[#This Row],[KM - Fim]]=0, "-", BS_CONTROLE[[#This Row],[KM - Fim]])</f>
        <v>-</v>
      </c>
      <c r="AR99" s="240">
        <v>0.41041666666666665</v>
      </c>
      <c r="AS99" s="240">
        <v>0.42152777777777778</v>
      </c>
      <c r="AT99" s="240">
        <v>0.46319444444444446</v>
      </c>
      <c r="AU99" s="38"/>
      <c r="AV99" s="38"/>
      <c r="AW99" s="38"/>
      <c r="AX99" s="38"/>
      <c r="AY99" s="309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79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1426</v>
      </c>
      <c r="BK99" s="16" t="s">
        <v>1426</v>
      </c>
      <c r="BL99" s="15"/>
      <c r="BM99" s="14" t="s">
        <v>989</v>
      </c>
      <c r="BN99" s="14" t="s">
        <v>989</v>
      </c>
      <c r="BO99" s="165" t="s">
        <v>989</v>
      </c>
      <c r="BP99" s="16"/>
      <c r="BQ99" s="12" t="str">
        <f>IF(AND(BR99&lt;1,BS99&lt;1),"Produção e Intervalo",IF(BR99&lt;1,"Intervalo",IF(BS99&lt;1,"Produção","Aderente")))</f>
        <v>Aderente</v>
      </c>
      <c r="BR99" s="18">
        <f>IF(OR(B99="",F99=""),"*",AY99/P99)</f>
        <v>1.0000000000000004</v>
      </c>
      <c r="BS99" s="18">
        <f>IF(OR(B99="",F99=""),"*",BA99/Q99)</f>
        <v>1</v>
      </c>
      <c r="BT99" s="223" t="str">
        <f t="shared" si="2"/>
        <v>OKOK</v>
      </c>
    </row>
    <row r="100" spans="1:72" hidden="1">
      <c r="A100" s="50" t="str">
        <f>D100&amp;B100</f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4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5">
        <v>78</v>
      </c>
      <c r="K100" s="215">
        <v>251</v>
      </c>
      <c r="L100" s="83">
        <v>244</v>
      </c>
      <c r="M100" s="215" t="s">
        <v>1285</v>
      </c>
      <c r="N100" s="215" t="s">
        <v>1286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6" t="s">
        <v>1277</v>
      </c>
      <c r="W100" s="173" t="s">
        <v>1388</v>
      </c>
      <c r="X100" s="216" t="s">
        <v>964</v>
      </c>
      <c r="Y100" s="158"/>
      <c r="Z100" s="158" t="s">
        <v>960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6" t="str">
        <f>IF(BS_CONTROLE[[#This Row],[Local - Partida]]=0, "-", BS_CONTROLE[[#This Row],[Local - Partida]])</f>
        <v>ZDK1</v>
      </c>
      <c r="AL100" s="276" t="str">
        <f>IF(BS_CONTROLE[[#This Row],[Local - Encerramento]]=0, "-", BS_CONTROLE[[#This Row],[Local - Encerramento]])</f>
        <v>ZDK1</v>
      </c>
      <c r="AM100" s="276" t="str">
        <f>IF(BS_CONTROLE[[#This Row],[Entre - Estações]]=0, "-", BS_CONTROLE[[#This Row],[Entre - Estações]])</f>
        <v>ZDK-ZVT</v>
      </c>
      <c r="AN100" s="276" t="str">
        <f>IF(BS_CONTROLE[[#This Row],[SB]]=0, "-", BS_CONTROLE[[#This Row],[SB]])</f>
        <v>ZDK1/ZDKZVT</v>
      </c>
      <c r="AO100" s="277">
        <f>IF(BS_CONTROLE[[#This Row],[SUB]]=0, "-", BS_CONTROLE[[#This Row],[SUB]])</f>
        <v>78</v>
      </c>
      <c r="AP100" s="278">
        <f>IF(BS_CONTROLE[[#This Row],[KM - Inicio]]=0, "-", BS_CONTROLE[[#This Row],[KM - Inicio]])</f>
        <v>251</v>
      </c>
      <c r="AQ100" s="278">
        <f>IF(BS_CONTROLE[[#This Row],[KM - Fim]]=0, "-", BS_CONTROLE[[#This Row],[KM - Fim]])</f>
        <v>244</v>
      </c>
      <c r="AR100" s="240">
        <v>0.39652777777777776</v>
      </c>
      <c r="AS100" s="240">
        <v>0.43055555555555558</v>
      </c>
      <c r="AT100" s="240">
        <v>0.58333333333333337</v>
      </c>
      <c r="AU100" s="38"/>
      <c r="AV100" s="38"/>
      <c r="AW100" s="38"/>
      <c r="AX100" s="38"/>
      <c r="AY100" s="309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79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1427</v>
      </c>
      <c r="BK100" s="16" t="s">
        <v>1427</v>
      </c>
      <c r="BL100" s="15"/>
      <c r="BM100" s="14" t="s">
        <v>989</v>
      </c>
      <c r="BN100" s="14" t="s">
        <v>989</v>
      </c>
      <c r="BO100" s="165" t="s">
        <v>989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1.2222222222222223</v>
      </c>
      <c r="BS100" s="18">
        <f>IF(OR(B100="",F100=""),"*",BA100/Q100)</f>
        <v>1.6666666666666667</v>
      </c>
      <c r="BT100" s="223" t="str">
        <f t="shared" si="2"/>
        <v>OKOK</v>
      </c>
    </row>
    <row r="101" spans="1:72" hidden="1">
      <c r="A101" s="50" t="str">
        <f>D101&amp;B101</f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787</v>
      </c>
      <c r="E101" s="311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5">
        <v>72</v>
      </c>
      <c r="K101" s="215">
        <v>310</v>
      </c>
      <c r="L101" s="83">
        <v>311</v>
      </c>
      <c r="M101" s="202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2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6" t="s">
        <v>1350</v>
      </c>
      <c r="W101" s="173" t="s">
        <v>1381</v>
      </c>
      <c r="X101" s="216" t="s">
        <v>964</v>
      </c>
      <c r="Y101" s="158"/>
      <c r="Z101" s="158" t="s">
        <v>960</v>
      </c>
      <c r="AA101" s="83">
        <v>1</v>
      </c>
      <c r="AB101" s="70" t="s">
        <v>956</v>
      </c>
      <c r="AC101" s="70" t="s">
        <v>951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6" t="str">
        <f>IF(BS_CONTROLE[[#This Row],[Local - Partida]]=0, "-", BS_CONTROLE[[#This Row],[Local - Partida]])</f>
        <v>ZGT1</v>
      </c>
      <c r="AL101" s="276" t="str">
        <f>IF(BS_CONTROLE[[#This Row],[Local - Encerramento]]=0, "-", BS_CONTROLE[[#This Row],[Local - Encerramento]])</f>
        <v>ZGT1</v>
      </c>
      <c r="AM101" s="276" t="str">
        <f>IF(BS_CONTROLE[[#This Row],[Entre - Estações]]=0, "-", BS_CONTROLE[[#This Row],[Entre - Estações]])</f>
        <v>ZGT-ZXE</v>
      </c>
      <c r="AN101" s="276" t="str">
        <f>IF(BS_CONTROLE[[#This Row],[SB]]=0, "-", BS_CONTROLE[[#This Row],[SB]])</f>
        <v>ZGTZXE</v>
      </c>
      <c r="AO101" s="277">
        <f>IF(BS_CONTROLE[[#This Row],[SUB]]=0, "-", BS_CONTROLE[[#This Row],[SUB]])</f>
        <v>72</v>
      </c>
      <c r="AP101" s="278">
        <f>IF(BS_CONTROLE[[#This Row],[KM - Inicio]]=0, "-", BS_CONTROLE[[#This Row],[KM - Inicio]])</f>
        <v>310</v>
      </c>
      <c r="AQ101" s="278">
        <f>IF(BS_CONTROLE[[#This Row],[KM - Fim]]=0, "-", BS_CONTROLE[[#This Row],[KM - Fim]])</f>
        <v>311</v>
      </c>
      <c r="AR101" s="240">
        <v>0.25069444444444444</v>
      </c>
      <c r="AS101" s="240">
        <v>0.33055555555555555</v>
      </c>
      <c r="AT101" s="240">
        <v>0.57291666666666663</v>
      </c>
      <c r="AU101" s="38"/>
      <c r="AV101" s="38"/>
      <c r="AW101" s="38"/>
      <c r="AX101" s="38"/>
      <c r="AY101" s="309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79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1428</v>
      </c>
      <c r="BK101" s="16" t="s">
        <v>1428</v>
      </c>
      <c r="BL101" s="15"/>
      <c r="BM101" s="14" t="s">
        <v>989</v>
      </c>
      <c r="BN101" s="14" t="s">
        <v>989</v>
      </c>
      <c r="BO101" s="165" t="s">
        <v>989</v>
      </c>
      <c r="BP101" s="16"/>
      <c r="BQ101" s="12" t="str">
        <f>IF(AND(BR101&lt;1,BS101&lt;1),"Produção e Intervalo",IF(BR101&lt;1,"Intervalo",IF(BS101&lt;1,"Produção","Aderente")))</f>
        <v>Aderente</v>
      </c>
      <c r="BR101" s="18">
        <f>IF(OR(B101="",F101=""),"*",AY101/P101)</f>
        <v>1.4541666666666666</v>
      </c>
      <c r="BS101" s="18">
        <f>IF(OR(B101="",F101=""),"*",BA101/Q101)</f>
        <v>2.25</v>
      </c>
      <c r="BT101" s="223" t="str">
        <f t="shared" si="2"/>
        <v>OKOK</v>
      </c>
    </row>
    <row r="102" spans="1:72" hidden="1">
      <c r="A102" s="50" t="str">
        <f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853</v>
      </c>
      <c r="E102" s="310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5">
        <v>103</v>
      </c>
      <c r="K102" s="215">
        <v>2109</v>
      </c>
      <c r="L102" s="83" t="s">
        <v>608</v>
      </c>
      <c r="M102" s="20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6" t="s">
        <v>1254</v>
      </c>
      <c r="W102" s="173" t="s">
        <v>1429</v>
      </c>
      <c r="X102" s="216" t="s">
        <v>964</v>
      </c>
      <c r="Y102" s="158"/>
      <c r="Z102" s="158" t="s">
        <v>960</v>
      </c>
      <c r="AA102" s="83">
        <v>1</v>
      </c>
      <c r="AB102" s="70" t="s">
        <v>956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6" t="str">
        <f>IF(BS_CONTROLE[[#This Row],[Local - Partida]]=0, "-", BS_CONTROLE[[#This Row],[Local - Partida]])</f>
        <v>PUD</v>
      </c>
      <c r="AL102" s="276" t="str">
        <f>IF(BS_CONTROLE[[#This Row],[Local - Encerramento]]=0, "-", BS_CONTROLE[[#This Row],[Local - Encerramento]])</f>
        <v>PIT</v>
      </c>
      <c r="AM102" s="276" t="str">
        <f>IF(BS_CONTROLE[[#This Row],[Entre - Estações]]=0, "-", BS_CONTROLE[[#This Row],[Entre - Estações]])</f>
        <v>PIT-K97</v>
      </c>
      <c r="AN102" s="276" t="str">
        <f>IF(BS_CONTROLE[[#This Row],[SB]]=0, "-", BS_CONTROLE[[#This Row],[SB]])</f>
        <v>PITK96</v>
      </c>
      <c r="AO102" s="277">
        <f>IF(BS_CONTROLE[[#This Row],[SUB]]=0, "-", BS_CONTROLE[[#This Row],[SUB]])</f>
        <v>103</v>
      </c>
      <c r="AP102" s="278">
        <f>IF(BS_CONTROLE[[#This Row],[KM - Inicio]]=0, "-", BS_CONTROLE[[#This Row],[KM - Inicio]])</f>
        <v>2109</v>
      </c>
      <c r="AQ102" s="278" t="str">
        <f>IF(BS_CONTROLE[[#This Row],[KM - Fim]]=0, "-", BS_CONTROLE[[#This Row],[KM - Fim]])</f>
        <v>-</v>
      </c>
      <c r="AR102" s="240">
        <v>0.36041666666666666</v>
      </c>
      <c r="AS102" s="240">
        <v>0.36666666666666664</v>
      </c>
      <c r="AT102" s="240">
        <v>0.40833333333333333</v>
      </c>
      <c r="AU102" s="38"/>
      <c r="AV102" s="38"/>
      <c r="AW102" s="38"/>
      <c r="AX102" s="38"/>
      <c r="AY102" s="309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79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1430</v>
      </c>
      <c r="BK102" s="16" t="s">
        <v>1430</v>
      </c>
      <c r="BL102" s="15"/>
      <c r="BM102" s="14" t="s">
        <v>989</v>
      </c>
      <c r="BN102" s="14" t="s">
        <v>989</v>
      </c>
      <c r="BO102" s="165" t="s">
        <v>989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23" t="str">
        <f t="shared" ref="BT70:BT134" si="3">IF(BN102="","",SUBSTITUTE(BM102," ","")&amp;SUBSTITUTE(BN102," ",""))</f>
        <v>OKOK</v>
      </c>
    </row>
    <row r="103" spans="1:72" hidden="1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0"/>
      <c r="F103" s="172"/>
      <c r="G103" s="9" t="str">
        <f>IF(D103="","*",VLOOKUP(F103,BS_ATIVIDADE[#All],3,FALSE))</f>
        <v>*</v>
      </c>
      <c r="H103" s="173"/>
      <c r="I103" s="173"/>
      <c r="J103" s="215"/>
      <c r="K103" s="215"/>
      <c r="L103" s="83" t="s">
        <v>608</v>
      </c>
      <c r="M103" s="202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2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6"/>
      <c r="W103" s="173"/>
      <c r="X103" s="216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6" t="str">
        <f>IF(BS_CONTROLE[[#This Row],[Local - Partida]]=0, "-", BS_CONTROLE[[#This Row],[Local - Partida]])</f>
        <v>-</v>
      </c>
      <c r="AL103" s="276" t="str">
        <f>IF(BS_CONTROLE[[#This Row],[Local - Encerramento]]=0, "-", BS_CONTROLE[[#This Row],[Local - Encerramento]])</f>
        <v>-</v>
      </c>
      <c r="AM103" s="276" t="str">
        <f>IF(BS_CONTROLE[[#This Row],[Entre - Estações]]=0, "-", BS_CONTROLE[[#This Row],[Entre - Estações]])</f>
        <v>-</v>
      </c>
      <c r="AN103" s="276" t="str">
        <f>IF(BS_CONTROLE[[#This Row],[SB]]=0, "-", BS_CONTROLE[[#This Row],[SB]])</f>
        <v>-</v>
      </c>
      <c r="AO103" s="277" t="str">
        <f>IF(BS_CONTROLE[[#This Row],[SUB]]=0, "-", BS_CONTROLE[[#This Row],[SUB]])</f>
        <v>-</v>
      </c>
      <c r="AP103" s="278" t="str">
        <f>IF(BS_CONTROLE[[#This Row],[KM - Inicio]]=0, "-", BS_CONTROLE[[#This Row],[KM - Inicio]])</f>
        <v>-</v>
      </c>
      <c r="AQ103" s="278" t="str">
        <f>IF(BS_CONTROLE[[#This Row],[KM - Fim]]=0, "-", BS_CONTROLE[[#This Row],[KM - Fim]])</f>
        <v>-</v>
      </c>
      <c r="AR103" s="240"/>
      <c r="AS103" s="240"/>
      <c r="AT103" s="240"/>
      <c r="AU103" s="38"/>
      <c r="AV103" s="38"/>
      <c r="AW103" s="38"/>
      <c r="AX103" s="38"/>
      <c r="AY103" s="30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7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23" t="str">
        <f t="shared" si="3"/>
        <v/>
      </c>
    </row>
    <row r="104" spans="1:72" hidden="1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0"/>
      <c r="F104" s="172"/>
      <c r="G104" s="9" t="str">
        <f>IF(D104="","*",VLOOKUP(F104,BS_ATIVIDADE[#All],3,FALSE))</f>
        <v>*</v>
      </c>
      <c r="H104" s="173"/>
      <c r="I104" s="173"/>
      <c r="J104" s="215"/>
      <c r="K104" s="215"/>
      <c r="L104" s="83" t="s">
        <v>608</v>
      </c>
      <c r="M104" s="202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2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6"/>
      <c r="W104" s="173"/>
      <c r="X104" s="216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6" t="str">
        <f>IF(BS_CONTROLE[[#This Row],[Local - Partida]]=0, "-", BS_CONTROLE[[#This Row],[Local - Partida]])</f>
        <v>-</v>
      </c>
      <c r="AL104" s="276" t="str">
        <f>IF(BS_CONTROLE[[#This Row],[Local - Encerramento]]=0, "-", BS_CONTROLE[[#This Row],[Local - Encerramento]])</f>
        <v>-</v>
      </c>
      <c r="AM104" s="276" t="str">
        <f>IF(BS_CONTROLE[[#This Row],[Entre - Estações]]=0, "-", BS_CONTROLE[[#This Row],[Entre - Estações]])</f>
        <v>-</v>
      </c>
      <c r="AN104" s="276" t="str">
        <f>IF(BS_CONTROLE[[#This Row],[SB]]=0, "-", BS_CONTROLE[[#This Row],[SB]])</f>
        <v>-</v>
      </c>
      <c r="AO104" s="277" t="str">
        <f>IF(BS_CONTROLE[[#This Row],[SUB]]=0, "-", BS_CONTROLE[[#This Row],[SUB]])</f>
        <v>-</v>
      </c>
      <c r="AP104" s="278" t="str">
        <f>IF(BS_CONTROLE[[#This Row],[KM - Inicio]]=0, "-", BS_CONTROLE[[#This Row],[KM - Inicio]])</f>
        <v>-</v>
      </c>
      <c r="AQ104" s="278" t="str">
        <f>IF(BS_CONTROLE[[#This Row],[KM - Fim]]=0, "-", BS_CONTROLE[[#This Row],[KM - Fim]])</f>
        <v>-</v>
      </c>
      <c r="AR104" s="240"/>
      <c r="AS104" s="240"/>
      <c r="AT104" s="240"/>
      <c r="AU104" s="38"/>
      <c r="AV104" s="38"/>
      <c r="AW104" s="38"/>
      <c r="AX104" s="38"/>
      <c r="AY104" s="30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7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23" t="str">
        <f t="shared" si="3"/>
        <v/>
      </c>
    </row>
    <row r="105" spans="1:72" hidden="1">
      <c r="A105" s="50" t="str">
        <f>D105&amp;B105</f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844</v>
      </c>
      <c r="E105" s="310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5">
        <v>98</v>
      </c>
      <c r="K105" s="215">
        <v>507</v>
      </c>
      <c r="L105" s="83">
        <v>506</v>
      </c>
      <c r="M105" s="202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6" t="s">
        <v>1257</v>
      </c>
      <c r="W105" s="173" t="s">
        <v>1431</v>
      </c>
      <c r="X105" s="216" t="s">
        <v>959</v>
      </c>
      <c r="Y105" s="158" t="s">
        <v>967</v>
      </c>
      <c r="Z105" s="158" t="s">
        <v>960</v>
      </c>
      <c r="AA105" s="83" t="s">
        <v>1365</v>
      </c>
      <c r="AB105" s="70" t="s">
        <v>956</v>
      </c>
      <c r="AC105" s="70" t="s">
        <v>951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6" t="str">
        <f>IF(BS_CONTROLE[[#This Row],[Local - Partida]]=0, "-", BS_CONTROLE[[#This Row],[Local - Partida]])</f>
        <v>TGR2</v>
      </c>
      <c r="AL105" s="276" t="str">
        <f>IF(BS_CONTROLE[[#This Row],[Local - Encerramento]]=0, "-", BS_CONTROLE[[#This Row],[Local - Encerramento]])</f>
        <v>TGR2</v>
      </c>
      <c r="AM105" s="276" t="str">
        <f>IF(BS_CONTROLE[[#This Row],[Entre - Estações]]=0, "-", BS_CONTROLE[[#This Row],[Entre - Estações]])</f>
        <v>TGR-TBE</v>
      </c>
      <c r="AN105" s="276" t="str">
        <f>IF(BS_CONTROLE[[#This Row],[SB]]=0, "-", BS_CONTROLE[[#This Row],[SB]])</f>
        <v>TGR512</v>
      </c>
      <c r="AO105" s="277">
        <f>IF(BS_CONTROLE[[#This Row],[SUB]]=0, "-", BS_CONTROLE[[#This Row],[SUB]])</f>
        <v>98</v>
      </c>
      <c r="AP105" s="278">
        <f>IF(BS_CONTROLE[[#This Row],[KM - Inicio]]=0, "-", BS_CONTROLE[[#This Row],[KM - Inicio]])</f>
        <v>507</v>
      </c>
      <c r="AQ105" s="278">
        <f>IF(BS_CONTROLE[[#This Row],[KM - Fim]]=0, "-", BS_CONTROLE[[#This Row],[KM - Fim]])</f>
        <v>506</v>
      </c>
      <c r="AR105" s="240">
        <v>0.36180555555555555</v>
      </c>
      <c r="AS105" s="240">
        <v>0.51666666666666672</v>
      </c>
      <c r="AT105" s="240">
        <v>0.55972222222222223</v>
      </c>
      <c r="AU105" s="38"/>
      <c r="AV105" s="38"/>
      <c r="AW105" s="38"/>
      <c r="AX105" s="38"/>
      <c r="AY105" s="309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79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1432</v>
      </c>
      <c r="BK105" s="16" t="s">
        <v>1432</v>
      </c>
      <c r="BL105" s="15"/>
      <c r="BM105" s="14" t="s">
        <v>985</v>
      </c>
      <c r="BN105" s="14" t="s">
        <v>1015</v>
      </c>
      <c r="BO105" s="165" t="s">
        <v>1125</v>
      </c>
      <c r="BP105" s="16" t="s">
        <v>1433</v>
      </c>
      <c r="BQ105" s="12" t="str">
        <f>IF(AND(BR105&lt;1,BS105&lt;1),"Produção e Intervalo",IF(BR105&lt;1,"Intervalo",IF(BS105&lt;1,"Produção","Aderente")))</f>
        <v>Intervalo</v>
      </c>
      <c r="BR105" s="18">
        <f>IF(OR(B105="",F105=""),"*",AY105/P105)</f>
        <v>0.51666666666666616</v>
      </c>
      <c r="BS105" s="18">
        <f>IF(OR(B105="",F105=""),"*",BA105/Q105)</f>
        <v>1</v>
      </c>
      <c r="BT105" s="223" t="str">
        <f t="shared" si="3"/>
        <v>SuperExecução</v>
      </c>
    </row>
    <row r="106" spans="1:72" hidden="1">
      <c r="A106" s="50" t="str">
        <f>D106&amp;B106</f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871</v>
      </c>
      <c r="E106" s="310">
        <v>56</v>
      </c>
      <c r="F106" s="172" t="s">
        <v>791</v>
      </c>
      <c r="G106" s="9" t="str">
        <f>IF(D106="","*",VLOOKUP(F106,BS_ATIVIDADE[#All],3,FALSE))</f>
        <v>SOLDA</v>
      </c>
      <c r="H106" s="202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5">
        <v>74</v>
      </c>
      <c r="K106" s="215">
        <v>446</v>
      </c>
      <c r="L106" s="215">
        <v>445.7</v>
      </c>
      <c r="M106" s="202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2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6" t="s">
        <v>1226</v>
      </c>
      <c r="W106" s="173" t="s">
        <v>1370</v>
      </c>
      <c r="X106" s="216" t="s">
        <v>964</v>
      </c>
      <c r="Y106" s="158" t="s">
        <v>967</v>
      </c>
      <c r="Z106" s="158" t="s">
        <v>965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6" t="str">
        <f>IF(BS_CONTROLE[[#This Row],[Local - Partida]]=0, "-", BS_CONTROLE[[#This Row],[Local - Partida]])</f>
        <v>440TVL</v>
      </c>
      <c r="AL106" s="276" t="str">
        <f>IF(BS_CONTROLE[[#This Row],[Local - Encerramento]]=0, "-", BS_CONTROLE[[#This Row],[Local - Encerramento]])</f>
        <v>-</v>
      </c>
      <c r="AM106" s="276" t="str">
        <f>IF(BS_CONTROLE[[#This Row],[Entre - Estações]]=0, "-", BS_CONTROLE[[#This Row],[Entre - Estações]])</f>
        <v>TPC-TVL</v>
      </c>
      <c r="AN106" s="276" t="str">
        <f>IF(BS_CONTROLE[[#This Row],[SB]]=0, "-", BS_CONTROLE[[#This Row],[SB]])</f>
        <v>440TVL</v>
      </c>
      <c r="AO106" s="277">
        <f>IF(BS_CONTROLE[[#This Row],[SUB]]=0, "-", BS_CONTROLE[[#This Row],[SUB]])</f>
        <v>74</v>
      </c>
      <c r="AP106" s="278">
        <f>IF(BS_CONTROLE[[#This Row],[KM - Inicio]]=0, "-", BS_CONTROLE[[#This Row],[KM - Inicio]])</f>
        <v>446</v>
      </c>
      <c r="AQ106" s="278">
        <f>IF(BS_CONTROLE[[#This Row],[KM - Fim]]=0, "-", BS_CONTROLE[[#This Row],[KM - Fim]])</f>
        <v>445.7</v>
      </c>
      <c r="AR106" s="240">
        <v>0.30833333333333335</v>
      </c>
      <c r="AS106" s="240">
        <v>0</v>
      </c>
      <c r="AT106" s="240">
        <v>0</v>
      </c>
      <c r="AU106" s="38"/>
      <c r="AV106" s="38"/>
      <c r="AW106" s="38"/>
      <c r="AX106" s="38"/>
      <c r="AY106" s="309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79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1434</v>
      </c>
      <c r="BK106" s="16" t="s">
        <v>1434</v>
      </c>
      <c r="BL106" s="15"/>
      <c r="BM106" s="14" t="s">
        <v>991</v>
      </c>
      <c r="BN106" s="14" t="s">
        <v>1016</v>
      </c>
      <c r="BO106" s="165" t="s">
        <v>1016</v>
      </c>
      <c r="BP106" s="16" t="s">
        <v>1434</v>
      </c>
      <c r="BQ106" s="12" t="str">
        <f>IF(AND(BR106&lt;1,BS106&lt;1),"Produção e Intervalo",IF(BR106&lt;1,"Intervalo",IF(BS106&lt;1,"Produção","Aderente")))</f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23" t="str">
        <f t="shared" si="3"/>
        <v>CondiçõesClimáticaChuva</v>
      </c>
    </row>
    <row r="107" spans="1:72" hidden="1">
      <c r="A107" s="50" t="str">
        <f>D107&amp;B107</f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834</v>
      </c>
      <c r="E107" s="310">
        <v>396</v>
      </c>
      <c r="F107" s="172" t="s">
        <v>698</v>
      </c>
      <c r="G107" s="9" t="str">
        <f>IF(D107="","*",VLOOKUP(F107,BS_ATIVIDADE[#All],3,FALSE))</f>
        <v>MECANIZAÇÃO - DOL</v>
      </c>
      <c r="H107" s="202" t="s">
        <v>570</v>
      </c>
      <c r="I107" s="202" t="s">
        <v>570</v>
      </c>
      <c r="J107" s="215">
        <v>74</v>
      </c>
      <c r="K107" s="215">
        <v>367.6</v>
      </c>
      <c r="L107" s="83" t="s">
        <v>608</v>
      </c>
      <c r="M107" s="20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6" t="s">
        <v>1238</v>
      </c>
      <c r="W107" s="173" t="s">
        <v>1374</v>
      </c>
      <c r="X107" s="216" t="s">
        <v>959</v>
      </c>
      <c r="Y107" s="158" t="s">
        <v>967</v>
      </c>
      <c r="Z107" s="158" t="s">
        <v>965</v>
      </c>
      <c r="AA107" s="83">
        <v>1</v>
      </c>
      <c r="AB107" s="70" t="s">
        <v>956</v>
      </c>
      <c r="AC107" s="70" t="s">
        <v>951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6" t="str">
        <f>IF(BS_CONTROLE[[#This Row],[Local - Partida]]=0, "-", BS_CONTROLE[[#This Row],[Local - Partida]])</f>
        <v>TOM2</v>
      </c>
      <c r="AL107" s="276" t="str">
        <f>IF(BS_CONTROLE[[#This Row],[Local - Encerramento]]=0, "-", BS_CONTROLE[[#This Row],[Local - Encerramento]])</f>
        <v>TOM2</v>
      </c>
      <c r="AM107" s="276" t="str">
        <f>IF(BS_CONTROLE[[#This Row],[Entre - Estações]]=0, "-", BS_CONTROLE[[#This Row],[Entre - Estações]])</f>
        <v>TSE-TBA</v>
      </c>
      <c r="AN107" s="276" t="str">
        <f>IF(BS_CONTROLE[[#This Row],[SB]]=0, "-", BS_CONTROLE[[#This Row],[SB]])</f>
        <v>TSE370</v>
      </c>
      <c r="AO107" s="277">
        <f>IF(BS_CONTROLE[[#This Row],[SUB]]=0, "-", BS_CONTROLE[[#This Row],[SUB]])</f>
        <v>74</v>
      </c>
      <c r="AP107" s="278">
        <f>IF(BS_CONTROLE[[#This Row],[KM - Inicio]]=0, "-", BS_CONTROLE[[#This Row],[KM - Inicio]])</f>
        <v>367.6</v>
      </c>
      <c r="AQ107" s="278" t="str">
        <f>IF(BS_CONTROLE[[#This Row],[KM - Fim]]=0, "-", BS_CONTROLE[[#This Row],[KM - Fim]])</f>
        <v>-</v>
      </c>
      <c r="AR107" s="240">
        <v>0</v>
      </c>
      <c r="AS107" s="240">
        <v>0</v>
      </c>
      <c r="AT107" s="240">
        <v>0</v>
      </c>
      <c r="AU107" s="38"/>
      <c r="AV107" s="38"/>
      <c r="AW107" s="38"/>
      <c r="AX107" s="38"/>
      <c r="AY107" s="309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79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1435</v>
      </c>
      <c r="BK107" s="16" t="s">
        <v>1435</v>
      </c>
      <c r="BL107" s="15"/>
      <c r="BM107" s="14" t="s">
        <v>984</v>
      </c>
      <c r="BN107" s="14" t="s">
        <v>1005</v>
      </c>
      <c r="BO107" s="165" t="s">
        <v>1116</v>
      </c>
      <c r="BP107" s="16" t="s">
        <v>1435</v>
      </c>
      <c r="BQ107" s="12" t="str">
        <f>IF(AND(BR107&lt;1,BS107&lt;1),"Produção e Intervalo",IF(BR107&lt;1,"Intervalo",IF(BS107&lt;1,"Produção","Aderente")))</f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23" t="str">
        <f t="shared" si="3"/>
        <v>CCOCirculaçãoIntervaloContrato</v>
      </c>
    </row>
    <row r="108" spans="1:72" hidden="1">
      <c r="A108" s="50" t="str">
        <f>D108&amp;B108</f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893</v>
      </c>
      <c r="E108" s="310">
        <v>396</v>
      </c>
      <c r="F108" s="172" t="s">
        <v>791</v>
      </c>
      <c r="G108" s="9" t="str">
        <f>IF(D108="","*",VLOOKUP(F108,BS_ATIVIDADE[#All],3,FALSE))</f>
        <v>SOLDA</v>
      </c>
      <c r="H108" s="202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5">
        <v>74</v>
      </c>
      <c r="K108" s="215">
        <v>321</v>
      </c>
      <c r="L108" s="83" t="s">
        <v>608</v>
      </c>
      <c r="M108" s="20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6" t="s">
        <v>1241</v>
      </c>
      <c r="W108" s="173" t="s">
        <v>1370</v>
      </c>
      <c r="X108" s="216" t="s">
        <v>964</v>
      </c>
      <c r="Y108" s="158" t="s">
        <v>967</v>
      </c>
      <c r="Z108" s="158" t="s">
        <v>969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6" t="str">
        <f>IF(BS_CONTROLE[[#This Row],[Local - Partida]]=0, "-", BS_CONTROLE[[#This Row],[Local - Partida]])</f>
        <v>TMR326</v>
      </c>
      <c r="AL108" s="276" t="str">
        <f>IF(BS_CONTROLE[[#This Row],[Local - Encerramento]]=0, "-", BS_CONTROLE[[#This Row],[Local - Encerramento]])</f>
        <v>-</v>
      </c>
      <c r="AM108" s="276" t="str">
        <f>IF(BS_CONTROLE[[#This Row],[Entre - Estações]]=0, "-", BS_CONTROLE[[#This Row],[Entre - Estações]])</f>
        <v>TMR-TLA</v>
      </c>
      <c r="AN108" s="276" t="str">
        <f>IF(BS_CONTROLE[[#This Row],[SB]]=0, "-", BS_CONTROLE[[#This Row],[SB]])</f>
        <v>TMR326</v>
      </c>
      <c r="AO108" s="277">
        <f>IF(BS_CONTROLE[[#This Row],[SUB]]=0, "-", BS_CONTROLE[[#This Row],[SUB]])</f>
        <v>74</v>
      </c>
      <c r="AP108" s="278">
        <f>IF(BS_CONTROLE[[#This Row],[KM - Inicio]]=0, "-", BS_CONTROLE[[#This Row],[KM - Inicio]])</f>
        <v>321</v>
      </c>
      <c r="AQ108" s="278" t="str">
        <f>IF(BS_CONTROLE[[#This Row],[KM - Fim]]=0, "-", BS_CONTROLE[[#This Row],[KM - Fim]])</f>
        <v>-</v>
      </c>
      <c r="AR108" s="240">
        <v>0.30833333333333335</v>
      </c>
      <c r="AS108" s="240">
        <v>0</v>
      </c>
      <c r="AT108" s="240">
        <v>0</v>
      </c>
      <c r="AU108" s="38"/>
      <c r="AV108" s="38"/>
      <c r="AW108" s="38"/>
      <c r="AX108" s="38"/>
      <c r="AY108" s="309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79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1436</v>
      </c>
      <c r="BK108" s="16" t="s">
        <v>1436</v>
      </c>
      <c r="BL108" s="15"/>
      <c r="BM108" s="14" t="s">
        <v>991</v>
      </c>
      <c r="BN108" s="14" t="s">
        <v>1016</v>
      </c>
      <c r="BO108" s="165" t="s">
        <v>1016</v>
      </c>
      <c r="BP108" s="16" t="s">
        <v>1436</v>
      </c>
      <c r="BQ108" s="12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23" t="str">
        <f t="shared" si="3"/>
        <v>CondiçõesClimáticaChuva</v>
      </c>
    </row>
    <row r="109" spans="1:72" hidden="1">
      <c r="A109" s="50" t="str">
        <f>D109&amp;B109</f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4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1263</v>
      </c>
      <c r="J109" s="215">
        <v>74</v>
      </c>
      <c r="K109" s="215">
        <v>290</v>
      </c>
      <c r="L109" s="83" t="s">
        <v>608</v>
      </c>
      <c r="M109" s="215" t="s">
        <v>1437</v>
      </c>
      <c r="N109" s="215" t="s">
        <v>1438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6" t="s">
        <v>1235</v>
      </c>
      <c r="W109" s="173" t="s">
        <v>1236</v>
      </c>
      <c r="X109" s="216" t="s">
        <v>964</v>
      </c>
      <c r="Y109" s="158" t="s">
        <v>967</v>
      </c>
      <c r="Z109" s="158" t="s">
        <v>960</v>
      </c>
      <c r="AA109" s="83">
        <v>1</v>
      </c>
      <c r="AB109" s="70" t="s">
        <v>956</v>
      </c>
      <c r="AC109" s="70" t="s">
        <v>951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6" t="str">
        <f>IF(BS_CONTROLE[[#This Row],[Local - Partida]]=0, "-", BS_CONTROLE[[#This Row],[Local - Partida]])</f>
        <v>TCS291</v>
      </c>
      <c r="AL109" s="276" t="str">
        <f>IF(BS_CONTROLE[[#This Row],[Local - Encerramento]]=0, "-", BS_CONTROLE[[#This Row],[Local - Encerramento]])</f>
        <v>TAG</v>
      </c>
      <c r="AM109" s="276" t="str">
        <f>IF(BS_CONTROLE[[#This Row],[Entre - Estações]]=0, "-", BS_CONTROLE[[#This Row],[Entre - Estações]])</f>
        <v>TCS-TAG</v>
      </c>
      <c r="AN109" s="276" t="str">
        <f>IF(BS_CONTROLE[[#This Row],[SB]]=0, "-", BS_CONTROLE[[#This Row],[SB]])</f>
        <v>TCSTAG</v>
      </c>
      <c r="AO109" s="277">
        <f>IF(BS_CONTROLE[[#This Row],[SUB]]=0, "-", BS_CONTROLE[[#This Row],[SUB]])</f>
        <v>74</v>
      </c>
      <c r="AP109" s="278">
        <f>IF(BS_CONTROLE[[#This Row],[KM - Inicio]]=0, "-", BS_CONTROLE[[#This Row],[KM - Inicio]])</f>
        <v>290</v>
      </c>
      <c r="AQ109" s="278" t="str">
        <f>IF(BS_CONTROLE[[#This Row],[KM - Fim]]=0, "-", BS_CONTROLE[[#This Row],[KM - Fim]])</f>
        <v>-</v>
      </c>
      <c r="AR109" s="240">
        <v>0.31458333333333333</v>
      </c>
      <c r="AS109" s="240">
        <v>0.34305555555555556</v>
      </c>
      <c r="AT109" s="240">
        <v>0.38472222222222224</v>
      </c>
      <c r="AU109" s="38"/>
      <c r="AV109" s="38"/>
      <c r="AW109" s="38"/>
      <c r="AX109" s="38"/>
      <c r="AY109" s="309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79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1439</v>
      </c>
      <c r="BK109" s="16" t="s">
        <v>1439</v>
      </c>
      <c r="BL109" s="15"/>
      <c r="BM109" s="14" t="s">
        <v>989</v>
      </c>
      <c r="BN109" s="14" t="s">
        <v>989</v>
      </c>
      <c r="BO109" s="165" t="s">
        <v>989</v>
      </c>
      <c r="BP109" s="16"/>
      <c r="BQ109" s="12" t="str">
        <f>IF(AND(BR109&lt;1,BS109&lt;1),"Produção e Intervalo",IF(BR109&lt;1,"Intervalo",IF(BS109&lt;1,"Produção","Aderente")))</f>
        <v>Aderente</v>
      </c>
      <c r="BR109" s="18">
        <f>IF(OR(B109="",F109=""),"*",AY109/P109)</f>
        <v>1.0000000000000004</v>
      </c>
      <c r="BS109" s="18">
        <f>IF(OR(B109="",F109=""),"*",BA109/Q109)</f>
        <v>1</v>
      </c>
      <c r="BT109" s="223" t="str">
        <f t="shared" si="3"/>
        <v>OKOK</v>
      </c>
    </row>
    <row r="110" spans="1:72" hidden="1">
      <c r="A110" s="50" t="str">
        <f>D110&amp;B110</f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0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5">
        <v>74</v>
      </c>
      <c r="K110" s="215">
        <v>217</v>
      </c>
      <c r="L110" s="215">
        <v>213</v>
      </c>
      <c r="M110" s="20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6" t="s">
        <v>1398</v>
      </c>
      <c r="W110" s="173" t="s">
        <v>1440</v>
      </c>
      <c r="X110" s="216" t="s">
        <v>959</v>
      </c>
      <c r="Y110" s="158" t="s">
        <v>967</v>
      </c>
      <c r="Z110" s="158" t="s">
        <v>960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6" t="str">
        <f>IF(BS_CONTROLE[[#This Row],[Local - Partida]]=0, "-", BS_CONTROLE[[#This Row],[Local - Partida]])</f>
        <v>-</v>
      </c>
      <c r="AL110" s="276" t="str">
        <f>IF(BS_CONTROLE[[#This Row],[Local - Encerramento]]=0, "-", BS_CONTROLE[[#This Row],[Local - Encerramento]])</f>
        <v>-</v>
      </c>
      <c r="AM110" s="276" t="str">
        <f>IF(BS_CONTROLE[[#This Row],[Entre - Estações]]=0, "-", BS_CONTROLE[[#This Row],[Entre - Estações]])</f>
        <v>TID-TVI</v>
      </c>
      <c r="AN110" s="276" t="str">
        <f>IF(BS_CONTROLE[[#This Row],[SB]]=0, "-", BS_CONTROLE[[#This Row],[SB]])</f>
        <v>213TVI</v>
      </c>
      <c r="AO110" s="277">
        <f>IF(BS_CONTROLE[[#This Row],[SUB]]=0, "-", BS_CONTROLE[[#This Row],[SUB]])</f>
        <v>74</v>
      </c>
      <c r="AP110" s="278">
        <f>IF(BS_CONTROLE[[#This Row],[KM - Inicio]]=0, "-", BS_CONTROLE[[#This Row],[KM - Inicio]])</f>
        <v>217</v>
      </c>
      <c r="AQ110" s="278">
        <f>IF(BS_CONTROLE[[#This Row],[KM - Fim]]=0, "-", BS_CONTROLE[[#This Row],[KM - Fim]])</f>
        <v>213</v>
      </c>
      <c r="AR110" s="240">
        <v>0</v>
      </c>
      <c r="AS110" s="240">
        <v>0</v>
      </c>
      <c r="AT110" s="240">
        <v>0</v>
      </c>
      <c r="AU110" s="38"/>
      <c r="AV110" s="38"/>
      <c r="AW110" s="38"/>
      <c r="AX110" s="38"/>
      <c r="AY110" s="309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79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1435</v>
      </c>
      <c r="BK110" s="16" t="s">
        <v>1435</v>
      </c>
      <c r="BL110" s="15"/>
      <c r="BM110" s="14" t="s">
        <v>984</v>
      </c>
      <c r="BN110" s="14" t="s">
        <v>1005</v>
      </c>
      <c r="BO110" s="165" t="s">
        <v>1116</v>
      </c>
      <c r="BP110" s="16" t="s">
        <v>1435</v>
      </c>
      <c r="BQ110" s="12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23" t="str">
        <f t="shared" si="3"/>
        <v>CCOCirculaçãoIntervaloContrato</v>
      </c>
    </row>
    <row r="111" spans="1:72" hidden="1">
      <c r="A111" s="50" t="str">
        <f>D111&amp;B111</f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835</v>
      </c>
      <c r="E111" s="314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1315</v>
      </c>
      <c r="I111" s="173" t="s">
        <v>264</v>
      </c>
      <c r="J111" s="215">
        <v>74</v>
      </c>
      <c r="K111" s="215">
        <v>217</v>
      </c>
      <c r="L111" s="215">
        <v>213</v>
      </c>
      <c r="M111" s="202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2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6" t="s">
        <v>1398</v>
      </c>
      <c r="W111" s="173" t="s">
        <v>1441</v>
      </c>
      <c r="X111" s="216" t="s">
        <v>959</v>
      </c>
      <c r="Y111" s="158" t="s">
        <v>967</v>
      </c>
      <c r="Z111" s="158" t="s">
        <v>960</v>
      </c>
      <c r="AA111" s="83" t="s">
        <v>1321</v>
      </c>
      <c r="AB111" s="70" t="s">
        <v>956</v>
      </c>
      <c r="AC111" s="70" t="s">
        <v>951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6" t="str">
        <f>IF(BS_CONTROLE[[#This Row],[Local - Partida]]=0, "-", BS_CONTROLE[[#This Row],[Local - Partida]])</f>
        <v xml:space="preserve">TCS2 </v>
      </c>
      <c r="AL111" s="276" t="str">
        <f>IF(BS_CONTROLE[[#This Row],[Local - Encerramento]]=0, "-", BS_CONTROLE[[#This Row],[Local - Encerramento]])</f>
        <v>TCS2</v>
      </c>
      <c r="AM111" s="276" t="str">
        <f>IF(BS_CONTROLE[[#This Row],[Entre - Estações]]=0, "-", BS_CONTROLE[[#This Row],[Entre - Estações]])</f>
        <v>TID-TVI</v>
      </c>
      <c r="AN111" s="276" t="str">
        <f>IF(BS_CONTROLE[[#This Row],[SB]]=0, "-", BS_CONTROLE[[#This Row],[SB]])</f>
        <v>213TVI</v>
      </c>
      <c r="AO111" s="277">
        <f>IF(BS_CONTROLE[[#This Row],[SUB]]=0, "-", BS_CONTROLE[[#This Row],[SUB]])</f>
        <v>74</v>
      </c>
      <c r="AP111" s="278">
        <f>IF(BS_CONTROLE[[#This Row],[KM - Inicio]]=0, "-", BS_CONTROLE[[#This Row],[KM - Inicio]])</f>
        <v>217</v>
      </c>
      <c r="AQ111" s="278">
        <f>IF(BS_CONTROLE[[#This Row],[KM - Fim]]=0, "-", BS_CONTROLE[[#This Row],[KM - Fim]])</f>
        <v>213</v>
      </c>
      <c r="AR111" s="240">
        <v>0</v>
      </c>
      <c r="AS111" s="240">
        <v>0</v>
      </c>
      <c r="AT111" s="240">
        <v>0</v>
      </c>
      <c r="AU111" s="38"/>
      <c r="AV111" s="38"/>
      <c r="AW111" s="38"/>
      <c r="AX111" s="38"/>
      <c r="AY111" s="309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79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1435</v>
      </c>
      <c r="BK111" s="16" t="s">
        <v>1435</v>
      </c>
      <c r="BL111" s="15"/>
      <c r="BM111" s="14" t="s">
        <v>984</v>
      </c>
      <c r="BN111" s="14" t="s">
        <v>1005</v>
      </c>
      <c r="BO111" s="165" t="s">
        <v>1116</v>
      </c>
      <c r="BP111" s="16" t="s">
        <v>1435</v>
      </c>
      <c r="BQ111" s="12" t="str">
        <f>IF(AND(BR111&lt;1,BS111&lt;1),"Produção e Intervalo",IF(BR111&lt;1,"Intervalo",IF(BS111&lt;1,"Produção","Aderente")))</f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23" t="str">
        <f t="shared" si="3"/>
        <v>CCOCirculaçãoIntervaloContrato</v>
      </c>
    </row>
    <row r="112" spans="1:72" hidden="1">
      <c r="A112" s="50" t="str">
        <f>D112&amp;B112</f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817</v>
      </c>
      <c r="E112" s="310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5">
        <v>74</v>
      </c>
      <c r="K112" s="215">
        <v>200</v>
      </c>
      <c r="L112" s="215">
        <v>194</v>
      </c>
      <c r="M112" s="202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2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6" t="s">
        <v>1238</v>
      </c>
      <c r="W112" s="173" t="s">
        <v>1381</v>
      </c>
      <c r="X112" s="216" t="s">
        <v>970</v>
      </c>
      <c r="Y112" s="158" t="s">
        <v>967</v>
      </c>
      <c r="Z112" s="158" t="s">
        <v>965</v>
      </c>
      <c r="AA112" s="83">
        <v>1</v>
      </c>
      <c r="AB112" s="70" t="s">
        <v>956</v>
      </c>
      <c r="AC112" s="70" t="s">
        <v>951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6" t="str">
        <f>IF(BS_CONTROLE[[#This Row],[Local - Partida]]=0, "-", BS_CONTROLE[[#This Row],[Local - Partida]])</f>
        <v>TID2</v>
      </c>
      <c r="AL112" s="276" t="str">
        <f>IF(BS_CONTROLE[[#This Row],[Local - Encerramento]]=0, "-", BS_CONTROLE[[#This Row],[Local - Encerramento]])</f>
        <v>TID2</v>
      </c>
      <c r="AM112" s="276" t="str">
        <f>IF(BS_CONTROLE[[#This Row],[Entre - Estações]]=0, "-", BS_CONTROLE[[#This Row],[Entre - Estações]])</f>
        <v>TID-TVI</v>
      </c>
      <c r="AN112" s="276" t="str">
        <f>IF(BS_CONTROLE[[#This Row],[SB]]=0, "-", BS_CONTROLE[[#This Row],[SB]])</f>
        <v>TID201</v>
      </c>
      <c r="AO112" s="277">
        <f>IF(BS_CONTROLE[[#This Row],[SUB]]=0, "-", BS_CONTROLE[[#This Row],[SUB]])</f>
        <v>74</v>
      </c>
      <c r="AP112" s="278">
        <f>IF(BS_CONTROLE[[#This Row],[KM - Inicio]]=0, "-", BS_CONTROLE[[#This Row],[KM - Inicio]])</f>
        <v>200</v>
      </c>
      <c r="AQ112" s="278">
        <f>IF(BS_CONTROLE[[#This Row],[KM - Fim]]=0, "-", BS_CONTROLE[[#This Row],[KM - Fim]])</f>
        <v>194</v>
      </c>
      <c r="AR112" s="240">
        <v>0.3840277777777778</v>
      </c>
      <c r="AS112" s="240">
        <v>0.52361111111111114</v>
      </c>
      <c r="AT112" s="240">
        <v>0.6069444444444444</v>
      </c>
      <c r="AU112" s="38"/>
      <c r="AV112" s="38"/>
      <c r="AW112" s="38"/>
      <c r="AX112" s="38"/>
      <c r="AY112" s="309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79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1442</v>
      </c>
      <c r="BK112" s="16" t="s">
        <v>1442</v>
      </c>
      <c r="BL112" s="15"/>
      <c r="BM112" s="14" t="s">
        <v>989</v>
      </c>
      <c r="BN112" s="14" t="s">
        <v>989</v>
      </c>
      <c r="BO112" s="165" t="s">
        <v>989</v>
      </c>
      <c r="BP112" s="16"/>
      <c r="BQ112" s="12" t="str">
        <f>IF(AND(BR112&lt;1,BS112&lt;1),"Produção e Intervalo",IF(BR112&lt;1,"Intervalo",IF(BS112&lt;1,"Produção","Aderente")))</f>
        <v>Produção</v>
      </c>
      <c r="BR112" s="18">
        <f>IF(OR(B112="",F112=""),"*",AY112/P112)</f>
        <v>1.3333333333333321</v>
      </c>
      <c r="BS112" s="18">
        <f>IF(OR(B112="",F112=""),"*",BA112/Q112)</f>
        <v>0.91249999999999998</v>
      </c>
      <c r="BT112" s="223" t="str">
        <f t="shared" si="3"/>
        <v>OKOK</v>
      </c>
    </row>
    <row r="113" spans="1:72" hidden="1">
      <c r="A113" s="50" t="str">
        <f>D113&amp;B113</f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896</v>
      </c>
      <c r="E113" s="314">
        <v>62</v>
      </c>
      <c r="F113" s="172" t="s">
        <v>791</v>
      </c>
      <c r="G113" s="9" t="str">
        <f>IF(D113="","*",VLOOKUP(F113,BS_ATIVIDADE[#All],3,FALSE))</f>
        <v>SOLDA</v>
      </c>
      <c r="H113" s="202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5">
        <v>74</v>
      </c>
      <c r="K113" s="215">
        <v>109.1</v>
      </c>
      <c r="L113" s="215" t="s">
        <v>608</v>
      </c>
      <c r="M113" s="202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2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6" t="s">
        <v>1383</v>
      </c>
      <c r="W113" s="173" t="s">
        <v>1370</v>
      </c>
      <c r="X113" s="216" t="s">
        <v>964</v>
      </c>
      <c r="Y113" s="158" t="s">
        <v>967</v>
      </c>
      <c r="Z113" s="158" t="s">
        <v>969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6" t="str">
        <f>IF(BS_CONTROLE[[#This Row],[Local - Partida]]=0, "-", BS_CONTROLE[[#This Row],[Local - Partida]])</f>
        <v>TIN1</v>
      </c>
      <c r="AL113" s="276" t="str">
        <f>IF(BS_CONTROLE[[#This Row],[Local - Encerramento]]=0, "-", BS_CONTROLE[[#This Row],[Local - Encerramento]])</f>
        <v>-</v>
      </c>
      <c r="AM113" s="276" t="str">
        <f>IF(BS_CONTROLE[[#This Row],[Entre - Estações]]=0, "-", BS_CONTROLE[[#This Row],[Entre - Estações]])</f>
        <v>TIN</v>
      </c>
      <c r="AN113" s="276" t="str">
        <f>IF(BS_CONTROLE[[#This Row],[SB]]=0, "-", BS_CONTROLE[[#This Row],[SB]])</f>
        <v>TIN1</v>
      </c>
      <c r="AO113" s="277">
        <f>IF(BS_CONTROLE[[#This Row],[SUB]]=0, "-", BS_CONTROLE[[#This Row],[SUB]])</f>
        <v>74</v>
      </c>
      <c r="AP113" s="278">
        <f>IF(BS_CONTROLE[[#This Row],[KM - Inicio]]=0, "-", BS_CONTROLE[[#This Row],[KM - Inicio]])</f>
        <v>109.1</v>
      </c>
      <c r="AQ113" s="278" t="str">
        <f>IF(BS_CONTROLE[[#This Row],[KM - Fim]]=0, "-", BS_CONTROLE[[#This Row],[KM - Fim]])</f>
        <v>-</v>
      </c>
      <c r="AR113" s="240">
        <v>0.30833333333333335</v>
      </c>
      <c r="AS113" s="240">
        <v>0</v>
      </c>
      <c r="AT113" s="240">
        <v>0</v>
      </c>
      <c r="AU113" s="38"/>
      <c r="AV113" s="38"/>
      <c r="AW113" s="38"/>
      <c r="AX113" s="38"/>
      <c r="AY113" s="309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79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1434</v>
      </c>
      <c r="BK113" s="16" t="s">
        <v>1434</v>
      </c>
      <c r="BL113" s="15"/>
      <c r="BM113" s="14" t="s">
        <v>991</v>
      </c>
      <c r="BN113" s="14" t="s">
        <v>1016</v>
      </c>
      <c r="BO113" s="165" t="s">
        <v>1016</v>
      </c>
      <c r="BP113" s="16" t="s">
        <v>1434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23" t="str">
        <f t="shared" si="3"/>
        <v>CondiçõesClimáticaChuva</v>
      </c>
    </row>
    <row r="114" spans="1:72" hidden="1">
      <c r="A114" s="50" t="str">
        <f>D114&amp;B114</f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867</v>
      </c>
      <c r="E114" s="314">
        <v>63</v>
      </c>
      <c r="F114" s="172" t="s">
        <v>798</v>
      </c>
      <c r="G114" s="9" t="str">
        <f>IF(D114="","*",VLOOKUP(F114,BS_ATIVIDADE[#All],3,FALSE))</f>
        <v>TRILHO - SUBSTITUIÇÂO</v>
      </c>
      <c r="H114" s="202" t="s">
        <v>206</v>
      </c>
      <c r="I114" s="173" t="s">
        <v>608</v>
      </c>
      <c r="J114" s="215">
        <v>74</v>
      </c>
      <c r="K114" s="215">
        <v>23.3</v>
      </c>
      <c r="L114" s="83" t="s">
        <v>608</v>
      </c>
      <c r="M114" s="20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2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6" t="s">
        <v>1319</v>
      </c>
      <c r="W114" s="173" t="s">
        <v>1268</v>
      </c>
      <c r="X114" s="216" t="s">
        <v>964</v>
      </c>
      <c r="Y114" s="158" t="s">
        <v>967</v>
      </c>
      <c r="Z114" s="158" t="s">
        <v>971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6" t="str">
        <f>IF(BS_CONTROLE[[#This Row],[Local - Partida]]=0, "-", BS_CONTROLE[[#This Row],[Local - Partida]])</f>
        <v>TAP2</v>
      </c>
      <c r="AL114" s="276" t="str">
        <f>IF(BS_CONTROLE[[#This Row],[Local - Encerramento]]=0, "-", BS_CONTROLE[[#This Row],[Local - Encerramento]])</f>
        <v>-</v>
      </c>
      <c r="AM114" s="276" t="str">
        <f>IF(BS_CONTROLE[[#This Row],[Entre - Estações]]=0, "-", BS_CONTROLE[[#This Row],[Entre - Estações]])</f>
        <v>TAP</v>
      </c>
      <c r="AN114" s="276" t="str">
        <f>IF(BS_CONTROLE[[#This Row],[SB]]=0, "-", BS_CONTROLE[[#This Row],[SB]])</f>
        <v>TAP2</v>
      </c>
      <c r="AO114" s="277">
        <f>IF(BS_CONTROLE[[#This Row],[SUB]]=0, "-", BS_CONTROLE[[#This Row],[SUB]])</f>
        <v>74</v>
      </c>
      <c r="AP114" s="278">
        <f>IF(BS_CONTROLE[[#This Row],[KM - Inicio]]=0, "-", BS_CONTROLE[[#This Row],[KM - Inicio]])</f>
        <v>23.3</v>
      </c>
      <c r="AQ114" s="278" t="str">
        <f>IF(BS_CONTROLE[[#This Row],[KM - Fim]]=0, "-", BS_CONTROLE[[#This Row],[KM - Fim]])</f>
        <v>-</v>
      </c>
      <c r="AR114" s="240">
        <v>0.5229166666666667</v>
      </c>
      <c r="AS114" s="240">
        <v>0.52500000000000002</v>
      </c>
      <c r="AT114" s="240">
        <v>0.56666666666666665</v>
      </c>
      <c r="AU114" s="38"/>
      <c r="AV114" s="38"/>
      <c r="AW114" s="38"/>
      <c r="AX114" s="38"/>
      <c r="AY114" s="309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79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1443</v>
      </c>
      <c r="BK114" s="16" t="s">
        <v>1443</v>
      </c>
      <c r="BL114" s="15"/>
      <c r="BM114" s="14" t="s">
        <v>989</v>
      </c>
      <c r="BN114" s="14" t="s">
        <v>989</v>
      </c>
      <c r="BO114" s="165" t="s">
        <v>989</v>
      </c>
      <c r="BP114" s="16" t="s">
        <v>1444</v>
      </c>
      <c r="BQ114" s="12" t="str">
        <f>IF(AND(BR114&lt;1,BS114&lt;1),"Produção e Intervalo",IF(BR114&lt;1,"Intervalo",IF(BS114&lt;1,"Produção","Aderente")))</f>
        <v>Intervalo</v>
      </c>
      <c r="BR114" s="18">
        <f>IF(OR(B114="",F114=""),"*",AY114/P114)</f>
        <v>0.99999999999999911</v>
      </c>
      <c r="BS114" s="18">
        <f>IF(OR(B114="",F114=""),"*",BA114/Q114)</f>
        <v>1</v>
      </c>
      <c r="BT114" s="223" t="str">
        <f t="shared" si="3"/>
        <v>OKOK</v>
      </c>
    </row>
    <row r="115" spans="1:72" hidden="1">
      <c r="A115" s="50" t="str">
        <f>D115&amp;B115</f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787</v>
      </c>
      <c r="E115" s="323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5">
        <v>72</v>
      </c>
      <c r="K115" s="215">
        <v>310</v>
      </c>
      <c r="L115" s="83">
        <v>311</v>
      </c>
      <c r="M115" s="20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2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6" t="s">
        <v>1350</v>
      </c>
      <c r="W115" s="173" t="s">
        <v>1381</v>
      </c>
      <c r="X115" s="216" t="s">
        <v>964</v>
      </c>
      <c r="Y115" s="158" t="s">
        <v>967</v>
      </c>
      <c r="Z115" s="158" t="s">
        <v>960</v>
      </c>
      <c r="AA115" s="83">
        <v>1</v>
      </c>
      <c r="AB115" s="70" t="s">
        <v>956</v>
      </c>
      <c r="AC115" s="70" t="s">
        <v>951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6" t="str">
        <f>IF(BS_CONTROLE[[#This Row],[Local - Partida]]=0, "-", BS_CONTROLE[[#This Row],[Local - Partida]])</f>
        <v>ZGT1</v>
      </c>
      <c r="AL115" s="276" t="str">
        <f>IF(BS_CONTROLE[[#This Row],[Local - Encerramento]]=0, "-", BS_CONTROLE[[#This Row],[Local - Encerramento]])</f>
        <v>ZGT1</v>
      </c>
      <c r="AM115" s="276" t="str">
        <f>IF(BS_CONTROLE[[#This Row],[Entre - Estações]]=0, "-", BS_CONTROLE[[#This Row],[Entre - Estações]])</f>
        <v>ZGT-ZXE</v>
      </c>
      <c r="AN115" s="276" t="str">
        <f>IF(BS_CONTROLE[[#This Row],[SB]]=0, "-", BS_CONTROLE[[#This Row],[SB]])</f>
        <v>ZGTZXE</v>
      </c>
      <c r="AO115" s="277">
        <f>IF(BS_CONTROLE[[#This Row],[SUB]]=0, "-", BS_CONTROLE[[#This Row],[SUB]])</f>
        <v>72</v>
      </c>
      <c r="AP115" s="278">
        <f>IF(BS_CONTROLE[[#This Row],[KM - Inicio]]=0, "-", BS_CONTROLE[[#This Row],[KM - Inicio]])</f>
        <v>310</v>
      </c>
      <c r="AQ115" s="278">
        <f>IF(BS_CONTROLE[[#This Row],[KM - Fim]]=0, "-", BS_CONTROLE[[#This Row],[KM - Fim]])</f>
        <v>311</v>
      </c>
      <c r="AR115" s="240">
        <v>0.25833333333333336</v>
      </c>
      <c r="AS115" s="240">
        <v>0.33541666666666664</v>
      </c>
      <c r="AT115" s="240">
        <v>0.50208333333333333</v>
      </c>
      <c r="AU115" s="38"/>
      <c r="AV115" s="38"/>
      <c r="AW115" s="38"/>
      <c r="AX115" s="38"/>
      <c r="AY115" s="309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79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1445</v>
      </c>
      <c r="BK115" s="16" t="s">
        <v>1445</v>
      </c>
      <c r="BL115" s="15"/>
      <c r="BM115" s="14" t="s">
        <v>989</v>
      </c>
      <c r="BN115" s="14" t="s">
        <v>989</v>
      </c>
      <c r="BO115" s="165" t="s">
        <v>989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1.0000000000000002</v>
      </c>
      <c r="BS115" s="18">
        <f>IF(OR(B115="",F115=""),"*",BA115/Q115)</f>
        <v>1.625</v>
      </c>
      <c r="BT115" s="223" t="str">
        <f t="shared" si="3"/>
        <v>OKOK</v>
      </c>
    </row>
    <row r="116" spans="1:72" hidden="1">
      <c r="A116" s="50" t="str">
        <f>D116&amp;B116</f>
        <v>E1746000</v>
      </c>
      <c r="B116" s="171">
        <v>46000</v>
      </c>
      <c r="C116" s="8">
        <f>IF(BS_CONTROLE[[#This Row],[DATA]]="","",WEEKNUM(BS_CONTROLE[[#This Row],[DATA]]))</f>
        <v>50</v>
      </c>
      <c r="D116" s="216" t="s">
        <v>753</v>
      </c>
      <c r="E116" s="314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5">
        <v>78</v>
      </c>
      <c r="K116" s="215">
        <v>251</v>
      </c>
      <c r="L116" s="83">
        <v>244</v>
      </c>
      <c r="M116" s="215" t="s">
        <v>1285</v>
      </c>
      <c r="N116" s="215" t="s">
        <v>1286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6" t="s">
        <v>1277</v>
      </c>
      <c r="W116" s="173" t="s">
        <v>1388</v>
      </c>
      <c r="X116" s="216" t="s">
        <v>964</v>
      </c>
      <c r="Y116" s="158" t="s">
        <v>967</v>
      </c>
      <c r="Z116" s="158" t="s">
        <v>960</v>
      </c>
      <c r="AA116" s="83" t="s">
        <v>608</v>
      </c>
      <c r="AB116" s="70" t="s">
        <v>956</v>
      </c>
      <c r="AC116" s="70" t="s">
        <v>951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6" t="str">
        <f>IF(BS_CONTROLE[[#This Row],[Local - Partida]]=0, "-", BS_CONTROLE[[#This Row],[Local - Partida]])</f>
        <v>ZDK1</v>
      </c>
      <c r="AL116" s="276" t="str">
        <f>IF(BS_CONTROLE[[#This Row],[Local - Encerramento]]=0, "-", BS_CONTROLE[[#This Row],[Local - Encerramento]])</f>
        <v>ZDK1</v>
      </c>
      <c r="AM116" s="276" t="str">
        <f>IF(BS_CONTROLE[[#This Row],[Entre - Estações]]=0, "-", BS_CONTROLE[[#This Row],[Entre - Estações]])</f>
        <v>ZDK-ZVT</v>
      </c>
      <c r="AN116" s="276" t="str">
        <f>IF(BS_CONTROLE[[#This Row],[SB]]=0, "-", BS_CONTROLE[[#This Row],[SB]])</f>
        <v>ZDK1/ZDKZVT</v>
      </c>
      <c r="AO116" s="277">
        <f>IF(BS_CONTROLE[[#This Row],[SUB]]=0, "-", BS_CONTROLE[[#This Row],[SUB]])</f>
        <v>78</v>
      </c>
      <c r="AP116" s="278">
        <f>IF(BS_CONTROLE[[#This Row],[KM - Inicio]]=0, "-", BS_CONTROLE[[#This Row],[KM - Inicio]])</f>
        <v>251</v>
      </c>
      <c r="AQ116" s="278">
        <f>IF(BS_CONTROLE[[#This Row],[KM - Fim]]=0, "-", BS_CONTROLE[[#This Row],[KM - Fim]])</f>
        <v>244</v>
      </c>
      <c r="AR116" s="240">
        <v>0</v>
      </c>
      <c r="AS116" s="240">
        <v>0</v>
      </c>
      <c r="AT116" s="240">
        <v>0</v>
      </c>
      <c r="AU116" s="38"/>
      <c r="AV116" s="38"/>
      <c r="AW116" s="38"/>
      <c r="AX116" s="38"/>
      <c r="AY116" s="309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79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1446</v>
      </c>
      <c r="BK116" s="16" t="s">
        <v>1446</v>
      </c>
      <c r="BL116" s="15"/>
      <c r="BM116" s="14" t="s">
        <v>991</v>
      </c>
      <c r="BN116" s="14" t="s">
        <v>1016</v>
      </c>
      <c r="BO116" s="165" t="s">
        <v>1016</v>
      </c>
      <c r="BP116" s="16" t="s">
        <v>1446</v>
      </c>
      <c r="BQ116" s="12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23" t="str">
        <f t="shared" si="3"/>
        <v>CondiçõesClimáticaChuva</v>
      </c>
    </row>
    <row r="117" spans="1:72" hidden="1">
      <c r="A117" s="50" t="str">
        <f>D117&amp;B117</f>
        <v>A7446000</v>
      </c>
      <c r="B117" s="171">
        <v>46000</v>
      </c>
      <c r="C117" s="8">
        <f>IF(BS_CONTROLE[[#This Row],[DATA]]="","",WEEKNUM(BS_CONTROLE[[#This Row],[DATA]]))</f>
        <v>50</v>
      </c>
      <c r="D117" s="216" t="s">
        <v>732</v>
      </c>
      <c r="E117" s="314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5">
        <v>78</v>
      </c>
      <c r="K117" s="215">
        <v>336</v>
      </c>
      <c r="L117" s="83" t="s">
        <v>608</v>
      </c>
      <c r="M117" s="202" t="s">
        <v>1447</v>
      </c>
      <c r="N117" s="202" t="s">
        <v>1448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6" t="s">
        <v>1449</v>
      </c>
      <c r="W117" s="173" t="s">
        <v>1450</v>
      </c>
      <c r="X117" s="216" t="s">
        <v>964</v>
      </c>
      <c r="Y117" s="158" t="s">
        <v>967</v>
      </c>
      <c r="Z117" s="158" t="s">
        <v>965</v>
      </c>
      <c r="AA117" s="83" t="s">
        <v>608</v>
      </c>
      <c r="AB117" s="70" t="s">
        <v>956</v>
      </c>
      <c r="AC117" s="70" t="s">
        <v>951</v>
      </c>
      <c r="AD117" s="173" t="s">
        <v>608</v>
      </c>
      <c r="AE117" s="83" t="s">
        <v>608</v>
      </c>
      <c r="AF117" s="324" t="s">
        <v>608</v>
      </c>
      <c r="AG117" s="324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6" t="str">
        <f>IF(BS_CONTROLE[[#This Row],[Local - Partida]]=0, "-", BS_CONTROLE[[#This Row],[Local - Partida]])</f>
        <v>ZTP</v>
      </c>
      <c r="AL117" s="276" t="str">
        <f>IF(BS_CONTROLE[[#This Row],[Local - Encerramento]]=0, "-", BS_CONTROLE[[#This Row],[Local - Encerramento]])</f>
        <v>ZBO</v>
      </c>
      <c r="AM117" s="276" t="str">
        <f>IF(BS_CONTROLE[[#This Row],[Entre - Estações]]=0, "-", BS_CONTROLE[[#This Row],[Entre - Estações]])</f>
        <v>ZTP-ZBO</v>
      </c>
      <c r="AN117" s="276" t="str">
        <f>IF(BS_CONTROLE[[#This Row],[SB]]=0, "-", BS_CONTROLE[[#This Row],[SB]])</f>
        <v>ZTPZBO</v>
      </c>
      <c r="AO117" s="277">
        <f>IF(BS_CONTROLE[[#This Row],[SUB]]=0, "-", BS_CONTROLE[[#This Row],[SUB]])</f>
        <v>78</v>
      </c>
      <c r="AP117" s="278">
        <f>IF(BS_CONTROLE[[#This Row],[KM - Inicio]]=0, "-", BS_CONTROLE[[#This Row],[KM - Inicio]])</f>
        <v>336</v>
      </c>
      <c r="AQ117" s="278" t="str">
        <f>IF(BS_CONTROLE[[#This Row],[KM - Fim]]=0, "-", BS_CONTROLE[[#This Row],[KM - Fim]])</f>
        <v>-</v>
      </c>
      <c r="AR117" s="240">
        <v>0.33680555555555558</v>
      </c>
      <c r="AS117" s="240">
        <v>0.3611111111111111</v>
      </c>
      <c r="AT117" s="240">
        <v>0.40277777777777779</v>
      </c>
      <c r="AU117" s="38"/>
      <c r="AV117" s="38"/>
      <c r="AW117" s="38"/>
      <c r="AX117" s="38"/>
      <c r="AY117" s="309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79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1451</v>
      </c>
      <c r="BK117" s="16" t="s">
        <v>1451</v>
      </c>
      <c r="BL117" s="15"/>
      <c r="BM117" s="14" t="s">
        <v>989</v>
      </c>
      <c r="BN117" s="14" t="s">
        <v>989</v>
      </c>
      <c r="BO117" s="165" t="s">
        <v>989</v>
      </c>
      <c r="BP117" s="16"/>
      <c r="BQ117" s="12" t="str">
        <f>IF(AND(BR117&lt;1,BS117&lt;1),"Produção e Intervalo",IF(BR117&lt;1,"Intervalo",IF(BS117&lt;1,"Produção","Aderente")))</f>
        <v>Aderente</v>
      </c>
      <c r="BR117" s="18">
        <f>IF(OR(B117="",F117=""),"*",AY117/P117)</f>
        <v>1.0000000000000004</v>
      </c>
      <c r="BS117" s="18">
        <f>IF(OR(B117="",F117=""),"*",BA117/Q117)</f>
        <v>1</v>
      </c>
      <c r="BT117" s="223" t="str">
        <f t="shared" si="3"/>
        <v>OKOK</v>
      </c>
    </row>
    <row r="118" spans="1:72" hidden="1">
      <c r="A118" s="50" t="str">
        <f>D118&amp;B118</f>
        <v>A1346000</v>
      </c>
      <c r="B118" s="171">
        <v>46000</v>
      </c>
      <c r="C118" s="8">
        <f>IF(BS_CONTROLE[[#This Row],[DATA]]="","",WEEKNUM(BS_CONTROLE[[#This Row],[DATA]]))</f>
        <v>50</v>
      </c>
      <c r="D118" s="216" t="s">
        <v>684</v>
      </c>
      <c r="E118" s="314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5">
        <v>101</v>
      </c>
      <c r="K118" s="215">
        <v>726</v>
      </c>
      <c r="L118" s="83" t="s">
        <v>608</v>
      </c>
      <c r="M118" s="20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2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6" t="s">
        <v>1452</v>
      </c>
      <c r="W118" s="173" t="s">
        <v>1453</v>
      </c>
      <c r="X118" s="216" t="s">
        <v>964</v>
      </c>
      <c r="Y118" s="158" t="s">
        <v>967</v>
      </c>
      <c r="Z118" s="158" t="s">
        <v>960</v>
      </c>
      <c r="AA118" s="83" t="s">
        <v>608</v>
      </c>
      <c r="AB118" s="70" t="s">
        <v>956</v>
      </c>
      <c r="AC118" s="70" t="s">
        <v>951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6" t="str">
        <f>IF(BS_CONTROLE[[#This Row],[Local - Partida]]=0, "-", BS_CONTROLE[[#This Row],[Local - Partida]])</f>
        <v>PPN</v>
      </c>
      <c r="AL118" s="276" t="str">
        <f>IF(BS_CONTROLE[[#This Row],[Local - Encerramento]]=0, "-", BS_CONTROLE[[#This Row],[Local - Encerramento]])</f>
        <v>PFI</v>
      </c>
      <c r="AM118" s="276" t="str">
        <f>IF(BS_CONTROLE[[#This Row],[Entre - Estações]]=0, "-", BS_CONTROLE[[#This Row],[Entre - Estações]])</f>
        <v>PPN</v>
      </c>
      <c r="AN118" s="276" t="str">
        <f>IF(BS_CONTROLE[[#This Row],[SB]]=0, "-", BS_CONTROLE[[#This Row],[SB]])</f>
        <v>724PPN</v>
      </c>
      <c r="AO118" s="277">
        <f>IF(BS_CONTROLE[[#This Row],[SUB]]=0, "-", BS_CONTROLE[[#This Row],[SUB]])</f>
        <v>101</v>
      </c>
      <c r="AP118" s="278">
        <f>IF(BS_CONTROLE[[#This Row],[KM - Inicio]]=0, "-", BS_CONTROLE[[#This Row],[KM - Inicio]])</f>
        <v>726</v>
      </c>
      <c r="AQ118" s="278" t="str">
        <f>IF(BS_CONTROLE[[#This Row],[KM - Fim]]=0, "-", BS_CONTROLE[[#This Row],[KM - Fim]])</f>
        <v>-</v>
      </c>
      <c r="AR118" s="240">
        <v>0.30972222222222223</v>
      </c>
      <c r="AS118" s="240">
        <v>0.35416666666666669</v>
      </c>
      <c r="AT118" s="240">
        <v>0.39583333333333331</v>
      </c>
      <c r="AU118" s="38"/>
      <c r="AV118" s="38"/>
      <c r="AW118" s="38"/>
      <c r="AX118" s="38"/>
      <c r="AY118" s="309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79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1454</v>
      </c>
      <c r="BK118" s="16" t="s">
        <v>1454</v>
      </c>
      <c r="BL118" s="15"/>
      <c r="BM118" s="14" t="s">
        <v>989</v>
      </c>
      <c r="BN118" s="14" t="s">
        <v>989</v>
      </c>
      <c r="BO118" s="165" t="s">
        <v>989</v>
      </c>
      <c r="BP118" s="16"/>
      <c r="BQ118" s="12" t="str">
        <f>IF(AND(BR118&lt;1,BS118&lt;1),"Produção e Intervalo",IF(BR118&lt;1,"Intervalo",IF(BS118&lt;1,"Produção","Aderente")))</f>
        <v>Intervalo</v>
      </c>
      <c r="BR118" s="18">
        <f>IF(OR(B118="",F118=""),"*",AY118/P118)</f>
        <v>0.99999999999999911</v>
      </c>
      <c r="BS118" s="18">
        <f>IF(OR(B118="",F118=""),"*",BA118/Q118)</f>
        <v>1</v>
      </c>
      <c r="BT118" s="223" t="str">
        <f t="shared" si="3"/>
        <v>OKOK</v>
      </c>
    </row>
    <row r="119" spans="1:72" hidden="1">
      <c r="A119" s="50" t="str">
        <f>D119&amp;B119</f>
        <v>A1046000</v>
      </c>
      <c r="B119" s="171">
        <v>46000</v>
      </c>
      <c r="C119" s="8">
        <f>IF(BS_CONTROLE[[#This Row],[DATA]]="","",WEEKNUM(BS_CONTROLE[[#This Row],[DATA]]))</f>
        <v>50</v>
      </c>
      <c r="D119" s="216" t="s">
        <v>678</v>
      </c>
      <c r="E119" s="314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5">
        <v>101</v>
      </c>
      <c r="K119" s="215">
        <v>834</v>
      </c>
      <c r="L119" s="83" t="s">
        <v>608</v>
      </c>
      <c r="M119" s="202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2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55" t="s">
        <v>1455</v>
      </c>
      <c r="W119" s="355" t="s">
        <v>1456</v>
      </c>
      <c r="X119" s="216" t="s">
        <v>964</v>
      </c>
      <c r="Y119" s="158" t="s">
        <v>967</v>
      </c>
      <c r="Z119" s="158" t="s">
        <v>965</v>
      </c>
      <c r="AA119" s="83">
        <v>1</v>
      </c>
      <c r="AB119" s="70" t="s">
        <v>956</v>
      </c>
      <c r="AC119" s="70" t="s">
        <v>951</v>
      </c>
      <c r="AD119" s="356">
        <v>0.29166666666666669</v>
      </c>
      <c r="AE119" s="355">
        <v>6262</v>
      </c>
      <c r="AF119" s="357" t="s">
        <v>608</v>
      </c>
      <c r="AG119" s="357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6" t="str">
        <f>IF(BS_CONTROLE[[#This Row],[Local - Partida]]=0, "-", BS_CONTROLE[[#This Row],[Local - Partida]])</f>
        <v>PNN2</v>
      </c>
      <c r="AL119" s="276" t="str">
        <f>IF(BS_CONTROLE[[#This Row],[Local - Encerramento]]=0, "-", BS_CONTROLE[[#This Row],[Local - Encerramento]])</f>
        <v>PNN</v>
      </c>
      <c r="AM119" s="276" t="str">
        <f>IF(BS_CONTROLE[[#This Row],[Entre - Estações]]=0, "-", BS_CONTROLE[[#This Row],[Entre - Estações]])</f>
        <v>PNN-PCB</v>
      </c>
      <c r="AN119" s="276" t="str">
        <f>IF(BS_CONTROLE[[#This Row],[SB]]=0, "-", BS_CONTROLE[[#This Row],[SB]])</f>
        <v>PNNPCB</v>
      </c>
      <c r="AO119" s="277">
        <f>IF(BS_CONTROLE[[#This Row],[SUB]]=0, "-", BS_CONTROLE[[#This Row],[SUB]])</f>
        <v>101</v>
      </c>
      <c r="AP119" s="278">
        <f>IF(BS_CONTROLE[[#This Row],[KM - Inicio]]=0, "-", BS_CONTROLE[[#This Row],[KM - Inicio]])</f>
        <v>834</v>
      </c>
      <c r="AQ119" s="278" t="str">
        <f>IF(BS_CONTROLE[[#This Row],[KM - Fim]]=0, "-", BS_CONTROLE[[#This Row],[KM - Fim]])</f>
        <v>-</v>
      </c>
      <c r="AR119" s="240">
        <v>0</v>
      </c>
      <c r="AS119" s="240">
        <v>0</v>
      </c>
      <c r="AT119" s="240">
        <v>0</v>
      </c>
      <c r="AU119" s="38"/>
      <c r="AV119" s="38"/>
      <c r="AW119" s="38"/>
      <c r="AX119" s="38"/>
      <c r="AY119" s="309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79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1457</v>
      </c>
      <c r="BK119" s="16" t="s">
        <v>1457</v>
      </c>
      <c r="BL119" s="15"/>
      <c r="BM119" s="14" t="s">
        <v>985</v>
      </c>
      <c r="BN119" s="14" t="s">
        <v>1015</v>
      </c>
      <c r="BO119" s="165" t="s">
        <v>1078</v>
      </c>
      <c r="BP119" s="16" t="s">
        <v>1457</v>
      </c>
      <c r="BQ119" s="12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23" t="str">
        <f t="shared" si="3"/>
        <v>SuperExecução</v>
      </c>
    </row>
    <row r="120" spans="1:72" hidden="1">
      <c r="A120" s="50" t="str">
        <f>D120&amp;B120</f>
        <v/>
      </c>
      <c r="B120" s="171"/>
      <c r="C120" s="8" t="str">
        <f>IF(BS_CONTROLE[[#This Row],[DATA]]="","",WEEKNUM(BS_CONTROLE[[#This Row],[DATA]]))</f>
        <v/>
      </c>
      <c r="D120" s="51"/>
      <c r="E120" s="310">
        <v>114</v>
      </c>
      <c r="F120" s="172"/>
      <c r="G120" s="9" t="str">
        <f>IF(D120="","*",VLOOKUP(F120,BS_ATIVIDADE[#All],3,FALSE))</f>
        <v>*</v>
      </c>
      <c r="H120" s="173"/>
      <c r="I120" s="173"/>
      <c r="J120" s="215"/>
      <c r="K120" s="215"/>
      <c r="L120" s="83" t="s">
        <v>608</v>
      </c>
      <c r="M120" s="20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6"/>
      <c r="W120" s="173"/>
      <c r="X120" s="216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6" t="str">
        <f>IF(BS_CONTROLE[[#This Row],[Local - Partida]]=0, "-", BS_CONTROLE[[#This Row],[Local - Partida]])</f>
        <v>-</v>
      </c>
      <c r="AL120" s="276" t="str">
        <f>IF(BS_CONTROLE[[#This Row],[Local - Encerramento]]=0, "-", BS_CONTROLE[[#This Row],[Local - Encerramento]])</f>
        <v>-</v>
      </c>
      <c r="AM120" s="276" t="str">
        <f>IF(BS_CONTROLE[[#This Row],[Entre - Estações]]=0, "-", BS_CONTROLE[[#This Row],[Entre - Estações]])</f>
        <v>-</v>
      </c>
      <c r="AN120" s="276" t="str">
        <f>IF(BS_CONTROLE[[#This Row],[SB]]=0, "-", BS_CONTROLE[[#This Row],[SB]])</f>
        <v>-</v>
      </c>
      <c r="AO120" s="277" t="str">
        <f>IF(BS_CONTROLE[[#This Row],[SUB]]=0, "-", BS_CONTROLE[[#This Row],[SUB]])</f>
        <v>-</v>
      </c>
      <c r="AP120" s="278" t="str">
        <f>IF(BS_CONTROLE[[#This Row],[KM - Inicio]]=0, "-", BS_CONTROLE[[#This Row],[KM - Inicio]])</f>
        <v>-</v>
      </c>
      <c r="AQ120" s="278" t="str">
        <f>IF(BS_CONTROLE[[#This Row],[KM - Fim]]=0, "-", BS_CONTROLE[[#This Row],[KM - Fim]])</f>
        <v>-</v>
      </c>
      <c r="AR120" s="240"/>
      <c r="AS120" s="240"/>
      <c r="AT120" s="240"/>
      <c r="AU120" s="38"/>
      <c r="AV120" s="38"/>
      <c r="AW120" s="38"/>
      <c r="AX120" s="38"/>
      <c r="AY120" s="30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7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23" t="str">
        <f t="shared" si="3"/>
        <v/>
      </c>
    </row>
    <row r="121" spans="1:72" hidden="1">
      <c r="A121" s="50" t="str">
        <f>D121&amp;B121</f>
        <v/>
      </c>
      <c r="B121" s="171"/>
      <c r="C121" s="8" t="str">
        <f>IF(BS_CONTROLE[[#This Row],[DATA]]="","",WEEKNUM(BS_CONTROLE[[#This Row],[DATA]]))</f>
        <v/>
      </c>
      <c r="D121" s="51"/>
      <c r="E121" s="310">
        <v>115</v>
      </c>
      <c r="F121" s="172"/>
      <c r="G121" s="9" t="str">
        <f>IF(D121="","*",VLOOKUP(F121,BS_ATIVIDADE[#All],3,FALSE))</f>
        <v>*</v>
      </c>
      <c r="H121" s="173"/>
      <c r="I121" s="173"/>
      <c r="J121" s="215"/>
      <c r="K121" s="215"/>
      <c r="L121" s="83" t="s">
        <v>608</v>
      </c>
      <c r="M121" s="20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2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6"/>
      <c r="W121" s="173"/>
      <c r="X121" s="216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6" t="str">
        <f>IF(BS_CONTROLE[[#This Row],[Local - Partida]]=0, "-", BS_CONTROLE[[#This Row],[Local - Partida]])</f>
        <v>-</v>
      </c>
      <c r="AL121" s="276" t="str">
        <f>IF(BS_CONTROLE[[#This Row],[Local - Encerramento]]=0, "-", BS_CONTROLE[[#This Row],[Local - Encerramento]])</f>
        <v>-</v>
      </c>
      <c r="AM121" s="276" t="str">
        <f>IF(BS_CONTROLE[[#This Row],[Entre - Estações]]=0, "-", BS_CONTROLE[[#This Row],[Entre - Estações]])</f>
        <v>-</v>
      </c>
      <c r="AN121" s="276" t="str">
        <f>IF(BS_CONTROLE[[#This Row],[SB]]=0, "-", BS_CONTROLE[[#This Row],[SB]])</f>
        <v>-</v>
      </c>
      <c r="AO121" s="277" t="str">
        <f>IF(BS_CONTROLE[[#This Row],[SUB]]=0, "-", BS_CONTROLE[[#This Row],[SUB]])</f>
        <v>-</v>
      </c>
      <c r="AP121" s="278" t="str">
        <f>IF(BS_CONTROLE[[#This Row],[KM - Inicio]]=0, "-", BS_CONTROLE[[#This Row],[KM - Inicio]])</f>
        <v>-</v>
      </c>
      <c r="AQ121" s="278" t="str">
        <f>IF(BS_CONTROLE[[#This Row],[KM - Fim]]=0, "-", BS_CONTROLE[[#This Row],[KM - Fim]])</f>
        <v>-</v>
      </c>
      <c r="AR121" s="240"/>
      <c r="AS121" s="240"/>
      <c r="AT121" s="240"/>
      <c r="AU121" s="38"/>
      <c r="AV121" s="38"/>
      <c r="AW121" s="38"/>
      <c r="AX121" s="38"/>
      <c r="AY121" s="30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7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23" t="str">
        <f t="shared" si="3"/>
        <v/>
      </c>
    </row>
    <row r="122" spans="1:72" hidden="1">
      <c r="A122" s="50" t="str">
        <f>D122&amp;B122</f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4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5">
        <v>98</v>
      </c>
      <c r="K122" s="215">
        <v>617</v>
      </c>
      <c r="L122" s="83" t="s">
        <v>608</v>
      </c>
      <c r="M122" s="202" t="s">
        <v>1458</v>
      </c>
      <c r="N122" s="202" t="s">
        <v>1459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6" t="s">
        <v>1235</v>
      </c>
      <c r="W122" s="173" t="s">
        <v>1236</v>
      </c>
      <c r="X122" s="216" t="s">
        <v>959</v>
      </c>
      <c r="Y122" s="158"/>
      <c r="Z122" s="158" t="s">
        <v>960</v>
      </c>
      <c r="AA122" s="83">
        <v>1</v>
      </c>
      <c r="AB122" s="70" t="s">
        <v>956</v>
      </c>
      <c r="AC122" s="70" t="s">
        <v>951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6" t="str">
        <f>IF(BS_CONTROLE[[#This Row],[Local - Partida]]=0, "-", BS_CONTROLE[[#This Row],[Local - Partida]])</f>
        <v>TIQ</v>
      </c>
      <c r="AL122" s="276" t="str">
        <f>IF(BS_CONTROLE[[#This Row],[Local - Encerramento]]=0, "-", BS_CONTROLE[[#This Row],[Local - Encerramento]])</f>
        <v>TRO</v>
      </c>
      <c r="AM122" s="276" t="str">
        <f>IF(BS_CONTROLE[[#This Row],[Entre - Estações]]=0, "-", BS_CONTROLE[[#This Row],[Entre - Estações]])</f>
        <v>TIQ-TRO</v>
      </c>
      <c r="AN122" s="276" t="str">
        <f>IF(BS_CONTROLE[[#This Row],[SB]]=0, "-", BS_CONTROLE[[#This Row],[SB]])</f>
        <v>TIQTRO</v>
      </c>
      <c r="AO122" s="277">
        <f>IF(BS_CONTROLE[[#This Row],[SUB]]=0, "-", BS_CONTROLE[[#This Row],[SUB]])</f>
        <v>98</v>
      </c>
      <c r="AP122" s="278">
        <f>IF(BS_CONTROLE[[#This Row],[KM - Inicio]]=0, "-", BS_CONTROLE[[#This Row],[KM - Inicio]])</f>
        <v>617</v>
      </c>
      <c r="AQ122" s="278" t="str">
        <f>IF(BS_CONTROLE[[#This Row],[KM - Fim]]=0, "-", BS_CONTROLE[[#This Row],[KM - Fim]])</f>
        <v>-</v>
      </c>
      <c r="AR122" s="240">
        <v>0.32847222222222222</v>
      </c>
      <c r="AS122" s="240">
        <v>0.35208333333333336</v>
      </c>
      <c r="AT122" s="240">
        <v>0.39374999999999999</v>
      </c>
      <c r="AU122" s="38"/>
      <c r="AV122" s="38"/>
      <c r="AW122" s="38"/>
      <c r="AX122" s="38"/>
      <c r="AY122" s="309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79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1460</v>
      </c>
      <c r="BK122" s="16" t="s">
        <v>1460</v>
      </c>
      <c r="BL122" s="15"/>
      <c r="BM122" s="14" t="s">
        <v>989</v>
      </c>
      <c r="BN122" s="14" t="s">
        <v>989</v>
      </c>
      <c r="BO122" s="165" t="s">
        <v>989</v>
      </c>
      <c r="BP122" s="16"/>
      <c r="BQ122" s="12" t="str">
        <f>IF(AND(BR122&lt;1,BS122&lt;1),"Produção e Intervalo",IF(BR122&lt;1,"Intervalo",IF(BS122&lt;1,"Produção","Aderente")))</f>
        <v>Intervalo</v>
      </c>
      <c r="BR122" s="18">
        <f>IF(OR(B122="",F122=""),"*",AY122/P122)</f>
        <v>0.99999999999999911</v>
      </c>
      <c r="BS122" s="18">
        <f>IF(OR(B122="",F122=""),"*",BA122/Q122)</f>
        <v>1</v>
      </c>
      <c r="BT122" s="223" t="str">
        <f t="shared" si="3"/>
        <v>OKOK</v>
      </c>
    </row>
    <row r="123" spans="1:72" hidden="1">
      <c r="A123" s="50" t="str">
        <f>D123&amp;B123</f>
        <v>W70</v>
      </c>
      <c r="B123" s="171"/>
      <c r="C123" s="8" t="str">
        <f>IF(BS_CONTROLE[[#This Row],[DATA]]="","",WEEKNUM(BS_CONTROLE[[#This Row],[DATA]]))</f>
        <v/>
      </c>
      <c r="D123" s="51" t="s">
        <v>844</v>
      </c>
      <c r="E123" s="310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1263</v>
      </c>
      <c r="I123" s="173" t="s">
        <v>1263</v>
      </c>
      <c r="J123" s="215">
        <v>74</v>
      </c>
      <c r="K123" s="215">
        <v>501</v>
      </c>
      <c r="L123" s="83" t="s">
        <v>608</v>
      </c>
      <c r="M123" s="202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2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6" t="s">
        <v>1257</v>
      </c>
      <c r="W123" s="173" t="s">
        <v>1461</v>
      </c>
      <c r="X123" s="216" t="s">
        <v>964</v>
      </c>
      <c r="Y123" s="158"/>
      <c r="Z123" s="158" t="s">
        <v>960</v>
      </c>
      <c r="AA123" s="83" t="s">
        <v>1365</v>
      </c>
      <c r="AB123" s="70" t="s">
        <v>956</v>
      </c>
      <c r="AC123" s="70" t="s">
        <v>951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6" t="str">
        <f>IF(BS_CONTROLE[[#This Row],[Local - Partida]]=0, "-", BS_CONTROLE[[#This Row],[Local - Partida]])</f>
        <v>TAG</v>
      </c>
      <c r="AL123" s="276" t="str">
        <f>IF(BS_CONTROLE[[#This Row],[Local - Encerramento]]=0, "-", BS_CONTROLE[[#This Row],[Local - Encerramento]])</f>
        <v>TAG</v>
      </c>
      <c r="AM123" s="276" t="str">
        <f>IF(BS_CONTROLE[[#This Row],[Entre - Estações]]=0, "-", BS_CONTROLE[[#This Row],[Entre - Estações]])</f>
        <v>TGR</v>
      </c>
      <c r="AN123" s="276" t="str">
        <f>IF(BS_CONTROLE[[#This Row],[SB]]=0, "-", BS_CONTROLE[[#This Row],[SB]])</f>
        <v>TGR</v>
      </c>
      <c r="AO123" s="277">
        <f>IF(BS_CONTROLE[[#This Row],[SUB]]=0, "-", BS_CONTROLE[[#This Row],[SUB]])</f>
        <v>74</v>
      </c>
      <c r="AP123" s="278">
        <f>IF(BS_CONTROLE[[#This Row],[KM - Inicio]]=0, "-", BS_CONTROLE[[#This Row],[KM - Inicio]])</f>
        <v>501</v>
      </c>
      <c r="AQ123" s="278" t="str">
        <f>IF(BS_CONTROLE[[#This Row],[KM - Fim]]=0, "-", BS_CONTROLE[[#This Row],[KM - Fim]])</f>
        <v>-</v>
      </c>
      <c r="AR123" s="240"/>
      <c r="AS123" s="240"/>
      <c r="AT123" s="240"/>
      <c r="AU123" s="38"/>
      <c r="AV123" s="38"/>
      <c r="AW123" s="38"/>
      <c r="AX123" s="38"/>
      <c r="AY123" s="309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79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23" t="str">
        <f t="shared" si="3"/>
        <v/>
      </c>
    </row>
    <row r="124" spans="1:72" hidden="1">
      <c r="A124" s="50" t="str">
        <f>D124&amp;B124</f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871</v>
      </c>
      <c r="E124" s="310">
        <v>56</v>
      </c>
      <c r="F124" s="172" t="s">
        <v>791</v>
      </c>
      <c r="G124" s="9" t="str">
        <f>IF(D124="","*",VLOOKUP(F124,BS_ATIVIDADE[#All],3,FALSE))</f>
        <v>SOLDA</v>
      </c>
      <c r="H124" s="202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5">
        <v>74</v>
      </c>
      <c r="K124" s="215">
        <v>446</v>
      </c>
      <c r="L124" s="215">
        <v>445.7</v>
      </c>
      <c r="M124" s="202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2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6" t="s">
        <v>1226</v>
      </c>
      <c r="W124" s="173" t="s">
        <v>1370</v>
      </c>
      <c r="X124" s="216" t="s">
        <v>964</v>
      </c>
      <c r="Y124" s="158"/>
      <c r="Z124" s="158" t="s">
        <v>965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6" t="str">
        <f>IF(BS_CONTROLE[[#This Row],[Local - Partida]]=0, "-", BS_CONTROLE[[#This Row],[Local - Partida]])</f>
        <v>440TVL</v>
      </c>
      <c r="AL124" s="276" t="str">
        <f>IF(BS_CONTROLE[[#This Row],[Local - Encerramento]]=0, "-", BS_CONTROLE[[#This Row],[Local - Encerramento]])</f>
        <v>-</v>
      </c>
      <c r="AM124" s="276" t="str">
        <f>IF(BS_CONTROLE[[#This Row],[Entre - Estações]]=0, "-", BS_CONTROLE[[#This Row],[Entre - Estações]])</f>
        <v>TPC-TVL</v>
      </c>
      <c r="AN124" s="276" t="str">
        <f>IF(BS_CONTROLE[[#This Row],[SB]]=0, "-", BS_CONTROLE[[#This Row],[SB]])</f>
        <v>440TVL</v>
      </c>
      <c r="AO124" s="277">
        <f>IF(BS_CONTROLE[[#This Row],[SUB]]=0, "-", BS_CONTROLE[[#This Row],[SUB]])</f>
        <v>74</v>
      </c>
      <c r="AP124" s="278">
        <f>IF(BS_CONTROLE[[#This Row],[KM - Inicio]]=0, "-", BS_CONTROLE[[#This Row],[KM - Inicio]])</f>
        <v>446</v>
      </c>
      <c r="AQ124" s="278">
        <f>IF(BS_CONTROLE[[#This Row],[KM - Fim]]=0, "-", BS_CONTROLE[[#This Row],[KM - Fim]])</f>
        <v>445.7</v>
      </c>
      <c r="AR124" s="240">
        <v>0.30902777777777779</v>
      </c>
      <c r="AS124" s="240">
        <v>0</v>
      </c>
      <c r="AT124" s="240">
        <v>0</v>
      </c>
      <c r="AU124" s="38"/>
      <c r="AV124" s="38"/>
      <c r="AW124" s="38"/>
      <c r="AX124" s="38"/>
      <c r="AY124" s="309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79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1462</v>
      </c>
      <c r="BK124" s="16" t="s">
        <v>1462</v>
      </c>
      <c r="BL124" s="15"/>
      <c r="BM124" s="14" t="s">
        <v>991</v>
      </c>
      <c r="BN124" s="14" t="s">
        <v>1016</v>
      </c>
      <c r="BO124" s="165" t="s">
        <v>1016</v>
      </c>
      <c r="BP124" s="16" t="s">
        <v>1462</v>
      </c>
      <c r="BQ124" s="12" t="str">
        <f>IF(AND(BR124&lt;1,BS124&lt;1),"Produção e Intervalo",IF(BR124&lt;1,"Intervalo",IF(BS124&lt;1,"Produção","Aderente")))</f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23" t="str">
        <f t="shared" si="3"/>
        <v>CondiçõesClimáticaChuva</v>
      </c>
    </row>
    <row r="125" spans="1:72" hidden="1">
      <c r="A125" s="50" t="str">
        <f>D125&amp;B125</f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893</v>
      </c>
      <c r="E125" s="310">
        <v>396</v>
      </c>
      <c r="F125" s="172" t="s">
        <v>791</v>
      </c>
      <c r="G125" s="9" t="str">
        <f>IF(D125="","*",VLOOKUP(F125,BS_ATIVIDADE[#All],3,FALSE))</f>
        <v>SOLDA</v>
      </c>
      <c r="H125" s="202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5">
        <v>74</v>
      </c>
      <c r="K125" s="215">
        <v>321</v>
      </c>
      <c r="L125" s="83" t="s">
        <v>608</v>
      </c>
      <c r="M125" s="202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2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6" t="s">
        <v>1241</v>
      </c>
      <c r="W125" s="173" t="s">
        <v>1370</v>
      </c>
      <c r="X125" s="216" t="s">
        <v>964</v>
      </c>
      <c r="Y125" s="158"/>
      <c r="Z125" s="158" t="s">
        <v>969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6" t="str">
        <f>IF(BS_CONTROLE[[#This Row],[Local - Partida]]=0, "-", BS_CONTROLE[[#This Row],[Local - Partida]])</f>
        <v>TMR326</v>
      </c>
      <c r="AL125" s="276" t="str">
        <f>IF(BS_CONTROLE[[#This Row],[Local - Encerramento]]=0, "-", BS_CONTROLE[[#This Row],[Local - Encerramento]])</f>
        <v>-</v>
      </c>
      <c r="AM125" s="276" t="str">
        <f>IF(BS_CONTROLE[[#This Row],[Entre - Estações]]=0, "-", BS_CONTROLE[[#This Row],[Entre - Estações]])</f>
        <v>TMR-TLA</v>
      </c>
      <c r="AN125" s="276" t="str">
        <f>IF(BS_CONTROLE[[#This Row],[SB]]=0, "-", BS_CONTROLE[[#This Row],[SB]])</f>
        <v>TMR326</v>
      </c>
      <c r="AO125" s="277">
        <f>IF(BS_CONTROLE[[#This Row],[SUB]]=0, "-", BS_CONTROLE[[#This Row],[SUB]])</f>
        <v>74</v>
      </c>
      <c r="AP125" s="278">
        <f>IF(BS_CONTROLE[[#This Row],[KM - Inicio]]=0, "-", BS_CONTROLE[[#This Row],[KM - Inicio]])</f>
        <v>321</v>
      </c>
      <c r="AQ125" s="278" t="str">
        <f>IF(BS_CONTROLE[[#This Row],[KM - Fim]]=0, "-", BS_CONTROLE[[#This Row],[KM - Fim]])</f>
        <v>-</v>
      </c>
      <c r="AR125" s="240">
        <v>0.31944444444444442</v>
      </c>
      <c r="AS125" s="240">
        <v>0</v>
      </c>
      <c r="AT125" s="240">
        <v>0</v>
      </c>
      <c r="AU125" s="38"/>
      <c r="AV125" s="38"/>
      <c r="AW125" s="38"/>
      <c r="AX125" s="38"/>
      <c r="AY125" s="309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79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1463</v>
      </c>
      <c r="BK125" s="16" t="s">
        <v>1463</v>
      </c>
      <c r="BL125" s="15"/>
      <c r="BM125" s="14" t="s">
        <v>991</v>
      </c>
      <c r="BN125" s="14" t="s">
        <v>1016</v>
      </c>
      <c r="BO125" s="165" t="s">
        <v>1016</v>
      </c>
      <c r="BP125" s="16" t="s">
        <v>1463</v>
      </c>
      <c r="BQ125" s="12" t="str">
        <f>IF(AND(BR125&lt;1,BS125&lt;1),"Produção e Intervalo",IF(BR125&lt;1,"Intervalo",IF(BS125&lt;1,"Produção","Aderente")))</f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23" t="str">
        <f t="shared" si="3"/>
        <v>CondiçõesClimáticaChuva</v>
      </c>
    </row>
    <row r="126" spans="1:72" hidden="1">
      <c r="A126" s="50" t="str">
        <f>D126&amp;B126</f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0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5">
        <v>74</v>
      </c>
      <c r="K126" s="215">
        <v>217</v>
      </c>
      <c r="L126" s="215">
        <v>213</v>
      </c>
      <c r="M126" s="202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2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6" t="s">
        <v>1398</v>
      </c>
      <c r="W126" s="173" t="s">
        <v>1440</v>
      </c>
      <c r="X126" s="216" t="s">
        <v>964</v>
      </c>
      <c r="Y126" s="158"/>
      <c r="Z126" s="158" t="s">
        <v>960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6" t="str">
        <f>IF(BS_CONTROLE[[#This Row],[Local - Partida]]=0, "-", BS_CONTROLE[[#This Row],[Local - Partida]])</f>
        <v>-</v>
      </c>
      <c r="AL126" s="276" t="str">
        <f>IF(BS_CONTROLE[[#This Row],[Local - Encerramento]]=0, "-", BS_CONTROLE[[#This Row],[Local - Encerramento]])</f>
        <v>-</v>
      </c>
      <c r="AM126" s="276" t="str">
        <f>IF(BS_CONTROLE[[#This Row],[Entre - Estações]]=0, "-", BS_CONTROLE[[#This Row],[Entre - Estações]])</f>
        <v>TID-TVI</v>
      </c>
      <c r="AN126" s="276" t="str">
        <f>IF(BS_CONTROLE[[#This Row],[SB]]=0, "-", BS_CONTROLE[[#This Row],[SB]])</f>
        <v>213TVI</v>
      </c>
      <c r="AO126" s="277">
        <f>IF(BS_CONTROLE[[#This Row],[SUB]]=0, "-", BS_CONTROLE[[#This Row],[SUB]])</f>
        <v>74</v>
      </c>
      <c r="AP126" s="278">
        <f>IF(BS_CONTROLE[[#This Row],[KM - Inicio]]=0, "-", BS_CONTROLE[[#This Row],[KM - Inicio]])</f>
        <v>217</v>
      </c>
      <c r="AQ126" s="278">
        <f>IF(BS_CONTROLE[[#This Row],[KM - Fim]]=0, "-", BS_CONTROLE[[#This Row],[KM - Fim]])</f>
        <v>213</v>
      </c>
      <c r="AR126" s="240">
        <v>0</v>
      </c>
      <c r="AS126" s="240">
        <v>0</v>
      </c>
      <c r="AT126" s="240">
        <v>0</v>
      </c>
      <c r="AU126" s="38"/>
      <c r="AV126" s="38"/>
      <c r="AW126" s="38"/>
      <c r="AX126" s="38"/>
      <c r="AY126" s="309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79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1435</v>
      </c>
      <c r="BK126" s="16" t="s">
        <v>1435</v>
      </c>
      <c r="BL126" s="15"/>
      <c r="BM126" s="14" t="s">
        <v>995</v>
      </c>
      <c r="BN126" s="14" t="s">
        <v>995</v>
      </c>
      <c r="BO126" s="165" t="s">
        <v>995</v>
      </c>
      <c r="BP126" s="16" t="s">
        <v>1435</v>
      </c>
      <c r="BQ126" s="12" t="str">
        <f>IF(AND(BR126&lt;1,BS126&lt;1),"Produção e Intervalo",IF(BR126&lt;1,"Intervalo",IF(BS126&lt;1,"Produção","Aderente")))</f>
        <v>Produção e Intervalo</v>
      </c>
      <c r="BR126" s="18">
        <f>IF(OR(B126="",F126=""),"*",AY126/P126)</f>
        <v>0</v>
      </c>
      <c r="BS126" s="18">
        <f>IF(OR(B126="",F126=""),"*",BA126/Q126)</f>
        <v>0</v>
      </c>
      <c r="BT126" s="223" t="str">
        <f t="shared" si="3"/>
        <v>SemOportunidadeSemOportunidade</v>
      </c>
    </row>
    <row r="127" spans="1:72" hidden="1">
      <c r="A127" s="50" t="str">
        <f>D127&amp;B127</f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835</v>
      </c>
      <c r="E127" s="314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1315</v>
      </c>
      <c r="I127" s="173" t="s">
        <v>264</v>
      </c>
      <c r="J127" s="215">
        <v>74</v>
      </c>
      <c r="K127" s="215">
        <v>217</v>
      </c>
      <c r="L127" s="215">
        <v>213</v>
      </c>
      <c r="M127" s="202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2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6" t="s">
        <v>1398</v>
      </c>
      <c r="W127" s="173" t="s">
        <v>1441</v>
      </c>
      <c r="X127" s="216" t="s">
        <v>964</v>
      </c>
      <c r="Y127" s="158"/>
      <c r="Z127" s="158" t="s">
        <v>960</v>
      </c>
      <c r="AA127" s="83" t="s">
        <v>1321</v>
      </c>
      <c r="AB127" s="70" t="s">
        <v>956</v>
      </c>
      <c r="AC127" s="70" t="s">
        <v>951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6" t="str">
        <f>IF(BS_CONTROLE[[#This Row],[Local - Partida]]=0, "-", BS_CONTROLE[[#This Row],[Local - Partida]])</f>
        <v xml:space="preserve">TCS2 </v>
      </c>
      <c r="AL127" s="276" t="str">
        <f>IF(BS_CONTROLE[[#This Row],[Local - Encerramento]]=0, "-", BS_CONTROLE[[#This Row],[Local - Encerramento]])</f>
        <v>TCS2</v>
      </c>
      <c r="AM127" s="276" t="str">
        <f>IF(BS_CONTROLE[[#This Row],[Entre - Estações]]=0, "-", BS_CONTROLE[[#This Row],[Entre - Estações]])</f>
        <v>TID-TVI</v>
      </c>
      <c r="AN127" s="276" t="str">
        <f>IF(BS_CONTROLE[[#This Row],[SB]]=0, "-", BS_CONTROLE[[#This Row],[SB]])</f>
        <v>213TVI</v>
      </c>
      <c r="AO127" s="277">
        <f>IF(BS_CONTROLE[[#This Row],[SUB]]=0, "-", BS_CONTROLE[[#This Row],[SUB]])</f>
        <v>74</v>
      </c>
      <c r="AP127" s="278">
        <f>IF(BS_CONTROLE[[#This Row],[KM - Inicio]]=0, "-", BS_CONTROLE[[#This Row],[KM - Inicio]])</f>
        <v>217</v>
      </c>
      <c r="AQ127" s="278">
        <f>IF(BS_CONTROLE[[#This Row],[KM - Fim]]=0, "-", BS_CONTROLE[[#This Row],[KM - Fim]])</f>
        <v>213</v>
      </c>
      <c r="AR127" s="240">
        <v>0</v>
      </c>
      <c r="AS127" s="240">
        <v>0</v>
      </c>
      <c r="AT127" s="240">
        <v>0</v>
      </c>
      <c r="AU127" s="38"/>
      <c r="AV127" s="38"/>
      <c r="AW127" s="38"/>
      <c r="AX127" s="38"/>
      <c r="AY127" s="309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79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1435</v>
      </c>
      <c r="BK127" s="16" t="s">
        <v>1435</v>
      </c>
      <c r="BL127" s="15"/>
      <c r="BM127" s="14" t="s">
        <v>995</v>
      </c>
      <c r="BN127" s="14" t="s">
        <v>995</v>
      </c>
      <c r="BO127" s="165" t="s">
        <v>995</v>
      </c>
      <c r="BP127" s="16" t="s">
        <v>1435</v>
      </c>
      <c r="BQ127" s="12" t="str">
        <f>IF(AND(BR127&lt;1,BS127&lt;1),"Produção e Intervalo",IF(BR127&lt;1,"Intervalo",IF(BS127&lt;1,"Produção","Aderente")))</f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23" t="str">
        <f t="shared" si="3"/>
        <v>SemOportunidadeSemOportunidade</v>
      </c>
    </row>
    <row r="128" spans="1:72" hidden="1">
      <c r="A128" s="50" t="str">
        <f>D128&amp;B128</f>
        <v>V86</v>
      </c>
      <c r="B128" s="171"/>
      <c r="C128" s="8" t="str">
        <f>IF(BS_CONTROLE[[#This Row],[DATA]]="","",WEEKNUM(BS_CONTROLE[[#This Row],[DATA]]))</f>
        <v/>
      </c>
      <c r="D128" s="51" t="s">
        <v>817</v>
      </c>
      <c r="E128" s="310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5">
        <v>74</v>
      </c>
      <c r="K128" s="215">
        <v>200</v>
      </c>
      <c r="L128" s="215">
        <v>194</v>
      </c>
      <c r="M128" s="20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2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6" t="s">
        <v>1238</v>
      </c>
      <c r="W128" s="173" t="s">
        <v>1381</v>
      </c>
      <c r="X128" s="216" t="s">
        <v>970</v>
      </c>
      <c r="Y128" s="158"/>
      <c r="Z128" s="158" t="s">
        <v>965</v>
      </c>
      <c r="AA128" s="83">
        <v>1</v>
      </c>
      <c r="AB128" s="70" t="s">
        <v>956</v>
      </c>
      <c r="AC128" s="70" t="s">
        <v>951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6" t="str">
        <f>IF(BS_CONTROLE[[#This Row],[Local - Partida]]=0, "-", BS_CONTROLE[[#This Row],[Local - Partida]])</f>
        <v>TID2</v>
      </c>
      <c r="AL128" s="276" t="str">
        <f>IF(BS_CONTROLE[[#This Row],[Local - Encerramento]]=0, "-", BS_CONTROLE[[#This Row],[Local - Encerramento]])</f>
        <v>TID2</v>
      </c>
      <c r="AM128" s="276" t="str">
        <f>IF(BS_CONTROLE[[#This Row],[Entre - Estações]]=0, "-", BS_CONTROLE[[#This Row],[Entre - Estações]])</f>
        <v>TID-TVI</v>
      </c>
      <c r="AN128" s="276" t="str">
        <f>IF(BS_CONTROLE[[#This Row],[SB]]=0, "-", BS_CONTROLE[[#This Row],[SB]])</f>
        <v>TID201</v>
      </c>
      <c r="AO128" s="277">
        <f>IF(BS_CONTROLE[[#This Row],[SUB]]=0, "-", BS_CONTROLE[[#This Row],[SUB]])</f>
        <v>74</v>
      </c>
      <c r="AP128" s="278">
        <f>IF(BS_CONTROLE[[#This Row],[KM - Inicio]]=0, "-", BS_CONTROLE[[#This Row],[KM - Inicio]])</f>
        <v>200</v>
      </c>
      <c r="AQ128" s="278">
        <f>IF(BS_CONTROLE[[#This Row],[KM - Fim]]=0, "-", BS_CONTROLE[[#This Row],[KM - Fim]])</f>
        <v>194</v>
      </c>
      <c r="AR128" s="240">
        <v>0</v>
      </c>
      <c r="AS128" s="240">
        <v>0</v>
      </c>
      <c r="AT128" s="240">
        <v>0</v>
      </c>
      <c r="AU128" s="38"/>
      <c r="AV128" s="38"/>
      <c r="AW128" s="38"/>
      <c r="AX128" s="38"/>
      <c r="AY128" s="309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79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1464</v>
      </c>
      <c r="BK128" s="16" t="s">
        <v>1464</v>
      </c>
      <c r="BL128" s="15"/>
      <c r="BM128" s="14" t="s">
        <v>981</v>
      </c>
      <c r="BN128" s="14" t="s">
        <v>1012</v>
      </c>
      <c r="BO128" s="165" t="s">
        <v>1101</v>
      </c>
      <c r="BP128" s="16" t="s">
        <v>1464</v>
      </c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23" t="str">
        <f t="shared" si="3"/>
        <v>MecanizaçãoAtivos</v>
      </c>
    </row>
    <row r="129" spans="1:75" hidden="1">
      <c r="A129" s="50" t="str">
        <f>D129&amp;B129</f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896</v>
      </c>
      <c r="E129" s="314">
        <v>62</v>
      </c>
      <c r="F129" s="172" t="s">
        <v>791</v>
      </c>
      <c r="G129" s="9" t="str">
        <f>IF(D129="","*",VLOOKUP(F129,BS_ATIVIDADE[#All],3,FALSE))</f>
        <v>SOLDA</v>
      </c>
      <c r="H129" s="202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5">
        <v>74</v>
      </c>
      <c r="K129" s="215">
        <v>109.1</v>
      </c>
      <c r="L129" s="215" t="s">
        <v>608</v>
      </c>
      <c r="M129" s="20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2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6" t="s">
        <v>1383</v>
      </c>
      <c r="W129" s="173" t="s">
        <v>1370</v>
      </c>
      <c r="X129" s="216" t="s">
        <v>964</v>
      </c>
      <c r="Y129" s="158"/>
      <c r="Z129" s="158" t="s">
        <v>969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6" t="str">
        <f>IF(BS_CONTROLE[[#This Row],[Local - Partida]]=0, "-", BS_CONTROLE[[#This Row],[Local - Partida]])</f>
        <v>TIN1</v>
      </c>
      <c r="AL129" s="276" t="str">
        <f>IF(BS_CONTROLE[[#This Row],[Local - Encerramento]]=0, "-", BS_CONTROLE[[#This Row],[Local - Encerramento]])</f>
        <v>-</v>
      </c>
      <c r="AM129" s="276" t="str">
        <f>IF(BS_CONTROLE[[#This Row],[Entre - Estações]]=0, "-", BS_CONTROLE[[#This Row],[Entre - Estações]])</f>
        <v>TIN</v>
      </c>
      <c r="AN129" s="276" t="str">
        <f>IF(BS_CONTROLE[[#This Row],[SB]]=0, "-", BS_CONTROLE[[#This Row],[SB]])</f>
        <v>TIN1</v>
      </c>
      <c r="AO129" s="277">
        <f>IF(BS_CONTROLE[[#This Row],[SUB]]=0, "-", BS_CONTROLE[[#This Row],[SUB]])</f>
        <v>74</v>
      </c>
      <c r="AP129" s="278">
        <f>IF(BS_CONTROLE[[#This Row],[KM - Inicio]]=0, "-", BS_CONTROLE[[#This Row],[KM - Inicio]])</f>
        <v>109.1</v>
      </c>
      <c r="AQ129" s="278" t="str">
        <f>IF(BS_CONTROLE[[#This Row],[KM - Fim]]=0, "-", BS_CONTROLE[[#This Row],[KM - Fim]])</f>
        <v>-</v>
      </c>
      <c r="AR129" s="240">
        <v>0.31944444444444442</v>
      </c>
      <c r="AS129" s="240">
        <v>0</v>
      </c>
      <c r="AT129" s="240">
        <v>0</v>
      </c>
      <c r="AU129" s="38"/>
      <c r="AV129" s="38"/>
      <c r="AW129" s="38"/>
      <c r="AX129" s="38"/>
      <c r="AY129" s="309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79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1463</v>
      </c>
      <c r="BK129" s="16" t="s">
        <v>1463</v>
      </c>
      <c r="BL129" s="15"/>
      <c r="BM129" s="14" t="s">
        <v>991</v>
      </c>
      <c r="BN129" s="14" t="s">
        <v>1016</v>
      </c>
      <c r="BO129" s="165" t="s">
        <v>1016</v>
      </c>
      <c r="BP129" s="16" t="s">
        <v>1463</v>
      </c>
      <c r="BQ129" s="12" t="str">
        <f>IF(AND(BR129&lt;1,BS129&lt;1),"Produção e Intervalo",IF(BR129&lt;1,"Intervalo",IF(BS129&lt;1,"Produção","Aderente")))</f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23" t="str">
        <f t="shared" si="3"/>
        <v>CondiçõesClimáticaChuva</v>
      </c>
      <c r="BU129" s="5"/>
      <c r="BV129" s="5"/>
      <c r="BW129" s="5"/>
    </row>
    <row r="130" spans="1:75" hidden="1">
      <c r="A130" s="50" t="str">
        <f>D130&amp;B130</f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867</v>
      </c>
      <c r="E130" s="314">
        <v>63</v>
      </c>
      <c r="F130" s="172" t="s">
        <v>798</v>
      </c>
      <c r="G130" s="9" t="str">
        <f>IF(D130="","*",VLOOKUP(F130,BS_ATIVIDADE[#All],3,FALSE))</f>
        <v>TRILHO - SUBSTITUIÇÂO</v>
      </c>
      <c r="H130" s="202" t="s">
        <v>206</v>
      </c>
      <c r="I130" s="173" t="s">
        <v>608</v>
      </c>
      <c r="J130" s="215">
        <v>74</v>
      </c>
      <c r="K130" s="215">
        <v>23.3</v>
      </c>
      <c r="L130" s="83" t="s">
        <v>608</v>
      </c>
      <c r="M130" s="20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2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6" t="s">
        <v>1319</v>
      </c>
      <c r="W130" s="173" t="s">
        <v>1268</v>
      </c>
      <c r="X130" s="216" t="s">
        <v>964</v>
      </c>
      <c r="Y130" s="158"/>
      <c r="Z130" s="158" t="s">
        <v>971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6" t="str">
        <f>IF(BS_CONTROLE[[#This Row],[Local - Partida]]=0, "-", BS_CONTROLE[[#This Row],[Local - Partida]])</f>
        <v>TAP2</v>
      </c>
      <c r="AL130" s="276" t="str">
        <f>IF(BS_CONTROLE[[#This Row],[Local - Encerramento]]=0, "-", BS_CONTROLE[[#This Row],[Local - Encerramento]])</f>
        <v>-</v>
      </c>
      <c r="AM130" s="276" t="str">
        <f>IF(BS_CONTROLE[[#This Row],[Entre - Estações]]=0, "-", BS_CONTROLE[[#This Row],[Entre - Estações]])</f>
        <v>TAP</v>
      </c>
      <c r="AN130" s="276" t="str">
        <f>IF(BS_CONTROLE[[#This Row],[SB]]=0, "-", BS_CONTROLE[[#This Row],[SB]])</f>
        <v>TAP2</v>
      </c>
      <c r="AO130" s="277">
        <f>IF(BS_CONTROLE[[#This Row],[SUB]]=0, "-", BS_CONTROLE[[#This Row],[SUB]])</f>
        <v>74</v>
      </c>
      <c r="AP130" s="278">
        <f>IF(BS_CONTROLE[[#This Row],[KM - Inicio]]=0, "-", BS_CONTROLE[[#This Row],[KM - Inicio]])</f>
        <v>23.3</v>
      </c>
      <c r="AQ130" s="278" t="str">
        <f>IF(BS_CONTROLE[[#This Row],[KM - Fim]]=0, "-", BS_CONTROLE[[#This Row],[KM - Fim]])</f>
        <v>-</v>
      </c>
      <c r="AR130" s="240">
        <v>0.4861111111111111</v>
      </c>
      <c r="AS130" s="240">
        <v>0.49027777777777776</v>
      </c>
      <c r="AT130" s="240">
        <v>0.53194444444444444</v>
      </c>
      <c r="AU130" s="38"/>
      <c r="AV130" s="38"/>
      <c r="AW130" s="38"/>
      <c r="AX130" s="38"/>
      <c r="AY130" s="309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79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1465</v>
      </c>
      <c r="BK130" s="16" t="s">
        <v>1465</v>
      </c>
      <c r="BL130" s="15"/>
      <c r="BM130" s="14" t="s">
        <v>989</v>
      </c>
      <c r="BN130" s="14" t="s">
        <v>989</v>
      </c>
      <c r="BO130" s="165" t="s">
        <v>989</v>
      </c>
      <c r="BP130" s="16" t="s">
        <v>1466</v>
      </c>
      <c r="BQ130" s="12" t="str">
        <f>IF(AND(BR130&lt;1,BS130&lt;1),"Produção e Intervalo",IF(BR130&lt;1,"Intervalo",IF(BS130&lt;1,"Produção","Aderente")))</f>
        <v>Aderente</v>
      </c>
      <c r="BR130" s="18">
        <f>IF(OR(B130="",F130=""),"*",AY130/P130)</f>
        <v>1.0000000000000004</v>
      </c>
      <c r="BS130" s="18">
        <f>IF(OR(B130="",F130=""),"*",BA130/Q130)</f>
        <v>1.0666666666666667</v>
      </c>
      <c r="BT130" s="223" t="str">
        <f t="shared" si="3"/>
        <v>OKOK</v>
      </c>
      <c r="BU130" s="5"/>
      <c r="BV130" s="5"/>
      <c r="BW130" s="5"/>
    </row>
    <row r="131" spans="1:75" hidden="1">
      <c r="A131" s="50" t="str">
        <f>D131&amp;B131</f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787</v>
      </c>
      <c r="E131" s="323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5">
        <v>72</v>
      </c>
      <c r="K131" s="215">
        <v>313</v>
      </c>
      <c r="L131" s="83">
        <v>311</v>
      </c>
      <c r="M131" s="202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2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6" t="s">
        <v>1350</v>
      </c>
      <c r="W131" s="173" t="s">
        <v>1381</v>
      </c>
      <c r="X131" s="216" t="s">
        <v>964</v>
      </c>
      <c r="Y131" s="158"/>
      <c r="Z131" s="158" t="s">
        <v>960</v>
      </c>
      <c r="AA131" s="83">
        <v>1</v>
      </c>
      <c r="AB131" s="70" t="s">
        <v>956</v>
      </c>
      <c r="AC131" s="70" t="s">
        <v>951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6" t="str">
        <f>IF(BS_CONTROLE[[#This Row],[Local - Partida]]=0, "-", BS_CONTROLE[[#This Row],[Local - Partida]])</f>
        <v>ZGT1</v>
      </c>
      <c r="AL131" s="276" t="str">
        <f>IF(BS_CONTROLE[[#This Row],[Local - Encerramento]]=0, "-", BS_CONTROLE[[#This Row],[Local - Encerramento]])</f>
        <v>ZGT1</v>
      </c>
      <c r="AM131" s="276" t="str">
        <f>IF(BS_CONTROLE[[#This Row],[Entre - Estações]]=0, "-", BS_CONTROLE[[#This Row],[Entre - Estações]])</f>
        <v>ZGT-ZXE</v>
      </c>
      <c r="AN131" s="276" t="str">
        <f>IF(BS_CONTROLE[[#This Row],[SB]]=0, "-", BS_CONTROLE[[#This Row],[SB]])</f>
        <v>ZGTZXE</v>
      </c>
      <c r="AO131" s="277">
        <f>IF(BS_CONTROLE[[#This Row],[SUB]]=0, "-", BS_CONTROLE[[#This Row],[SUB]])</f>
        <v>72</v>
      </c>
      <c r="AP131" s="278">
        <f>IF(BS_CONTROLE[[#This Row],[KM - Inicio]]=0, "-", BS_CONTROLE[[#This Row],[KM - Inicio]])</f>
        <v>313</v>
      </c>
      <c r="AQ131" s="278">
        <f>IF(BS_CONTROLE[[#This Row],[KM - Fim]]=0, "-", BS_CONTROLE[[#This Row],[KM - Fim]])</f>
        <v>311</v>
      </c>
      <c r="AR131" s="240">
        <v>0.4201388888888889</v>
      </c>
      <c r="AS131" s="240">
        <v>0</v>
      </c>
      <c r="AT131" s="240">
        <v>0</v>
      </c>
      <c r="AU131" s="38"/>
      <c r="AV131" s="38"/>
      <c r="AW131" s="38"/>
      <c r="AX131" s="38"/>
      <c r="AY131" s="309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79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1467</v>
      </c>
      <c r="BK131" s="16" t="s">
        <v>1467</v>
      </c>
      <c r="BL131" s="15"/>
      <c r="BM131" s="14" t="s">
        <v>995</v>
      </c>
      <c r="BN131" s="14" t="s">
        <v>995</v>
      </c>
      <c r="BO131" s="165" t="s">
        <v>995</v>
      </c>
      <c r="BP131" s="16" t="s">
        <v>1467</v>
      </c>
      <c r="BQ131" s="12" t="str">
        <f>IF(AND(BR131&lt;1,BS131&lt;1),"Produção e Intervalo",IF(BR131&lt;1,"Intervalo",IF(BS131&lt;1,"Produção","Aderente")))</f>
        <v>Produção e Intervalo</v>
      </c>
      <c r="BR131" s="18">
        <f>IF(OR(B131="",F131=""),"*",AY131/P131)</f>
        <v>0</v>
      </c>
      <c r="BS131" s="18">
        <f>IF(OR(B131="",F131=""),"*",BA131/Q131)</f>
        <v>0</v>
      </c>
      <c r="BT131" s="223" t="str">
        <f t="shared" si="3"/>
        <v>SemOportunidadeSemOportunidade</v>
      </c>
      <c r="BU131" s="5"/>
      <c r="BV131" s="5"/>
      <c r="BW131" s="5"/>
    </row>
    <row r="132" spans="1:75" hidden="1">
      <c r="A132" s="50" t="str">
        <f>D132&amp;B132</f>
        <v>E1746001</v>
      </c>
      <c r="B132" s="171">
        <v>46001</v>
      </c>
      <c r="C132" s="8">
        <f>IF(BS_CONTROLE[[#This Row],[DATA]]="","",WEEKNUM(BS_CONTROLE[[#This Row],[DATA]]))</f>
        <v>50</v>
      </c>
      <c r="D132" s="216" t="s">
        <v>753</v>
      </c>
      <c r="E132" s="314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5">
        <v>78</v>
      </c>
      <c r="K132" s="215">
        <v>251</v>
      </c>
      <c r="L132" s="83">
        <v>244</v>
      </c>
      <c r="M132" s="215" t="s">
        <v>1285</v>
      </c>
      <c r="N132" s="215" t="s">
        <v>1286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6" t="s">
        <v>1277</v>
      </c>
      <c r="W132" s="173" t="s">
        <v>1388</v>
      </c>
      <c r="X132" s="216" t="s">
        <v>964</v>
      </c>
      <c r="Y132" s="158"/>
      <c r="Z132" s="158" t="s">
        <v>960</v>
      </c>
      <c r="AA132" s="83" t="s">
        <v>608</v>
      </c>
      <c r="AB132" s="70" t="s">
        <v>956</v>
      </c>
      <c r="AC132" s="70" t="s">
        <v>951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6" t="str">
        <f>IF(BS_CONTROLE[[#This Row],[Local - Partida]]=0, "-", BS_CONTROLE[[#This Row],[Local - Partida]])</f>
        <v>ZDK1</v>
      </c>
      <c r="AL132" s="276" t="str">
        <f>IF(BS_CONTROLE[[#This Row],[Local - Encerramento]]=0, "-", BS_CONTROLE[[#This Row],[Local - Encerramento]])</f>
        <v>ZDK1</v>
      </c>
      <c r="AM132" s="276" t="str">
        <f>IF(BS_CONTROLE[[#This Row],[Entre - Estações]]=0, "-", BS_CONTROLE[[#This Row],[Entre - Estações]])</f>
        <v>ZDK-ZVT</v>
      </c>
      <c r="AN132" s="276" t="str">
        <f>IF(BS_CONTROLE[[#This Row],[SB]]=0, "-", BS_CONTROLE[[#This Row],[SB]])</f>
        <v>ZDK1/ZDKZVT</v>
      </c>
      <c r="AO132" s="277">
        <f>IF(BS_CONTROLE[[#This Row],[SUB]]=0, "-", BS_CONTROLE[[#This Row],[SUB]])</f>
        <v>78</v>
      </c>
      <c r="AP132" s="278">
        <f>IF(BS_CONTROLE[[#This Row],[KM - Inicio]]=0, "-", BS_CONTROLE[[#This Row],[KM - Inicio]])</f>
        <v>251</v>
      </c>
      <c r="AQ132" s="278">
        <f>IF(BS_CONTROLE[[#This Row],[KM - Fim]]=0, "-", BS_CONTROLE[[#This Row],[KM - Fim]])</f>
        <v>244</v>
      </c>
      <c r="AR132" s="240">
        <v>0.40833333333333333</v>
      </c>
      <c r="AS132" s="240">
        <v>0.44166666666666665</v>
      </c>
      <c r="AT132" s="240">
        <v>0.56666666666666665</v>
      </c>
      <c r="AU132" s="38"/>
      <c r="AV132" s="38"/>
      <c r="AW132" s="38"/>
      <c r="AX132" s="38"/>
      <c r="AY132" s="309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79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1468</v>
      </c>
      <c r="BK132" s="16" t="s">
        <v>1468</v>
      </c>
      <c r="BL132" s="15"/>
      <c r="BM132" s="14" t="s">
        <v>989</v>
      </c>
      <c r="BN132" s="14" t="s">
        <v>989</v>
      </c>
      <c r="BO132" s="165" t="s">
        <v>989</v>
      </c>
      <c r="BP132" s="16"/>
      <c r="BQ132" s="12" t="str">
        <f>IF(AND(BR132&lt;1,BS132&lt;1),"Produção e Intervalo",IF(BR132&lt;1,"Intervalo",IF(BS132&lt;1,"Produção","Aderente")))</f>
        <v>Aderente</v>
      </c>
      <c r="BR132" s="18">
        <f>IF(OR(B132="",F132=""),"*",AY132/P132)</f>
        <v>1</v>
      </c>
      <c r="BS132" s="18">
        <f>IF(OR(B132="",F132=""),"*",BA132/Q132)</f>
        <v>1.3333333333333333</v>
      </c>
      <c r="BT132" s="223" t="str">
        <f t="shared" si="3"/>
        <v>OKOK</v>
      </c>
      <c r="BU132" s="5"/>
      <c r="BV132" s="5"/>
      <c r="BW132" s="5"/>
    </row>
    <row r="133" spans="1:75" hidden="1">
      <c r="A133" s="50" t="str">
        <f>D133&amp;B133</f>
        <v>A1346001</v>
      </c>
      <c r="B133" s="171">
        <v>46001</v>
      </c>
      <c r="C133" s="8">
        <f>IF(BS_CONTROLE[[#This Row],[DATA]]="","",WEEKNUM(BS_CONTROLE[[#This Row],[DATA]]))</f>
        <v>50</v>
      </c>
      <c r="D133" s="216" t="s">
        <v>684</v>
      </c>
      <c r="E133" s="314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5">
        <v>101</v>
      </c>
      <c r="K133" s="215">
        <v>1200</v>
      </c>
      <c r="L133" s="83" t="s">
        <v>608</v>
      </c>
      <c r="M133" s="202" t="s">
        <v>1469</v>
      </c>
      <c r="N133" s="202" t="s">
        <v>1470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6" t="s">
        <v>1452</v>
      </c>
      <c r="W133" s="173" t="s">
        <v>1453</v>
      </c>
      <c r="X133" s="216" t="s">
        <v>964</v>
      </c>
      <c r="Y133" s="158"/>
      <c r="Z133" s="158" t="s">
        <v>960</v>
      </c>
      <c r="AA133" s="83" t="s">
        <v>608</v>
      </c>
      <c r="AB133" s="70" t="s">
        <v>956</v>
      </c>
      <c r="AC133" s="70" t="s">
        <v>951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6" t="str">
        <f>IF(BS_CONTROLE[[#This Row],[Local - Partida]]=0, "-", BS_CONTROLE[[#This Row],[Local - Partida]])</f>
        <v>PEN</v>
      </c>
      <c r="AL133" s="276" t="str">
        <f>IF(BS_CONTROLE[[#This Row],[Local - Encerramento]]=0, "-", BS_CONTROLE[[#This Row],[Local - Encerramento]])</f>
        <v>PUR</v>
      </c>
      <c r="AM133" s="276" t="str">
        <f>IF(BS_CONTROLE[[#This Row],[Entre - Estações]]=0, "-", BS_CONTROLE[[#This Row],[Entre - Estações]])</f>
        <v>PEN-PUR</v>
      </c>
      <c r="AN133" s="276" t="str">
        <f>IF(BS_CONTROLE[[#This Row],[SB]]=0, "-", BS_CONTROLE[[#This Row],[SB]])</f>
        <v>PENPUR</v>
      </c>
      <c r="AO133" s="277">
        <f>IF(BS_CONTROLE[[#This Row],[SUB]]=0, "-", BS_CONTROLE[[#This Row],[SUB]])</f>
        <v>101</v>
      </c>
      <c r="AP133" s="278">
        <f>IF(BS_CONTROLE[[#This Row],[KM - Inicio]]=0, "-", BS_CONTROLE[[#This Row],[KM - Inicio]])</f>
        <v>1200</v>
      </c>
      <c r="AQ133" s="278" t="str">
        <f>IF(BS_CONTROLE[[#This Row],[KM - Fim]]=0, "-", BS_CONTROLE[[#This Row],[KM - Fim]])</f>
        <v>-</v>
      </c>
      <c r="AR133" s="240">
        <v>0.50277777777777777</v>
      </c>
      <c r="AS133" s="240">
        <v>0.50694444444444442</v>
      </c>
      <c r="AT133" s="240">
        <v>0.54861111111111116</v>
      </c>
      <c r="AU133" s="38"/>
      <c r="AV133" s="38"/>
      <c r="AW133" s="38"/>
      <c r="AX133" s="38"/>
      <c r="AY133" s="309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79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1471</v>
      </c>
      <c r="BK133" s="16" t="s">
        <v>1471</v>
      </c>
      <c r="BL133" s="15"/>
      <c r="BM133" s="14" t="s">
        <v>989</v>
      </c>
      <c r="BN133" s="14" t="s">
        <v>989</v>
      </c>
      <c r="BO133" s="165" t="s">
        <v>989</v>
      </c>
      <c r="BP133" s="16"/>
      <c r="BQ133" s="12" t="str">
        <f>IF(AND(BR133&lt;1,BS133&lt;1),"Produção e Intervalo",IF(BR133&lt;1,"Intervalo",IF(BS133&lt;1,"Produção","Aderente")))</f>
        <v>Aderente</v>
      </c>
      <c r="BR133" s="18">
        <f>IF(OR(B133="",F133=""),"*",AY133/P133)</f>
        <v>1.0000000000000018</v>
      </c>
      <c r="BS133" s="18">
        <f>IF(OR(B133="",F133=""),"*",BA133/Q133)</f>
        <v>1</v>
      </c>
      <c r="BT133" s="223" t="str">
        <f t="shared" si="3"/>
        <v>OKOK</v>
      </c>
      <c r="BU133" s="5"/>
      <c r="BV133" s="5"/>
      <c r="BW133" s="5"/>
    </row>
    <row r="134" spans="1:75" hidden="1">
      <c r="A134" s="50" t="str">
        <f>D134&amp;B134</f>
        <v/>
      </c>
      <c r="B134" s="171"/>
      <c r="C134" s="8" t="str">
        <f>IF(BS_CONTROLE[[#This Row],[DATA]]="","",WEEKNUM(BS_CONTROLE[[#This Row],[DATA]]))</f>
        <v/>
      </c>
      <c r="D134" s="51"/>
      <c r="E134" s="310">
        <v>128</v>
      </c>
      <c r="F134" s="172"/>
      <c r="G134" s="9" t="str">
        <f>IF(D134="","*",VLOOKUP(F134,BS_ATIVIDADE[#All],3,FALSE))</f>
        <v>*</v>
      </c>
      <c r="H134" s="173"/>
      <c r="I134" s="173"/>
      <c r="J134" s="215"/>
      <c r="K134" s="215"/>
      <c r="L134" s="83" t="s">
        <v>608</v>
      </c>
      <c r="M134" s="20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6"/>
      <c r="W134" s="173"/>
      <c r="X134" s="216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6" t="str">
        <f>IF(BS_CONTROLE[[#This Row],[Local - Partida]]=0, "-", BS_CONTROLE[[#This Row],[Local - Partida]])</f>
        <v>-</v>
      </c>
      <c r="AL134" s="276" t="str">
        <f>IF(BS_CONTROLE[[#This Row],[Local - Encerramento]]=0, "-", BS_CONTROLE[[#This Row],[Local - Encerramento]])</f>
        <v>-</v>
      </c>
      <c r="AM134" s="276" t="str">
        <f>IF(BS_CONTROLE[[#This Row],[Entre - Estações]]=0, "-", BS_CONTROLE[[#This Row],[Entre - Estações]])</f>
        <v>-</v>
      </c>
      <c r="AN134" s="276" t="str">
        <f>IF(BS_CONTROLE[[#This Row],[SB]]=0, "-", BS_CONTROLE[[#This Row],[SB]])</f>
        <v>-</v>
      </c>
      <c r="AO134" s="277" t="str">
        <f>IF(BS_CONTROLE[[#This Row],[SUB]]=0, "-", BS_CONTROLE[[#This Row],[SUB]])</f>
        <v>-</v>
      </c>
      <c r="AP134" s="278" t="str">
        <f>IF(BS_CONTROLE[[#This Row],[KM - Inicio]]=0, "-", BS_CONTROLE[[#This Row],[KM - Inicio]])</f>
        <v>-</v>
      </c>
      <c r="AQ134" s="278" t="str">
        <f>IF(BS_CONTROLE[[#This Row],[KM - Fim]]=0, "-", BS_CONTROLE[[#This Row],[KM - Fim]])</f>
        <v>-</v>
      </c>
      <c r="AR134" s="240"/>
      <c r="AS134" s="240"/>
      <c r="AT134" s="240"/>
      <c r="AU134" s="38"/>
      <c r="AV134" s="38"/>
      <c r="AW134" s="38"/>
      <c r="AX134" s="38"/>
      <c r="AY134" s="30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79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>IF(AND(BR134&lt;1,BS134&lt;1),"Produção e Intervalo",IF(BR134&lt;1,"Intervalo",IF(BS134&lt;1,"Produção","Aderente")))</f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23" t="str">
        <f t="shared" si="3"/>
        <v/>
      </c>
      <c r="BU134" s="5"/>
      <c r="BV134" s="5"/>
      <c r="BW134" s="5"/>
    </row>
    <row r="135" spans="1:75" hidden="1">
      <c r="A135" s="50" t="str">
        <f>D135&amp;B135</f>
        <v/>
      </c>
      <c r="B135" s="171"/>
      <c r="C135" s="8" t="str">
        <f>IF(BS_CONTROLE[[#This Row],[DATA]]="","",WEEKNUM(BS_CONTROLE[[#This Row],[DATA]]))</f>
        <v/>
      </c>
      <c r="D135" s="51"/>
      <c r="E135" s="310">
        <v>129</v>
      </c>
      <c r="F135" s="172"/>
      <c r="G135" s="9" t="str">
        <f>IF(D135="","*",VLOOKUP(F135,BS_ATIVIDADE[#All],3,FALSE))</f>
        <v>*</v>
      </c>
      <c r="H135" s="173"/>
      <c r="I135" s="173"/>
      <c r="J135" s="215"/>
      <c r="K135" s="215"/>
      <c r="L135" s="83" t="s">
        <v>608</v>
      </c>
      <c r="M135" s="20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2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6"/>
      <c r="W135" s="173"/>
      <c r="X135" s="216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6" t="str">
        <f>IF(BS_CONTROLE[[#This Row],[Local - Partida]]=0, "-", BS_CONTROLE[[#This Row],[Local - Partida]])</f>
        <v>-</v>
      </c>
      <c r="AL135" s="276" t="str">
        <f>IF(BS_CONTROLE[[#This Row],[Local - Encerramento]]=0, "-", BS_CONTROLE[[#This Row],[Local - Encerramento]])</f>
        <v>-</v>
      </c>
      <c r="AM135" s="276" t="str">
        <f>IF(BS_CONTROLE[[#This Row],[Entre - Estações]]=0, "-", BS_CONTROLE[[#This Row],[Entre - Estações]])</f>
        <v>-</v>
      </c>
      <c r="AN135" s="276" t="str">
        <f>IF(BS_CONTROLE[[#This Row],[SB]]=0, "-", BS_CONTROLE[[#This Row],[SB]])</f>
        <v>-</v>
      </c>
      <c r="AO135" s="277" t="str">
        <f>IF(BS_CONTROLE[[#This Row],[SUB]]=0, "-", BS_CONTROLE[[#This Row],[SUB]])</f>
        <v>-</v>
      </c>
      <c r="AP135" s="278" t="str">
        <f>IF(BS_CONTROLE[[#This Row],[KM - Inicio]]=0, "-", BS_CONTROLE[[#This Row],[KM - Inicio]])</f>
        <v>-</v>
      </c>
      <c r="AQ135" s="278" t="str">
        <f>IF(BS_CONTROLE[[#This Row],[KM - Fim]]=0, "-", BS_CONTROLE[[#This Row],[KM - Fim]])</f>
        <v>-</v>
      </c>
      <c r="AR135" s="240"/>
      <c r="AS135" s="240"/>
      <c r="AT135" s="240"/>
      <c r="AU135" s="38"/>
      <c r="AV135" s="38"/>
      <c r="AW135" s="38"/>
      <c r="AX135" s="38"/>
      <c r="AY135" s="30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7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23" t="str">
        <f t="shared" ref="BT135:BT210" si="4">IF(BN135="","",SUBSTITUTE(BM135," ","")&amp;SUBSTITUTE(BN135," ",""))</f>
        <v/>
      </c>
      <c r="BU135" s="5"/>
      <c r="BV135" s="5"/>
      <c r="BW135" s="5"/>
    </row>
    <row r="136" spans="1:75" hidden="1">
      <c r="A136" s="50" t="str">
        <f>D136&amp;B136</f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844</v>
      </c>
      <c r="E136" s="310">
        <v>54</v>
      </c>
      <c r="F136" s="172" t="s">
        <v>784</v>
      </c>
      <c r="G136" s="9" t="str">
        <f>IF(D136="","*",VLOOKUP(F136,BS_ATIVIDADE[#All],3,FALSE))</f>
        <v>PEDRA</v>
      </c>
      <c r="H136" s="173" t="s">
        <v>1263</v>
      </c>
      <c r="I136" s="173" t="s">
        <v>1263</v>
      </c>
      <c r="J136" s="215">
        <v>98</v>
      </c>
      <c r="K136" s="215">
        <v>504</v>
      </c>
      <c r="L136" s="83">
        <v>503</v>
      </c>
      <c r="M136" s="20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2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6" t="s">
        <v>1257</v>
      </c>
      <c r="W136" s="173" t="s">
        <v>1472</v>
      </c>
      <c r="X136" s="216" t="s">
        <v>964</v>
      </c>
      <c r="Y136" s="158" t="s">
        <v>967</v>
      </c>
      <c r="Z136" s="158" t="s">
        <v>960</v>
      </c>
      <c r="AA136" s="83" t="s">
        <v>1365</v>
      </c>
      <c r="AB136" s="70" t="s">
        <v>956</v>
      </c>
      <c r="AC136" s="70" t="s">
        <v>951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6" t="str">
        <f>IF(BS_CONTROLE[[#This Row],[Local - Partida]]=0, "-", BS_CONTROLE[[#This Row],[Local - Partida]])</f>
        <v>TAG</v>
      </c>
      <c r="AL136" s="276" t="str">
        <f>IF(BS_CONTROLE[[#This Row],[Local - Encerramento]]=0, "-", BS_CONTROLE[[#This Row],[Local - Encerramento]])</f>
        <v>TAG</v>
      </c>
      <c r="AM136" s="276" t="str">
        <f>IF(BS_CONTROLE[[#This Row],[Entre - Estações]]=0, "-", BS_CONTROLE[[#This Row],[Entre - Estações]])</f>
        <v>TGR-TBE</v>
      </c>
      <c r="AN136" s="276" t="str">
        <f>IF(BS_CONTROLE[[#This Row],[SB]]=0, "-", BS_CONTROLE[[#This Row],[SB]])</f>
        <v>TGR512</v>
      </c>
      <c r="AO136" s="277">
        <f>IF(BS_CONTROLE[[#This Row],[SUB]]=0, "-", BS_CONTROLE[[#This Row],[SUB]])</f>
        <v>98</v>
      </c>
      <c r="AP136" s="278">
        <f>IF(BS_CONTROLE[[#This Row],[KM - Inicio]]=0, "-", BS_CONTROLE[[#This Row],[KM - Inicio]])</f>
        <v>504</v>
      </c>
      <c r="AQ136" s="278">
        <f>IF(BS_CONTROLE[[#This Row],[KM - Fim]]=0, "-", BS_CONTROLE[[#This Row],[KM - Fim]])</f>
        <v>503</v>
      </c>
      <c r="AR136" s="240">
        <v>0.39861111111111114</v>
      </c>
      <c r="AS136" s="240">
        <v>0</v>
      </c>
      <c r="AT136" s="240">
        <v>0</v>
      </c>
      <c r="AU136" s="38"/>
      <c r="AV136" s="38"/>
      <c r="AW136" s="38"/>
      <c r="AX136" s="38"/>
      <c r="AY136" s="309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79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1473</v>
      </c>
      <c r="BK136" s="16" t="s">
        <v>1474</v>
      </c>
      <c r="BL136" s="15"/>
      <c r="BM136" s="14" t="s">
        <v>985</v>
      </c>
      <c r="BN136" s="14" t="s">
        <v>1015</v>
      </c>
      <c r="BO136" s="165" t="s">
        <v>1067</v>
      </c>
      <c r="BP136" s="16" t="s">
        <v>1474</v>
      </c>
      <c r="BQ136" s="12" t="str">
        <f>IF(AND(BR136&lt;1,BS136&lt;1),"Produção e Intervalo",IF(BR136&lt;1,"Intervalo",IF(BS136&lt;1,"Produção","Aderente")))</f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23" t="str">
        <f t="shared" si="4"/>
        <v>SuperExecução</v>
      </c>
      <c r="BU136" s="5"/>
      <c r="BV136" s="5"/>
      <c r="BW136" s="5"/>
    </row>
    <row r="137" spans="1:75" hidden="1">
      <c r="A137" s="50" t="str">
        <f>D137&amp;B137</f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4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5">
        <v>74</v>
      </c>
      <c r="K137" s="215">
        <v>501</v>
      </c>
      <c r="L137" s="83" t="s">
        <v>608</v>
      </c>
      <c r="M137" s="202" t="s">
        <v>1332</v>
      </c>
      <c r="N137" s="202" t="s">
        <v>1333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6" t="s">
        <v>1235</v>
      </c>
      <c r="W137" s="173" t="s">
        <v>1236</v>
      </c>
      <c r="X137" s="216" t="s">
        <v>959</v>
      </c>
      <c r="Y137" s="158" t="s">
        <v>958</v>
      </c>
      <c r="Z137" s="158" t="s">
        <v>960</v>
      </c>
      <c r="AA137" s="83">
        <v>1</v>
      </c>
      <c r="AB137" s="70" t="s">
        <v>956</v>
      </c>
      <c r="AC137" s="70" t="s">
        <v>951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6" t="str">
        <f>IF(BS_CONTROLE[[#This Row],[Local - Partida]]=0, "-", BS_CONTROLE[[#This Row],[Local - Partida]])</f>
        <v>TGR</v>
      </c>
      <c r="AL137" s="276" t="str">
        <f>IF(BS_CONTROLE[[#This Row],[Local - Encerramento]]=0, "-", BS_CONTROLE[[#This Row],[Local - Encerramento]])</f>
        <v>TIQ</v>
      </c>
      <c r="AM137" s="276" t="str">
        <f>IF(BS_CONTROLE[[#This Row],[Entre - Estações]]=0, "-", BS_CONTROLE[[#This Row],[Entre - Estações]])</f>
        <v>TGR-TIQ</v>
      </c>
      <c r="AN137" s="276" t="str">
        <f>IF(BS_CONTROLE[[#This Row],[SB]]=0, "-", BS_CONTROLE[[#This Row],[SB]])</f>
        <v>TGRTIQ</v>
      </c>
      <c r="AO137" s="277">
        <f>IF(BS_CONTROLE[[#This Row],[SUB]]=0, "-", BS_CONTROLE[[#This Row],[SUB]])</f>
        <v>74</v>
      </c>
      <c r="AP137" s="278">
        <f>IF(BS_CONTROLE[[#This Row],[KM - Inicio]]=0, "-", BS_CONTROLE[[#This Row],[KM - Inicio]])</f>
        <v>501</v>
      </c>
      <c r="AQ137" s="278" t="str">
        <f>IF(BS_CONTROLE[[#This Row],[KM - Fim]]=0, "-", BS_CONTROLE[[#This Row],[KM - Fim]])</f>
        <v>-</v>
      </c>
      <c r="AR137" s="240">
        <v>0.3263888888888889</v>
      </c>
      <c r="AS137" s="240">
        <v>0.33124999999999999</v>
      </c>
      <c r="AT137" s="240">
        <v>0.37291666666666667</v>
      </c>
      <c r="AU137" s="38"/>
      <c r="AV137" s="38"/>
      <c r="AW137" s="38"/>
      <c r="AX137" s="38"/>
      <c r="AY137" s="309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79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1475</v>
      </c>
      <c r="BK137" s="16" t="s">
        <v>1476</v>
      </c>
      <c r="BL137" s="15"/>
      <c r="BM137" s="14" t="s">
        <v>989</v>
      </c>
      <c r="BN137" s="14" t="s">
        <v>989</v>
      </c>
      <c r="BO137" s="165" t="s">
        <v>989</v>
      </c>
      <c r="BP137" s="16" t="s">
        <v>608</v>
      </c>
      <c r="BQ137" s="12" t="str">
        <f>IF(AND(BR137&lt;1,BS137&lt;1),"Produção e Intervalo",IF(BR137&lt;1,"Intervalo",IF(BS137&lt;1,"Produção","Aderente")))</f>
        <v>Aderente</v>
      </c>
      <c r="BR137" s="18">
        <f>IF(OR(B137="",F137=""),"*",AY137/P137)</f>
        <v>1.0000000000000004</v>
      </c>
      <c r="BS137" s="18">
        <f>IF(OR(B137="",F137=""),"*",BA137/Q137)</f>
        <v>1</v>
      </c>
      <c r="BT137" s="223" t="str">
        <f t="shared" si="4"/>
        <v>OKOK</v>
      </c>
      <c r="BU137" s="5"/>
      <c r="BV137" s="5"/>
      <c r="BW137" s="5"/>
    </row>
    <row r="138" spans="1:75" hidden="1">
      <c r="A138" s="50" t="str">
        <f>D138&amp;B138</f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0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5">
        <v>74</v>
      </c>
      <c r="K138" s="215">
        <v>217</v>
      </c>
      <c r="L138" s="215">
        <v>213</v>
      </c>
      <c r="M138" s="20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6" t="s">
        <v>1398</v>
      </c>
      <c r="W138" s="173" t="s">
        <v>1440</v>
      </c>
      <c r="X138" s="216" t="s">
        <v>964</v>
      </c>
      <c r="Y138" s="158" t="s">
        <v>967</v>
      </c>
      <c r="Z138" s="158" t="s">
        <v>960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6" t="str">
        <f>IF(BS_CONTROLE[[#This Row],[Local - Partida]]=0, "-", BS_CONTROLE[[#This Row],[Local - Partida]])</f>
        <v>-</v>
      </c>
      <c r="AL138" s="276" t="str">
        <f>IF(BS_CONTROLE[[#This Row],[Local - Encerramento]]=0, "-", BS_CONTROLE[[#This Row],[Local - Encerramento]])</f>
        <v>-</v>
      </c>
      <c r="AM138" s="276" t="str">
        <f>IF(BS_CONTROLE[[#This Row],[Entre - Estações]]=0, "-", BS_CONTROLE[[#This Row],[Entre - Estações]])</f>
        <v>TID-TVI</v>
      </c>
      <c r="AN138" s="276" t="str">
        <f>IF(BS_CONTROLE[[#This Row],[SB]]=0, "-", BS_CONTROLE[[#This Row],[SB]])</f>
        <v>213TVI</v>
      </c>
      <c r="AO138" s="277">
        <f>IF(BS_CONTROLE[[#This Row],[SUB]]=0, "-", BS_CONTROLE[[#This Row],[SUB]])</f>
        <v>74</v>
      </c>
      <c r="AP138" s="278">
        <f>IF(BS_CONTROLE[[#This Row],[KM - Inicio]]=0, "-", BS_CONTROLE[[#This Row],[KM - Inicio]])</f>
        <v>217</v>
      </c>
      <c r="AQ138" s="278">
        <f>IF(BS_CONTROLE[[#This Row],[KM - Fim]]=0, "-", BS_CONTROLE[[#This Row],[KM - Fim]])</f>
        <v>213</v>
      </c>
      <c r="AR138" s="240">
        <v>0</v>
      </c>
      <c r="AS138" s="240">
        <v>0</v>
      </c>
      <c r="AT138" s="240">
        <v>0</v>
      </c>
      <c r="AU138" s="38"/>
      <c r="AV138" s="38"/>
      <c r="AW138" s="38"/>
      <c r="AX138" s="38"/>
      <c r="AY138" s="309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79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1477</v>
      </c>
      <c r="BK138" s="16" t="s">
        <v>1478</v>
      </c>
      <c r="BL138" s="15"/>
      <c r="BM138" s="14" t="s">
        <v>995</v>
      </c>
      <c r="BN138" s="14" t="s">
        <v>995</v>
      </c>
      <c r="BO138" s="165" t="s">
        <v>995</v>
      </c>
      <c r="BP138" s="16" t="s">
        <v>1478</v>
      </c>
      <c r="BQ138" s="12" t="str">
        <f>IF(AND(BR138&lt;1,BS138&lt;1),"Produção e Intervalo",IF(BR138&lt;1,"Intervalo",IF(BS138&lt;1,"Produção","Aderente")))</f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23" t="str">
        <f t="shared" si="4"/>
        <v>SemOportunidadeSemOportunidade</v>
      </c>
      <c r="BU138" s="5"/>
      <c r="BV138" s="5"/>
      <c r="BW138" s="5"/>
    </row>
    <row r="139" spans="1:75" hidden="1">
      <c r="A139" s="50" t="str">
        <f>D139&amp;B139</f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835</v>
      </c>
      <c r="E139" s="314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1315</v>
      </c>
      <c r="I139" s="173" t="s">
        <v>264</v>
      </c>
      <c r="J139" s="215">
        <v>74</v>
      </c>
      <c r="K139" s="215">
        <v>217</v>
      </c>
      <c r="L139" s="215">
        <v>213</v>
      </c>
      <c r="M139" s="20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2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6" t="s">
        <v>1398</v>
      </c>
      <c r="W139" s="173" t="s">
        <v>1441</v>
      </c>
      <c r="X139" s="216" t="s">
        <v>964</v>
      </c>
      <c r="Y139" s="158" t="s">
        <v>967</v>
      </c>
      <c r="Z139" s="158" t="s">
        <v>960</v>
      </c>
      <c r="AA139" s="83" t="s">
        <v>1321</v>
      </c>
      <c r="AB139" s="70" t="s">
        <v>956</v>
      </c>
      <c r="AC139" s="70" t="s">
        <v>951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6" t="str">
        <f>IF(BS_CONTROLE[[#This Row],[Local - Partida]]=0, "-", BS_CONTROLE[[#This Row],[Local - Partida]])</f>
        <v xml:space="preserve">TCS2 </v>
      </c>
      <c r="AL139" s="276" t="str">
        <f>IF(BS_CONTROLE[[#This Row],[Local - Encerramento]]=0, "-", BS_CONTROLE[[#This Row],[Local - Encerramento]])</f>
        <v>TCS2</v>
      </c>
      <c r="AM139" s="276" t="str">
        <f>IF(BS_CONTROLE[[#This Row],[Entre - Estações]]=0, "-", BS_CONTROLE[[#This Row],[Entre - Estações]])</f>
        <v>TID-TVI</v>
      </c>
      <c r="AN139" s="276" t="str">
        <f>IF(BS_CONTROLE[[#This Row],[SB]]=0, "-", BS_CONTROLE[[#This Row],[SB]])</f>
        <v>213TVI</v>
      </c>
      <c r="AO139" s="277">
        <f>IF(BS_CONTROLE[[#This Row],[SUB]]=0, "-", BS_CONTROLE[[#This Row],[SUB]])</f>
        <v>74</v>
      </c>
      <c r="AP139" s="278">
        <f>IF(BS_CONTROLE[[#This Row],[KM - Inicio]]=0, "-", BS_CONTROLE[[#This Row],[KM - Inicio]])</f>
        <v>217</v>
      </c>
      <c r="AQ139" s="278">
        <f>IF(BS_CONTROLE[[#This Row],[KM - Fim]]=0, "-", BS_CONTROLE[[#This Row],[KM - Fim]])</f>
        <v>213</v>
      </c>
      <c r="AR139" s="240">
        <v>0.38055555555555554</v>
      </c>
      <c r="AS139" s="240">
        <v>0</v>
      </c>
      <c r="AT139" s="240">
        <v>0</v>
      </c>
      <c r="AU139" s="38"/>
      <c r="AV139" s="38"/>
      <c r="AW139" s="38"/>
      <c r="AX139" s="38"/>
      <c r="AY139" s="309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79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1478</v>
      </c>
      <c r="BK139" s="16" t="s">
        <v>1478</v>
      </c>
      <c r="BL139" s="15"/>
      <c r="BM139" s="14" t="s">
        <v>995</v>
      </c>
      <c r="BN139" s="14" t="s">
        <v>995</v>
      </c>
      <c r="BO139" s="165" t="s">
        <v>995</v>
      </c>
      <c r="BP139" s="16" t="s">
        <v>1478</v>
      </c>
      <c r="BQ139" s="12" t="str">
        <f>IF(AND(BR139&lt;1,BS139&lt;1),"Produção e Intervalo",IF(BR139&lt;1,"Intervalo",IF(BS139&lt;1,"Produção","Aderente")))</f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23" t="str">
        <f t="shared" si="4"/>
        <v>SemOportunidadeSemOportunidade</v>
      </c>
      <c r="BU139" s="5"/>
      <c r="BV139" s="5"/>
      <c r="BW139" s="5"/>
    </row>
    <row r="140" spans="1:75" hidden="1">
      <c r="A140" s="50" t="str">
        <f>D140&amp;B140</f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817</v>
      </c>
      <c r="E140" s="310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5">
        <v>74</v>
      </c>
      <c r="K140" s="215">
        <v>200</v>
      </c>
      <c r="L140" s="215">
        <v>194</v>
      </c>
      <c r="M140" s="20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2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6" t="s">
        <v>1238</v>
      </c>
      <c r="W140" s="173" t="s">
        <v>1381</v>
      </c>
      <c r="X140" s="216" t="s">
        <v>964</v>
      </c>
      <c r="Y140" s="158" t="s">
        <v>967</v>
      </c>
      <c r="Z140" s="158" t="s">
        <v>965</v>
      </c>
      <c r="AA140" s="83">
        <v>1</v>
      </c>
      <c r="AB140" s="70" t="s">
        <v>956</v>
      </c>
      <c r="AC140" s="70" t="s">
        <v>951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6" t="str">
        <f>IF(BS_CONTROLE[[#This Row],[Local - Partida]]=0, "-", BS_CONTROLE[[#This Row],[Local - Partida]])</f>
        <v>TID2</v>
      </c>
      <c r="AL140" s="276" t="str">
        <f>IF(BS_CONTROLE[[#This Row],[Local - Encerramento]]=0, "-", BS_CONTROLE[[#This Row],[Local - Encerramento]])</f>
        <v>TID2</v>
      </c>
      <c r="AM140" s="276" t="str">
        <f>IF(BS_CONTROLE[[#This Row],[Entre - Estações]]=0, "-", BS_CONTROLE[[#This Row],[Entre - Estações]])</f>
        <v>TID-TVI</v>
      </c>
      <c r="AN140" s="276" t="str">
        <f>IF(BS_CONTROLE[[#This Row],[SB]]=0, "-", BS_CONTROLE[[#This Row],[SB]])</f>
        <v>TID201</v>
      </c>
      <c r="AO140" s="277">
        <f>IF(BS_CONTROLE[[#This Row],[SUB]]=0, "-", BS_CONTROLE[[#This Row],[SUB]])</f>
        <v>74</v>
      </c>
      <c r="AP140" s="278">
        <f>IF(BS_CONTROLE[[#This Row],[KM - Inicio]]=0, "-", BS_CONTROLE[[#This Row],[KM - Inicio]])</f>
        <v>200</v>
      </c>
      <c r="AQ140" s="278">
        <f>IF(BS_CONTROLE[[#This Row],[KM - Fim]]=0, "-", BS_CONTROLE[[#This Row],[KM - Fim]])</f>
        <v>194</v>
      </c>
      <c r="AR140" s="240">
        <v>0.38263888888888886</v>
      </c>
      <c r="AS140" s="240">
        <v>0.55694444444444446</v>
      </c>
      <c r="AT140" s="240">
        <v>0.65208333333333335</v>
      </c>
      <c r="AU140" s="38"/>
      <c r="AV140" s="38"/>
      <c r="AW140" s="38"/>
      <c r="AX140" s="38"/>
      <c r="AY140" s="309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79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1479</v>
      </c>
      <c r="BK140" s="16" t="s">
        <v>1480</v>
      </c>
      <c r="BL140" s="15"/>
      <c r="BM140" s="14" t="s">
        <v>981</v>
      </c>
      <c r="BN140" s="14" t="s">
        <v>1002</v>
      </c>
      <c r="BO140" s="165" t="s">
        <v>1110</v>
      </c>
      <c r="BP140" s="16" t="s">
        <v>1480</v>
      </c>
      <c r="BQ140" s="12" t="str">
        <f>IF(AND(BR140&lt;1,BS140&lt;1),"Produção e Intervalo",IF(BR140&lt;1,"Intervalo",IF(BS140&lt;1,"Produção","Aderente")))</f>
        <v>Produção</v>
      </c>
      <c r="BR140" s="18">
        <f>IF(OR(B140="",F140=""),"*",AY140/P140)</f>
        <v>1.5222222222222221</v>
      </c>
      <c r="BS140" s="18">
        <f>IF(OR(B140="",F140=""),"*",BA140/Q140)</f>
        <v>0.87769784172661869</v>
      </c>
      <c r="BT140" s="223" t="str">
        <f t="shared" si="4"/>
        <v>MecanizaçãoOperação</v>
      </c>
      <c r="BU140" s="5"/>
      <c r="BV140" s="5"/>
      <c r="BW140" s="5"/>
    </row>
    <row r="141" spans="1:75" hidden="1">
      <c r="A141" s="50" t="str">
        <f>D141&amp;B141</f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896</v>
      </c>
      <c r="E141" s="314">
        <v>62</v>
      </c>
      <c r="F141" s="172" t="s">
        <v>791</v>
      </c>
      <c r="G141" s="9" t="str">
        <f>IF(D141="","*",VLOOKUP(F141,BS_ATIVIDADE[#All],3,FALSE))</f>
        <v>SOLDA</v>
      </c>
      <c r="H141" s="202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5">
        <v>74</v>
      </c>
      <c r="K141" s="215">
        <v>109.1</v>
      </c>
      <c r="L141" s="215" t="s">
        <v>608</v>
      </c>
      <c r="M141" s="20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6" t="s">
        <v>1383</v>
      </c>
      <c r="W141" s="173" t="s">
        <v>1370</v>
      </c>
      <c r="X141" s="216" t="s">
        <v>964</v>
      </c>
      <c r="Y141" s="158" t="s">
        <v>967</v>
      </c>
      <c r="Z141" s="158" t="s">
        <v>969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6" t="str">
        <f>IF(BS_CONTROLE[[#This Row],[Local - Partida]]=0, "-", BS_CONTROLE[[#This Row],[Local - Partida]])</f>
        <v>TIN1</v>
      </c>
      <c r="AL141" s="276" t="str">
        <f>IF(BS_CONTROLE[[#This Row],[Local - Encerramento]]=0, "-", BS_CONTROLE[[#This Row],[Local - Encerramento]])</f>
        <v>-</v>
      </c>
      <c r="AM141" s="276" t="str">
        <f>IF(BS_CONTROLE[[#This Row],[Entre - Estações]]=0, "-", BS_CONTROLE[[#This Row],[Entre - Estações]])</f>
        <v>TIN</v>
      </c>
      <c r="AN141" s="276" t="str">
        <f>IF(BS_CONTROLE[[#This Row],[SB]]=0, "-", BS_CONTROLE[[#This Row],[SB]])</f>
        <v>TIN1</v>
      </c>
      <c r="AO141" s="277">
        <f>IF(BS_CONTROLE[[#This Row],[SUB]]=0, "-", BS_CONTROLE[[#This Row],[SUB]])</f>
        <v>74</v>
      </c>
      <c r="AP141" s="278">
        <f>IF(BS_CONTROLE[[#This Row],[KM - Inicio]]=0, "-", BS_CONTROLE[[#This Row],[KM - Inicio]])</f>
        <v>109.1</v>
      </c>
      <c r="AQ141" s="278" t="str">
        <f>IF(BS_CONTROLE[[#This Row],[KM - Fim]]=0, "-", BS_CONTROLE[[#This Row],[KM - Fim]])</f>
        <v>-</v>
      </c>
      <c r="AR141" s="240">
        <v>0.40972222222222221</v>
      </c>
      <c r="AS141" s="240">
        <v>0.41458333333333336</v>
      </c>
      <c r="AT141" s="240">
        <v>0.47708333333333336</v>
      </c>
      <c r="AU141" s="38"/>
      <c r="AV141" s="38"/>
      <c r="AW141" s="38"/>
      <c r="AX141" s="38"/>
      <c r="AY141" s="309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79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1481</v>
      </c>
      <c r="BK141" s="16" t="s">
        <v>1482</v>
      </c>
      <c r="BL141" s="15"/>
      <c r="BM141" s="14" t="s">
        <v>989</v>
      </c>
      <c r="BN141" s="14" t="s">
        <v>989</v>
      </c>
      <c r="BO141" s="165" t="s">
        <v>989</v>
      </c>
      <c r="BP141" s="16" t="s">
        <v>608</v>
      </c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2</v>
      </c>
      <c r="BT141" s="223" t="str">
        <f t="shared" si="4"/>
        <v>OKOK</v>
      </c>
      <c r="BU141" s="5"/>
      <c r="BV141" s="5"/>
      <c r="BW141" s="5"/>
    </row>
    <row r="142" spans="1:75" hidden="1">
      <c r="A142" s="50" t="str">
        <f>D142&amp;B142</f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787</v>
      </c>
      <c r="E142" s="323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5">
        <v>72</v>
      </c>
      <c r="K142" s="215">
        <v>313</v>
      </c>
      <c r="L142" s="83">
        <v>311</v>
      </c>
      <c r="M142" s="202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2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6" t="s">
        <v>1350</v>
      </c>
      <c r="W142" s="173" t="s">
        <v>1381</v>
      </c>
      <c r="X142" s="216" t="s">
        <v>964</v>
      </c>
      <c r="Y142" s="158" t="s">
        <v>967</v>
      </c>
      <c r="Z142" s="158" t="s">
        <v>960</v>
      </c>
      <c r="AA142" s="83">
        <v>1</v>
      </c>
      <c r="AB142" s="70" t="s">
        <v>956</v>
      </c>
      <c r="AC142" s="70" t="s">
        <v>951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6" t="str">
        <f>IF(BS_CONTROLE[[#This Row],[Local - Partida]]=0, "-", BS_CONTROLE[[#This Row],[Local - Partida]])</f>
        <v>ZGT1</v>
      </c>
      <c r="AL142" s="276" t="str">
        <f>IF(BS_CONTROLE[[#This Row],[Local - Encerramento]]=0, "-", BS_CONTROLE[[#This Row],[Local - Encerramento]])</f>
        <v>ZGT1</v>
      </c>
      <c r="AM142" s="276" t="str">
        <f>IF(BS_CONTROLE[[#This Row],[Entre - Estações]]=0, "-", BS_CONTROLE[[#This Row],[Entre - Estações]])</f>
        <v>ZGT-ZXE</v>
      </c>
      <c r="AN142" s="276" t="str">
        <f>IF(BS_CONTROLE[[#This Row],[SB]]=0, "-", BS_CONTROLE[[#This Row],[SB]])</f>
        <v>ZGTZXE</v>
      </c>
      <c r="AO142" s="277">
        <f>IF(BS_CONTROLE[[#This Row],[SUB]]=0, "-", BS_CONTROLE[[#This Row],[SUB]])</f>
        <v>72</v>
      </c>
      <c r="AP142" s="278">
        <f>IF(BS_CONTROLE[[#This Row],[KM - Inicio]]=0, "-", BS_CONTROLE[[#This Row],[KM - Inicio]])</f>
        <v>313</v>
      </c>
      <c r="AQ142" s="278">
        <f>IF(BS_CONTROLE[[#This Row],[KM - Fim]]=0, "-", BS_CONTROLE[[#This Row],[KM - Fim]])</f>
        <v>311</v>
      </c>
      <c r="AR142" s="240">
        <v>0.25416666666666665</v>
      </c>
      <c r="AS142" s="240">
        <v>0</v>
      </c>
      <c r="AT142" s="240">
        <v>0</v>
      </c>
      <c r="AU142" s="38"/>
      <c r="AV142" s="38"/>
      <c r="AW142" s="38"/>
      <c r="AX142" s="38"/>
      <c r="AY142" s="309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79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1483</v>
      </c>
      <c r="BK142" s="16" t="s">
        <v>1484</v>
      </c>
      <c r="BL142" s="15"/>
      <c r="BM142" s="14" t="s">
        <v>995</v>
      </c>
      <c r="BN142" s="14" t="s">
        <v>995</v>
      </c>
      <c r="BO142" s="165" t="s">
        <v>995</v>
      </c>
      <c r="BP142" s="16" t="s">
        <v>1484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23" t="str">
        <f t="shared" si="4"/>
        <v>SemOportunidadeSemOportunidade</v>
      </c>
      <c r="BU142" s="5"/>
      <c r="BV142" s="5"/>
      <c r="BW142" s="5"/>
    </row>
    <row r="143" spans="1:75" hidden="1">
      <c r="A143" s="50" t="str">
        <f>D143&amp;B143</f>
        <v>E1746002</v>
      </c>
      <c r="B143" s="171">
        <v>46002</v>
      </c>
      <c r="C143" s="8">
        <f>IF(BS_CONTROLE[[#This Row],[DATA]]="","",WEEKNUM(BS_CONTROLE[[#This Row],[DATA]]))</f>
        <v>50</v>
      </c>
      <c r="D143" s="216" t="s">
        <v>753</v>
      </c>
      <c r="E143" s="314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5">
        <v>78</v>
      </c>
      <c r="K143" s="215">
        <v>251</v>
      </c>
      <c r="L143" s="83">
        <v>244</v>
      </c>
      <c r="M143" s="215" t="s">
        <v>1285</v>
      </c>
      <c r="N143" s="215" t="s">
        <v>1286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6" t="s">
        <v>1277</v>
      </c>
      <c r="W143" s="173" t="s">
        <v>1388</v>
      </c>
      <c r="X143" s="216" t="s">
        <v>964</v>
      </c>
      <c r="Y143" s="158" t="s">
        <v>967</v>
      </c>
      <c r="Z143" s="158" t="s">
        <v>960</v>
      </c>
      <c r="AA143" s="83" t="s">
        <v>608</v>
      </c>
      <c r="AB143" s="70" t="s">
        <v>956</v>
      </c>
      <c r="AC143" s="70" t="s">
        <v>951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6" t="str">
        <f>IF(BS_CONTROLE[[#This Row],[Local - Partida]]=0, "-", BS_CONTROLE[[#This Row],[Local - Partida]])</f>
        <v>ZDK1</v>
      </c>
      <c r="AL143" s="276" t="str">
        <f>IF(BS_CONTROLE[[#This Row],[Local - Encerramento]]=0, "-", BS_CONTROLE[[#This Row],[Local - Encerramento]])</f>
        <v>ZDK1</v>
      </c>
      <c r="AM143" s="276" t="str">
        <f>IF(BS_CONTROLE[[#This Row],[Entre - Estações]]=0, "-", BS_CONTROLE[[#This Row],[Entre - Estações]])</f>
        <v>ZDK-ZVT</v>
      </c>
      <c r="AN143" s="276" t="str">
        <f>IF(BS_CONTROLE[[#This Row],[SB]]=0, "-", BS_CONTROLE[[#This Row],[SB]])</f>
        <v>ZDK1/ZDKZVT</v>
      </c>
      <c r="AO143" s="277">
        <f>IF(BS_CONTROLE[[#This Row],[SUB]]=0, "-", BS_CONTROLE[[#This Row],[SUB]])</f>
        <v>78</v>
      </c>
      <c r="AP143" s="278">
        <f>IF(BS_CONTROLE[[#This Row],[KM - Inicio]]=0, "-", BS_CONTROLE[[#This Row],[KM - Inicio]])</f>
        <v>251</v>
      </c>
      <c r="AQ143" s="278">
        <f>IF(BS_CONTROLE[[#This Row],[KM - Fim]]=0, "-", BS_CONTROLE[[#This Row],[KM - Fim]])</f>
        <v>244</v>
      </c>
      <c r="AR143" s="240">
        <v>0.40208333333333335</v>
      </c>
      <c r="AS143" s="240">
        <v>0.42083333333333334</v>
      </c>
      <c r="AT143" s="240">
        <v>0.55972222222222223</v>
      </c>
      <c r="AU143" s="38"/>
      <c r="AV143" s="38"/>
      <c r="AW143" s="38"/>
      <c r="AX143" s="38"/>
      <c r="AY143" s="309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79" t="s">
        <v>1319</v>
      </c>
      <c r="BG143" s="15"/>
      <c r="BH143" s="16">
        <v>2</v>
      </c>
      <c r="BI143" s="16"/>
      <c r="BJ143" s="16" t="s">
        <v>1485</v>
      </c>
      <c r="BK143" s="16" t="s">
        <v>1486</v>
      </c>
      <c r="BL143" s="15"/>
      <c r="BM143" s="14" t="s">
        <v>989</v>
      </c>
      <c r="BN143" s="14" t="s">
        <v>989</v>
      </c>
      <c r="BO143" s="165" t="s">
        <v>989</v>
      </c>
      <c r="BP143" s="16" t="s">
        <v>608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1.1111111111111112</v>
      </c>
      <c r="BS143" s="18">
        <f>IF(OR(B143="",F143=""),"*",BA143/Q143)</f>
        <v>1</v>
      </c>
      <c r="BT143" s="223" t="str">
        <f t="shared" si="4"/>
        <v>OKOK</v>
      </c>
      <c r="BU143" s="5"/>
      <c r="BV143" s="5"/>
      <c r="BW143" s="5"/>
    </row>
    <row r="144" spans="1:75" hidden="1">
      <c r="A144" s="50" t="str">
        <f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6" t="s">
        <v>860</v>
      </c>
      <c r="E144" s="314"/>
      <c r="F144" s="172" t="s">
        <v>798</v>
      </c>
      <c r="G144" s="9" t="str">
        <f>IF(D144="","*",VLOOKUP(F144,BS_ATIVIDADE[#All],3,FALSE))</f>
        <v>TRILHO - SUBSTITUIÇÂO</v>
      </c>
      <c r="H144" s="202" t="s">
        <v>477</v>
      </c>
      <c r="I144" s="173" t="s">
        <v>608</v>
      </c>
      <c r="J144" s="215">
        <v>78</v>
      </c>
      <c r="K144" s="215">
        <v>275.3</v>
      </c>
      <c r="L144" s="83" t="s">
        <v>608</v>
      </c>
      <c r="M144" s="202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2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6" t="s">
        <v>1487</v>
      </c>
      <c r="W144" s="173" t="s">
        <v>1488</v>
      </c>
      <c r="X144" s="216" t="s">
        <v>964</v>
      </c>
      <c r="Y144" s="158" t="s">
        <v>967</v>
      </c>
      <c r="Z144" s="158" t="s">
        <v>965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6" t="str">
        <f>IF(BS_CONTROLE[[#This Row],[Local - Partida]]=0, "-", BS_CONTROLE[[#This Row],[Local - Partida]])</f>
        <v>ZJU1</v>
      </c>
      <c r="AL144" s="276" t="str">
        <f>IF(BS_CONTROLE[[#This Row],[Local - Encerramento]]=0, "-", BS_CONTROLE[[#This Row],[Local - Encerramento]])</f>
        <v>-</v>
      </c>
      <c r="AM144" s="276" t="str">
        <f>IF(BS_CONTROLE[[#This Row],[Entre - Estações]]=0, "-", BS_CONTROLE[[#This Row],[Entre - Estações]])</f>
        <v>ZLF-ZJU</v>
      </c>
      <c r="AN144" s="276" t="str">
        <f>IF(BS_CONTROLE[[#This Row],[SB]]=0, "-", BS_CONTROLE[[#This Row],[SB]])</f>
        <v>ZJU1</v>
      </c>
      <c r="AO144" s="277">
        <f>IF(BS_CONTROLE[[#This Row],[SUB]]=0, "-", BS_CONTROLE[[#This Row],[SUB]])</f>
        <v>78</v>
      </c>
      <c r="AP144" s="278">
        <f>IF(BS_CONTROLE[[#This Row],[KM - Inicio]]=0, "-", BS_CONTROLE[[#This Row],[KM - Inicio]])</f>
        <v>275.3</v>
      </c>
      <c r="AQ144" s="278" t="str">
        <f>IF(BS_CONTROLE[[#This Row],[KM - Fim]]=0, "-", BS_CONTROLE[[#This Row],[KM - Fim]])</f>
        <v>-</v>
      </c>
      <c r="AR144" s="240">
        <v>0</v>
      </c>
      <c r="AS144" s="240">
        <v>0</v>
      </c>
      <c r="AT144" s="240">
        <v>0</v>
      </c>
      <c r="AU144" s="38"/>
      <c r="AV144" s="38"/>
      <c r="AW144" s="38"/>
      <c r="AX144" s="38"/>
      <c r="AY144" s="309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79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1489</v>
      </c>
      <c r="BK144" s="16" t="s">
        <v>1490</v>
      </c>
      <c r="BL144" s="15"/>
      <c r="BM144" s="14" t="s">
        <v>985</v>
      </c>
      <c r="BN144" s="14" t="s">
        <v>1015</v>
      </c>
      <c r="BO144" s="165" t="s">
        <v>1128</v>
      </c>
      <c r="BP144" s="16" t="s">
        <v>1491</v>
      </c>
      <c r="BQ144" s="12" t="str">
        <f>IF(AND(BR144&lt;1,BS144&lt;1),"Produção e Intervalo",IF(BR144&lt;1,"Intervalo",IF(BS144&lt;1,"Produção","Aderente")))</f>
        <v>Produção e Intervalo</v>
      </c>
      <c r="BR144" s="18">
        <f>IF(OR(B144="",F144=""),"*",AY144/P144)</f>
        <v>0</v>
      </c>
      <c r="BS144" s="18">
        <f>IF(OR(B144="",F144=""),"*",BA144/Q144)</f>
        <v>0</v>
      </c>
      <c r="BT144" s="223" t="str">
        <f t="shared" si="4"/>
        <v>SuperExecução</v>
      </c>
      <c r="BU144" s="5"/>
      <c r="BV144" s="5"/>
      <c r="BW144" s="5"/>
    </row>
    <row r="145" spans="1:75" hidden="1">
      <c r="A145" s="50" t="str">
        <f>D145&amp;B145</f>
        <v/>
      </c>
      <c r="B145" s="171"/>
      <c r="C145" s="8" t="str">
        <f>IF(BS_CONTROLE[[#This Row],[DATA]]="","",WEEKNUM(BS_CONTROLE[[#This Row],[DATA]]))</f>
        <v/>
      </c>
      <c r="D145" s="51"/>
      <c r="E145" s="310">
        <v>139</v>
      </c>
      <c r="F145" s="172"/>
      <c r="G145" s="9" t="str">
        <f>IF(D145="","*",VLOOKUP(F145,BS_ATIVIDADE[#All],3,FALSE))</f>
        <v>*</v>
      </c>
      <c r="H145" s="173"/>
      <c r="I145" s="173"/>
      <c r="J145" s="215"/>
      <c r="K145" s="215"/>
      <c r="L145" s="83" t="s">
        <v>608</v>
      </c>
      <c r="M145" s="202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2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6"/>
      <c r="W145" s="173"/>
      <c r="X145" s="216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6" t="str">
        <f>IF(BS_CONTROLE[[#This Row],[Local - Partida]]=0, "-", BS_CONTROLE[[#This Row],[Local - Partida]])</f>
        <v>-</v>
      </c>
      <c r="AL145" s="276" t="str">
        <f>IF(BS_CONTROLE[[#This Row],[Local - Encerramento]]=0, "-", BS_CONTROLE[[#This Row],[Local - Encerramento]])</f>
        <v>-</v>
      </c>
      <c r="AM145" s="276" t="str">
        <f>IF(BS_CONTROLE[[#This Row],[Entre - Estações]]=0, "-", BS_CONTROLE[[#This Row],[Entre - Estações]])</f>
        <v>-</v>
      </c>
      <c r="AN145" s="276" t="str">
        <f>IF(BS_CONTROLE[[#This Row],[SB]]=0, "-", BS_CONTROLE[[#This Row],[SB]])</f>
        <v>-</v>
      </c>
      <c r="AO145" s="277" t="str">
        <f>IF(BS_CONTROLE[[#This Row],[SUB]]=0, "-", BS_CONTROLE[[#This Row],[SUB]])</f>
        <v>-</v>
      </c>
      <c r="AP145" s="278" t="str">
        <f>IF(BS_CONTROLE[[#This Row],[KM - Inicio]]=0, "-", BS_CONTROLE[[#This Row],[KM - Inicio]])</f>
        <v>-</v>
      </c>
      <c r="AQ145" s="278" t="str">
        <f>IF(BS_CONTROLE[[#This Row],[KM - Fim]]=0, "-", BS_CONTROLE[[#This Row],[KM - Fim]])</f>
        <v>-</v>
      </c>
      <c r="AR145" s="240"/>
      <c r="AS145" s="240"/>
      <c r="AT145" s="240"/>
      <c r="AU145" s="38"/>
      <c r="AV145" s="38"/>
      <c r="AW145" s="38"/>
      <c r="AX145" s="38"/>
      <c r="AY145" s="30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79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>IF(AND(BR145&lt;1,BS145&lt;1),"Produção e Intervalo",IF(BR145&lt;1,"Intervalo",IF(BS145&lt;1,"Produção","Aderente")))</f>
        <v>Aderente</v>
      </c>
      <c r="BR145" s="18" t="str">
        <f>IF(OR(B145="",F145=""),"*",AY145/P145)</f>
        <v>*</v>
      </c>
      <c r="BS145" s="18" t="str">
        <f>IF(OR(B145="",F145=""),"*",BA145/Q145)</f>
        <v>*</v>
      </c>
      <c r="BT145" s="223" t="str">
        <f t="shared" si="4"/>
        <v/>
      </c>
      <c r="BU145" s="5"/>
      <c r="BV145" s="5"/>
      <c r="BW145" s="5"/>
    </row>
    <row r="146" spans="1:75" ht="17.25" hidden="1" customHeight="1">
      <c r="A146" s="50" t="str">
        <f>D146&amp;B146</f>
        <v/>
      </c>
      <c r="B146" s="171"/>
      <c r="C146" s="8" t="str">
        <f>IF(BS_CONTROLE[[#This Row],[DATA]]="","",WEEKNUM(BS_CONTROLE[[#This Row],[DATA]]))</f>
        <v/>
      </c>
      <c r="D146" s="51"/>
      <c r="E146" s="310">
        <v>140</v>
      </c>
      <c r="F146" s="172"/>
      <c r="G146" s="9" t="str">
        <f>IF(D146="","*",VLOOKUP(F146,BS_ATIVIDADE[#All],3,FALSE))</f>
        <v>*</v>
      </c>
      <c r="H146" s="173"/>
      <c r="I146" s="173"/>
      <c r="J146" s="215"/>
      <c r="K146" s="215"/>
      <c r="L146" s="83" t="s">
        <v>608</v>
      </c>
      <c r="M146" s="202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2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6"/>
      <c r="W146" s="173"/>
      <c r="X146" s="216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6" t="str">
        <f>IF(BS_CONTROLE[[#This Row],[Local - Partida]]=0, "-", BS_CONTROLE[[#This Row],[Local - Partida]])</f>
        <v>-</v>
      </c>
      <c r="AL146" s="276" t="str">
        <f>IF(BS_CONTROLE[[#This Row],[Local - Encerramento]]=0, "-", BS_CONTROLE[[#This Row],[Local - Encerramento]])</f>
        <v>-</v>
      </c>
      <c r="AM146" s="276" t="str">
        <f>IF(BS_CONTROLE[[#This Row],[Entre - Estações]]=0, "-", BS_CONTROLE[[#This Row],[Entre - Estações]])</f>
        <v>-</v>
      </c>
      <c r="AN146" s="276" t="str">
        <f>IF(BS_CONTROLE[[#This Row],[SB]]=0, "-", BS_CONTROLE[[#This Row],[SB]])</f>
        <v>-</v>
      </c>
      <c r="AO146" s="277" t="str">
        <f>IF(BS_CONTROLE[[#This Row],[SUB]]=0, "-", BS_CONTROLE[[#This Row],[SUB]])</f>
        <v>-</v>
      </c>
      <c r="AP146" s="278" t="str">
        <f>IF(BS_CONTROLE[[#This Row],[KM - Inicio]]=0, "-", BS_CONTROLE[[#This Row],[KM - Inicio]])</f>
        <v>-</v>
      </c>
      <c r="AQ146" s="278" t="str">
        <f>IF(BS_CONTROLE[[#This Row],[KM - Fim]]=0, "-", BS_CONTROLE[[#This Row],[KM - Fim]])</f>
        <v>-</v>
      </c>
      <c r="AR146" s="240"/>
      <c r="AS146" s="240"/>
      <c r="AT146" s="240"/>
      <c r="AU146" s="38"/>
      <c r="AV146" s="38"/>
      <c r="AW146" s="38"/>
      <c r="AX146" s="38"/>
      <c r="AY146" s="30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7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23" t="str">
        <f t="shared" si="4"/>
        <v/>
      </c>
      <c r="BU146" s="5"/>
      <c r="BV146" s="5"/>
      <c r="BW146" s="5"/>
    </row>
    <row r="147" spans="1:75" ht="17.25" hidden="1" customHeight="1">
      <c r="A147" s="50" t="str">
        <f>D147&amp;B147</f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844</v>
      </c>
      <c r="E147" s="310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5">
        <v>98</v>
      </c>
      <c r="K147" s="215">
        <v>515</v>
      </c>
      <c r="L147" s="215">
        <v>514.5</v>
      </c>
      <c r="M147" s="202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2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6" t="s">
        <v>1492</v>
      </c>
      <c r="W147" s="173" t="s">
        <v>1493</v>
      </c>
      <c r="X147" s="216" t="s">
        <v>959</v>
      </c>
      <c r="Y147" s="158" t="s">
        <v>967</v>
      </c>
      <c r="Z147" s="158" t="s">
        <v>965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6" t="str">
        <f>IF(BS_CONTROLE[[#This Row],[Local - Partida]]=0, "-", BS_CONTROLE[[#This Row],[Local - Partida]])</f>
        <v>TGR2</v>
      </c>
      <c r="AL147" s="276" t="str">
        <f>IF(BS_CONTROLE[[#This Row],[Local - Encerramento]]=0, "-", BS_CONTROLE[[#This Row],[Local - Encerramento]])</f>
        <v>-</v>
      </c>
      <c r="AM147" s="276" t="str">
        <f>IF(BS_CONTROLE[[#This Row],[Entre - Estações]]=0, "-", BS_CONTROLE[[#This Row],[Entre - Estações]])</f>
        <v>TGR-TBE</v>
      </c>
      <c r="AN147" s="276">
        <f>IF(BS_CONTROLE[[#This Row],[SB]]=0, "-", BS_CONTROLE[[#This Row],[SB]])</f>
        <v>512521</v>
      </c>
      <c r="AO147" s="277">
        <f>IF(BS_CONTROLE[[#This Row],[SUB]]=0, "-", BS_CONTROLE[[#This Row],[SUB]])</f>
        <v>98</v>
      </c>
      <c r="AP147" s="278">
        <f>IF(BS_CONTROLE[[#This Row],[KM - Inicio]]=0, "-", BS_CONTROLE[[#This Row],[KM - Inicio]])</f>
        <v>515</v>
      </c>
      <c r="AQ147" s="278">
        <f>IF(BS_CONTROLE[[#This Row],[KM - Fim]]=0, "-", BS_CONTROLE[[#This Row],[KM - Fim]])</f>
        <v>514.5</v>
      </c>
      <c r="AR147" s="240">
        <v>0.12708333333333333</v>
      </c>
      <c r="AS147" s="240">
        <v>0</v>
      </c>
      <c r="AT147" s="240">
        <v>0</v>
      </c>
      <c r="AU147" s="38"/>
      <c r="AV147" s="38"/>
      <c r="AW147" s="38"/>
      <c r="AX147" s="38"/>
      <c r="AY147" s="309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79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1494</v>
      </c>
      <c r="BK147" s="16" t="s">
        <v>1494</v>
      </c>
      <c r="BL147" s="15"/>
      <c r="BM147" s="14" t="s">
        <v>984</v>
      </c>
      <c r="BN147" s="14" t="s">
        <v>1005</v>
      </c>
      <c r="BO147" s="165" t="s">
        <v>1116</v>
      </c>
      <c r="BP147" s="16" t="s">
        <v>1494</v>
      </c>
      <c r="BQ147" s="12" t="str">
        <f>IF(AND(BR147&lt;1,BS147&lt;1),"Produção e Intervalo",IF(BR147&lt;1,"Intervalo",IF(BS147&lt;1,"Produção","Aderente")))</f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23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hidden="1" customHeight="1">
      <c r="A148" s="50" t="str">
        <f>D148&amp;B148</f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844</v>
      </c>
      <c r="E148" s="310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5">
        <v>74</v>
      </c>
      <c r="K148" s="215">
        <v>501</v>
      </c>
      <c r="L148" s="83" t="s">
        <v>608</v>
      </c>
      <c r="M148" s="20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2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6" t="s">
        <v>1492</v>
      </c>
      <c r="W148" s="173" t="s">
        <v>1364</v>
      </c>
      <c r="X148" s="216" t="s">
        <v>964</v>
      </c>
      <c r="Y148" s="158" t="s">
        <v>967</v>
      </c>
      <c r="Z148" s="158" t="s">
        <v>960</v>
      </c>
      <c r="AA148" s="83" t="s">
        <v>1365</v>
      </c>
      <c r="AB148" s="70" t="s">
        <v>956</v>
      </c>
      <c r="AC148" s="70" t="s">
        <v>951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6" t="str">
        <f>IF(BS_CONTROLE[[#This Row],[Local - Partida]]=0, "-", BS_CONTROLE[[#This Row],[Local - Partida]])</f>
        <v>-</v>
      </c>
      <c r="AL148" s="276" t="str">
        <f>IF(BS_CONTROLE[[#This Row],[Local - Encerramento]]=0, "-", BS_CONTROLE[[#This Row],[Local - Encerramento]])</f>
        <v>TGR2</v>
      </c>
      <c r="AM148" s="276" t="str">
        <f>IF(BS_CONTROLE[[#This Row],[Entre - Estações]]=0, "-", BS_CONTROLE[[#This Row],[Entre - Estações]])</f>
        <v>TGR</v>
      </c>
      <c r="AN148" s="276" t="str">
        <f>IF(BS_CONTROLE[[#This Row],[SB]]=0, "-", BS_CONTROLE[[#This Row],[SB]])</f>
        <v>TGR2</v>
      </c>
      <c r="AO148" s="277">
        <f>IF(BS_CONTROLE[[#This Row],[SUB]]=0, "-", BS_CONTROLE[[#This Row],[SUB]])</f>
        <v>74</v>
      </c>
      <c r="AP148" s="278">
        <f>IF(BS_CONTROLE[[#This Row],[KM - Inicio]]=0, "-", BS_CONTROLE[[#This Row],[KM - Inicio]])</f>
        <v>501</v>
      </c>
      <c r="AQ148" s="278" t="str">
        <f>IF(BS_CONTROLE[[#This Row],[KM - Fim]]=0, "-", BS_CONTROLE[[#This Row],[KM - Fim]])</f>
        <v>-</v>
      </c>
      <c r="AR148" s="240">
        <v>0.37708333333333333</v>
      </c>
      <c r="AS148" s="240">
        <v>0</v>
      </c>
      <c r="AT148" s="240">
        <v>0</v>
      </c>
      <c r="AU148" s="38"/>
      <c r="AV148" s="38"/>
      <c r="AW148" s="38"/>
      <c r="AX148" s="38"/>
      <c r="AY148" s="309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79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1494</v>
      </c>
      <c r="BK148" s="16" t="s">
        <v>1494</v>
      </c>
      <c r="BL148" s="15"/>
      <c r="BM148" s="14" t="s">
        <v>991</v>
      </c>
      <c r="BN148" s="14" t="s">
        <v>1016</v>
      </c>
      <c r="BO148" s="165" t="s">
        <v>1016</v>
      </c>
      <c r="BP148" s="16" t="s">
        <v>1494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23" t="str">
        <f>IF(BN148="","",SUBSTITUTE(BM148," ","")&amp;SUBSTITUTE(BN148," ",""))</f>
        <v>CondiçõesClimáticaChuva</v>
      </c>
      <c r="BU148" s="5"/>
      <c r="BV148" s="5"/>
      <c r="BW148" s="5"/>
    </row>
    <row r="149" spans="1:75" ht="23.25" hidden="1">
      <c r="A149" s="50" t="str">
        <f>D149&amp;B149</f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893</v>
      </c>
      <c r="E149" s="310">
        <v>143</v>
      </c>
      <c r="F149" s="172" t="s">
        <v>791</v>
      </c>
      <c r="G149" s="9" t="str">
        <f>IF(D149="","*",VLOOKUP(F149,BS_ATIVIDADE[#All],3,FALSE))</f>
        <v>SOLDA</v>
      </c>
      <c r="H149" s="202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5">
        <v>74</v>
      </c>
      <c r="K149" s="215">
        <v>402</v>
      </c>
      <c r="L149" s="83" t="s">
        <v>608</v>
      </c>
      <c r="M149" s="20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6" t="s">
        <v>1495</v>
      </c>
      <c r="W149" s="173" t="s">
        <v>1496</v>
      </c>
      <c r="X149" s="216" t="s">
        <v>959</v>
      </c>
      <c r="Y149" s="158"/>
      <c r="Z149" s="158" t="s">
        <v>960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6" t="str">
        <f>IF(BS_CONTROLE[[#This Row],[Local - Partida]]=0, "-", BS_CONTROLE[[#This Row],[Local - Partida]])</f>
        <v>TMT1</v>
      </c>
      <c r="AL149" s="276" t="str">
        <f>IF(BS_CONTROLE[[#This Row],[Local - Encerramento]]=0, "-", BS_CONTROLE[[#This Row],[Local - Encerramento]])</f>
        <v>-</v>
      </c>
      <c r="AM149" s="276" t="str">
        <f>IF(BS_CONTROLE[[#This Row],[Entre - Estações]]=0, "-", BS_CONTROLE[[#This Row],[Entre - Estações]])</f>
        <v>TMT</v>
      </c>
      <c r="AN149" s="276" t="str">
        <f>IF(BS_CONTROLE[[#This Row],[SB]]=0, "-", BS_CONTROLE[[#This Row],[SB]])</f>
        <v>TMT1</v>
      </c>
      <c r="AO149" s="277">
        <f>IF(BS_CONTROLE[[#This Row],[SUB]]=0, "-", BS_CONTROLE[[#This Row],[SUB]])</f>
        <v>74</v>
      </c>
      <c r="AP149" s="278">
        <f>IF(BS_CONTROLE[[#This Row],[KM - Inicio]]=0, "-", BS_CONTROLE[[#This Row],[KM - Inicio]])</f>
        <v>402</v>
      </c>
      <c r="AQ149" s="278" t="str">
        <f>IF(BS_CONTROLE[[#This Row],[KM - Fim]]=0, "-", BS_CONTROLE[[#This Row],[KM - Fim]])</f>
        <v>-</v>
      </c>
      <c r="AR149" s="240">
        <v>0</v>
      </c>
      <c r="AS149" s="240">
        <v>0</v>
      </c>
      <c r="AT149" s="240">
        <v>0</v>
      </c>
      <c r="AU149" s="38"/>
      <c r="AV149" s="38"/>
      <c r="AW149" s="38"/>
      <c r="AX149" s="38"/>
      <c r="AY149" s="309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79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1497</v>
      </c>
      <c r="BK149" s="16" t="s">
        <v>1497</v>
      </c>
      <c r="BL149" s="15"/>
      <c r="BM149" s="14" t="s">
        <v>985</v>
      </c>
      <c r="BN149" s="14" t="s">
        <v>1015</v>
      </c>
      <c r="BO149" s="165" t="s">
        <v>1123</v>
      </c>
      <c r="BP149" s="16" t="s">
        <v>1497</v>
      </c>
      <c r="BQ149" s="12" t="str">
        <f>IF(AND(BR149&lt;1,BS149&lt;1),"Produção e Intervalo",IF(BR149&lt;1,"Intervalo",IF(BS149&lt;1,"Produção","Aderente")))</f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23" t="str">
        <f t="shared" si="4"/>
        <v>SuperExecução</v>
      </c>
      <c r="BU149" s="5"/>
      <c r="BV149" s="5"/>
      <c r="BW149" s="5"/>
    </row>
    <row r="150" spans="1:75" ht="23.25" hidden="1">
      <c r="A150" s="50" t="str">
        <f>D150&amp;B150</f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923</v>
      </c>
      <c r="E150" s="310">
        <v>143</v>
      </c>
      <c r="F150" s="172" t="s">
        <v>791</v>
      </c>
      <c r="G150" s="9" t="str">
        <f>IF(D150="","*",VLOOKUP(F150,BS_ATIVIDADE[#All],3,FALSE))</f>
        <v>SOLDA</v>
      </c>
      <c r="H150" s="202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5">
        <v>74</v>
      </c>
      <c r="K150" s="215">
        <v>288.3</v>
      </c>
      <c r="L150" s="83" t="s">
        <v>608</v>
      </c>
      <c r="M150" s="20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6" t="s">
        <v>1495</v>
      </c>
      <c r="W150" s="173" t="s">
        <v>1496</v>
      </c>
      <c r="X150" s="216" t="s">
        <v>964</v>
      </c>
      <c r="Y150" s="158" t="s">
        <v>967</v>
      </c>
      <c r="Z150" s="158" t="s">
        <v>969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6" t="str">
        <f>IF(BS_CONTROLE[[#This Row],[Local - Partida]]=0, "-", BS_CONTROLE[[#This Row],[Local - Partida]])</f>
        <v>TCS1</v>
      </c>
      <c r="AL150" s="276" t="str">
        <f>IF(BS_CONTROLE[[#This Row],[Local - Encerramento]]=0, "-", BS_CONTROLE[[#This Row],[Local - Encerramento]])</f>
        <v>-</v>
      </c>
      <c r="AM150" s="276" t="str">
        <f>IF(BS_CONTROLE[[#This Row],[Entre - Estações]]=0, "-", BS_CONTROLE[[#This Row],[Entre - Estações]])</f>
        <v>TCS</v>
      </c>
      <c r="AN150" s="276" t="str">
        <f>IF(BS_CONTROLE[[#This Row],[SB]]=0, "-", BS_CONTROLE[[#This Row],[SB]])</f>
        <v>TCS1</v>
      </c>
      <c r="AO150" s="277">
        <f>IF(BS_CONTROLE[[#This Row],[SUB]]=0, "-", BS_CONTROLE[[#This Row],[SUB]])</f>
        <v>74</v>
      </c>
      <c r="AP150" s="278">
        <f>IF(BS_CONTROLE[[#This Row],[KM - Inicio]]=0, "-", BS_CONTROLE[[#This Row],[KM - Inicio]])</f>
        <v>288.3</v>
      </c>
      <c r="AQ150" s="278" t="str">
        <f>IF(BS_CONTROLE[[#This Row],[KM - Fim]]=0, "-", BS_CONTROLE[[#This Row],[KM - Fim]])</f>
        <v>-</v>
      </c>
      <c r="AR150" s="240">
        <v>0.36458333333333331</v>
      </c>
      <c r="AS150" s="240">
        <v>0.41666666666666669</v>
      </c>
      <c r="AT150" s="240">
        <v>0.47916666666666669</v>
      </c>
      <c r="AU150" s="38"/>
      <c r="AV150" s="38"/>
      <c r="AW150" s="38"/>
      <c r="AX150" s="38"/>
      <c r="AY150" s="309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79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1498</v>
      </c>
      <c r="BK150" s="16" t="s">
        <v>1498</v>
      </c>
      <c r="BL150" s="15"/>
      <c r="BM150" s="14" t="s">
        <v>989</v>
      </c>
      <c r="BN150" s="14" t="s">
        <v>989</v>
      </c>
      <c r="BO150" s="165" t="s">
        <v>989</v>
      </c>
      <c r="BP150" s="16"/>
      <c r="BQ150" s="12" t="str">
        <f>IF(AND(BR150&lt;1,BS150&lt;1),"Produção e Intervalo",IF(BR150&lt;1,"Intervalo",IF(BS150&lt;1,"Produção","Aderente")))</f>
        <v>Aderente</v>
      </c>
      <c r="BR150" s="18">
        <f>IF(OR(B150="",F150=""),"*",AY150/P150)</f>
        <v>1</v>
      </c>
      <c r="BS150" s="18">
        <f>IF(OR(B150="",F150=""),"*",BA150/Q150)</f>
        <v>1</v>
      </c>
      <c r="BT150" s="223" t="str">
        <f>IF(BN150="","",SUBSTITUTE(BM150," ","")&amp;SUBSTITUTE(BN150," ",""))</f>
        <v>OKOK</v>
      </c>
      <c r="BU150" s="5"/>
      <c r="BV150" s="5"/>
      <c r="BW150" s="5"/>
    </row>
    <row r="151" spans="1:75" hidden="1">
      <c r="A151" s="50" t="str">
        <f>D151&amp;B151</f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0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5">
        <v>74</v>
      </c>
      <c r="K151" s="215">
        <v>217</v>
      </c>
      <c r="L151" s="215">
        <v>213</v>
      </c>
      <c r="M151" s="20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2" t="s">
        <v>1499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6" t="s">
        <v>1398</v>
      </c>
      <c r="W151" s="173" t="s">
        <v>1440</v>
      </c>
      <c r="X151" s="216" t="s">
        <v>959</v>
      </c>
      <c r="Y151" s="158" t="s">
        <v>967</v>
      </c>
      <c r="Z151" s="158" t="s">
        <v>960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6" t="str">
        <f>IF(BS_CONTROLE[[#This Row],[Local - Partida]]=0, "-", BS_CONTROLE[[#This Row],[Local - Partida]])</f>
        <v>-</v>
      </c>
      <c r="AL151" s="276" t="str">
        <f>IF(BS_CONTROLE[[#This Row],[Local - Encerramento]]=0, "-", BS_CONTROLE[[#This Row],[Local - Encerramento]])</f>
        <v>-</v>
      </c>
      <c r="AM151" s="276" t="str">
        <f>IF(BS_CONTROLE[[#This Row],[Entre - Estações]]=0, "-", BS_CONTROLE[[#This Row],[Entre - Estações]])</f>
        <v>TID-TVI</v>
      </c>
      <c r="AN151" s="276" t="str">
        <f>IF(BS_CONTROLE[[#This Row],[SB]]=0, "-", BS_CONTROLE[[#This Row],[SB]])</f>
        <v>213TVI / 201213</v>
      </c>
      <c r="AO151" s="277">
        <f>IF(BS_CONTROLE[[#This Row],[SUB]]=0, "-", BS_CONTROLE[[#This Row],[SUB]])</f>
        <v>74</v>
      </c>
      <c r="AP151" s="278">
        <f>IF(BS_CONTROLE[[#This Row],[KM - Inicio]]=0, "-", BS_CONTROLE[[#This Row],[KM - Inicio]])</f>
        <v>217</v>
      </c>
      <c r="AQ151" s="278">
        <f>IF(BS_CONTROLE[[#This Row],[KM - Fim]]=0, "-", BS_CONTROLE[[#This Row],[KM - Fim]])</f>
        <v>213</v>
      </c>
      <c r="AR151" s="240">
        <v>0.52638888888888891</v>
      </c>
      <c r="AS151" s="240">
        <v>0</v>
      </c>
      <c r="AT151" s="240">
        <v>0.125</v>
      </c>
      <c r="AU151" s="38"/>
      <c r="AV151" s="38"/>
      <c r="AW151" s="38"/>
      <c r="AX151" s="38"/>
      <c r="AY151" s="309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79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1500</v>
      </c>
      <c r="BK151" s="16" t="s">
        <v>1500</v>
      </c>
      <c r="BL151" s="15"/>
      <c r="BM151" s="14" t="s">
        <v>989</v>
      </c>
      <c r="BN151" s="14" t="s">
        <v>989</v>
      </c>
      <c r="BO151" s="165" t="s">
        <v>989</v>
      </c>
      <c r="BP151" s="16"/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</v>
      </c>
      <c r="BS151" s="18">
        <f>IF(OR(B151="",F151=""),"*",BA151/Q151)</f>
        <v>1</v>
      </c>
      <c r="BT151" s="223" t="str">
        <f>IF(BN151="","",SUBSTITUTE(BM151," ","")&amp;SUBSTITUTE(BN151," ",""))</f>
        <v>OKOK</v>
      </c>
      <c r="BU151" s="5"/>
      <c r="BV151" s="5"/>
      <c r="BW151" s="5"/>
    </row>
    <row r="152" spans="1:75" hidden="1">
      <c r="A152" s="50" t="str">
        <f>D152&amp;B152</f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835</v>
      </c>
      <c r="E152" s="314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1315</v>
      </c>
      <c r="I152" s="173" t="s">
        <v>264</v>
      </c>
      <c r="J152" s="215">
        <v>74</v>
      </c>
      <c r="K152" s="215">
        <v>217</v>
      </c>
      <c r="L152" s="215">
        <v>213</v>
      </c>
      <c r="M152" s="20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2" t="s">
        <v>1499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6" t="s">
        <v>1398</v>
      </c>
      <c r="W152" s="173" t="s">
        <v>1441</v>
      </c>
      <c r="X152" s="216" t="s">
        <v>959</v>
      </c>
      <c r="Y152" s="158" t="s">
        <v>967</v>
      </c>
      <c r="Z152" s="158" t="s">
        <v>960</v>
      </c>
      <c r="AA152" s="83" t="s">
        <v>1321</v>
      </c>
      <c r="AB152" s="70" t="s">
        <v>956</v>
      </c>
      <c r="AC152" s="70" t="s">
        <v>951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6" t="str">
        <f>IF(BS_CONTROLE[[#This Row],[Local - Partida]]=0, "-", BS_CONTROLE[[#This Row],[Local - Partida]])</f>
        <v xml:space="preserve">TCS2 </v>
      </c>
      <c r="AL152" s="276" t="str">
        <f>IF(BS_CONTROLE[[#This Row],[Local - Encerramento]]=0, "-", BS_CONTROLE[[#This Row],[Local - Encerramento]])</f>
        <v>TCS2</v>
      </c>
      <c r="AM152" s="276" t="str">
        <f>IF(BS_CONTROLE[[#This Row],[Entre - Estações]]=0, "-", BS_CONTROLE[[#This Row],[Entre - Estações]])</f>
        <v>TID-TVI</v>
      </c>
      <c r="AN152" s="276" t="str">
        <f>IF(BS_CONTROLE[[#This Row],[SB]]=0, "-", BS_CONTROLE[[#This Row],[SB]])</f>
        <v>213TVI / 201213</v>
      </c>
      <c r="AO152" s="277">
        <f>IF(BS_CONTROLE[[#This Row],[SUB]]=0, "-", BS_CONTROLE[[#This Row],[SUB]])</f>
        <v>74</v>
      </c>
      <c r="AP152" s="278">
        <f>IF(BS_CONTROLE[[#This Row],[KM - Inicio]]=0, "-", BS_CONTROLE[[#This Row],[KM - Inicio]])</f>
        <v>217</v>
      </c>
      <c r="AQ152" s="278">
        <f>IF(BS_CONTROLE[[#This Row],[KM - Fim]]=0, "-", BS_CONTROLE[[#This Row],[KM - Fim]])</f>
        <v>213</v>
      </c>
      <c r="AR152" s="240">
        <v>0.52638888888888891</v>
      </c>
      <c r="AS152" s="240">
        <v>0</v>
      </c>
      <c r="AT152" s="240">
        <v>6.9444444444444447E-4</v>
      </c>
      <c r="AU152" s="38"/>
      <c r="AV152" s="38"/>
      <c r="AW152" s="38"/>
      <c r="AX152" s="38"/>
      <c r="AY152" s="309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79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1500</v>
      </c>
      <c r="BK152" s="16" t="s">
        <v>1500</v>
      </c>
      <c r="BL152" s="15"/>
      <c r="BM152" s="14" t="s">
        <v>987</v>
      </c>
      <c r="BN152" s="14" t="s">
        <v>1015</v>
      </c>
      <c r="BO152" s="165" t="s">
        <v>1110</v>
      </c>
      <c r="BP152" s="16"/>
      <c r="BQ152" s="12" t="str">
        <f>IF(AND(BR152&lt;1,BS152&lt;1),"Produção e Intervalo",IF(BR152&lt;1,"Intervalo",IF(BS152&lt;1,"Produção","Aderente")))</f>
        <v>Produção</v>
      </c>
      <c r="BR152" s="18">
        <f>IF(OR(B152="",F152=""),"*",AY152/P152)</f>
        <v>1</v>
      </c>
      <c r="BS152" s="18">
        <f>IF(OR(B152="",F152=""),"*",BA152/Q152)</f>
        <v>0.50571428571428567</v>
      </c>
      <c r="BT152" s="223" t="str">
        <f>IF(BN152="","",SUBSTITUTE(BM152," ","")&amp;SUBSTITUTE(BN152," ",""))</f>
        <v>ModernizaçãoExecução</v>
      </c>
    </row>
    <row r="153" spans="1:75" hidden="1">
      <c r="A153" s="50" t="str">
        <f>D153&amp;B153</f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817</v>
      </c>
      <c r="E153" s="310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5">
        <v>74</v>
      </c>
      <c r="K153" s="215">
        <v>200</v>
      </c>
      <c r="L153" s="215">
        <v>194.2</v>
      </c>
      <c r="M153" s="20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6" t="s">
        <v>1238</v>
      </c>
      <c r="W153" s="173" t="s">
        <v>1381</v>
      </c>
      <c r="X153" s="216" t="s">
        <v>970</v>
      </c>
      <c r="Y153" s="158" t="s">
        <v>967</v>
      </c>
      <c r="Z153" s="158" t="s">
        <v>965</v>
      </c>
      <c r="AA153" s="83">
        <v>1</v>
      </c>
      <c r="AB153" s="70" t="s">
        <v>956</v>
      </c>
      <c r="AC153" s="70" t="s">
        <v>951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6" t="str">
        <f>IF(BS_CONTROLE[[#This Row],[Local - Partida]]=0, "-", BS_CONTROLE[[#This Row],[Local - Partida]])</f>
        <v>TID2</v>
      </c>
      <c r="AL153" s="276" t="str">
        <f>IF(BS_CONTROLE[[#This Row],[Local - Encerramento]]=0, "-", BS_CONTROLE[[#This Row],[Local - Encerramento]])</f>
        <v>TID2</v>
      </c>
      <c r="AM153" s="276" t="str">
        <f>IF(BS_CONTROLE[[#This Row],[Entre - Estações]]=0, "-", BS_CONTROLE[[#This Row],[Entre - Estações]])</f>
        <v>TID-TVI</v>
      </c>
      <c r="AN153" s="276" t="str">
        <f>IF(BS_CONTROLE[[#This Row],[SB]]=0, "-", BS_CONTROLE[[#This Row],[SB]])</f>
        <v>TID201</v>
      </c>
      <c r="AO153" s="277">
        <f>IF(BS_CONTROLE[[#This Row],[SUB]]=0, "-", BS_CONTROLE[[#This Row],[SUB]])</f>
        <v>74</v>
      </c>
      <c r="AP153" s="278">
        <f>IF(BS_CONTROLE[[#This Row],[KM - Inicio]]=0, "-", BS_CONTROLE[[#This Row],[KM - Inicio]])</f>
        <v>200</v>
      </c>
      <c r="AQ153" s="278">
        <f>IF(BS_CONTROLE[[#This Row],[KM - Fim]]=0, "-", BS_CONTROLE[[#This Row],[KM - Fim]])</f>
        <v>194.2</v>
      </c>
      <c r="AR153" s="240">
        <v>0.42638888888888887</v>
      </c>
      <c r="AS153" s="240">
        <v>0.52152777777777781</v>
      </c>
      <c r="AT153" s="240">
        <v>0.58402777777777781</v>
      </c>
      <c r="AU153" s="38"/>
      <c r="AV153" s="38"/>
      <c r="AW153" s="38"/>
      <c r="AX153" s="38"/>
      <c r="AY153" s="309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79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1501</v>
      </c>
      <c r="BK153" s="16"/>
      <c r="BL153" s="15"/>
      <c r="BM153" s="14" t="s">
        <v>981</v>
      </c>
      <c r="BN153" s="14" t="s">
        <v>1002</v>
      </c>
      <c r="BO153" s="165" t="s">
        <v>1110</v>
      </c>
      <c r="BP153" s="16"/>
      <c r="BQ153" s="12" t="str">
        <f>IF(AND(BR153&lt;1,BS153&lt;1),"Produção e Intervalo",IF(BR153&lt;1,"Intervalo",IF(BS153&lt;1,"Produção","Aderente")))</f>
        <v>Produção</v>
      </c>
      <c r="BR153" s="18">
        <f>IF(OR(B153="",F153=""),"*",AY153/P153)</f>
        <v>1</v>
      </c>
      <c r="BS153" s="18">
        <f>IF(OR(B153="",F153=""),"*",BA153/Q153)</f>
        <v>0.27937649880095922</v>
      </c>
      <c r="BT153" s="223" t="str">
        <f>IF(BN153="","",SUBSTITUTE(BM153," ","")&amp;SUBSTITUTE(BN153," ",""))</f>
        <v>MecanizaçãoOperação</v>
      </c>
    </row>
    <row r="154" spans="1:75" hidden="1">
      <c r="A154" s="50" t="str">
        <f>D154&amp;B154</f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0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5">
        <v>74</v>
      </c>
      <c r="K154" s="215">
        <v>190</v>
      </c>
      <c r="L154" s="83" t="s">
        <v>608</v>
      </c>
      <c r="M154" s="202" t="s">
        <v>1502</v>
      </c>
      <c r="N154" s="202" t="s">
        <v>1503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6" t="s">
        <v>1319</v>
      </c>
      <c r="W154" s="173" t="s">
        <v>1504</v>
      </c>
      <c r="X154" s="216" t="s">
        <v>964</v>
      </c>
      <c r="Y154" s="158" t="s">
        <v>967</v>
      </c>
      <c r="Z154" s="158" t="s">
        <v>971</v>
      </c>
      <c r="AA154" s="83">
        <v>1</v>
      </c>
      <c r="AB154" s="70" t="s">
        <v>956</v>
      </c>
      <c r="AC154" s="70" t="s">
        <v>951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6" t="str">
        <f>IF(BS_CONTROLE[[#This Row],[Local - Partida]]=0, "-", BS_CONTROLE[[#This Row],[Local - Partida]])</f>
        <v>TID201</v>
      </c>
      <c r="AL154" s="276" t="str">
        <f>IF(BS_CONTROLE[[#This Row],[Local - Encerramento]]=0, "-", BS_CONTROLE[[#This Row],[Local - Encerramento]])</f>
        <v>TIN2</v>
      </c>
      <c r="AM154" s="276" t="str">
        <f>IF(BS_CONTROLE[[#This Row],[Entre - Estações]]=0, "-", BS_CONTROLE[[#This Row],[Entre - Estações]])</f>
        <v>TID-TIN</v>
      </c>
      <c r="AN154" s="276" t="str">
        <f>IF(BS_CONTROLE[[#This Row],[SB]]=0, "-", BS_CONTROLE[[#This Row],[SB]])</f>
        <v>TIDTIN</v>
      </c>
      <c r="AO154" s="277">
        <f>IF(BS_CONTROLE[[#This Row],[SUB]]=0, "-", BS_CONTROLE[[#This Row],[SUB]])</f>
        <v>74</v>
      </c>
      <c r="AP154" s="278">
        <f>IF(BS_CONTROLE[[#This Row],[KM - Inicio]]=0, "-", BS_CONTROLE[[#This Row],[KM - Inicio]])</f>
        <v>190</v>
      </c>
      <c r="AQ154" s="278" t="str">
        <f>IF(BS_CONTROLE[[#This Row],[KM - Fim]]=0, "-", BS_CONTROLE[[#This Row],[KM - Fim]])</f>
        <v>-</v>
      </c>
      <c r="AR154" s="240">
        <v>0</v>
      </c>
      <c r="AS154" s="240">
        <v>0</v>
      </c>
      <c r="AT154" s="240">
        <v>0</v>
      </c>
      <c r="AU154" s="38"/>
      <c r="AV154" s="38"/>
      <c r="AW154" s="38"/>
      <c r="AX154" s="38"/>
      <c r="AY154" s="309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79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1505</v>
      </c>
      <c r="BK154" s="16" t="s">
        <v>1505</v>
      </c>
      <c r="BL154" s="15"/>
      <c r="BM154" s="14" t="s">
        <v>985</v>
      </c>
      <c r="BN154" s="14" t="s">
        <v>1015</v>
      </c>
      <c r="BO154" s="165" t="s">
        <v>1113</v>
      </c>
      <c r="BP154" s="16" t="s">
        <v>1505</v>
      </c>
      <c r="BQ154" s="12" t="str">
        <f>IF(AND(BR154&lt;1,BS154&lt;1),"Produção e Intervalo",IF(BR154&lt;1,"Intervalo",IF(BS154&lt;1,"Produção","Aderente")))</f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23" t="str">
        <f>IF(BN154="","",SUBSTITUTE(BM154," ","")&amp;SUBSTITUTE(BN154," ",""))</f>
        <v>SuperExecução</v>
      </c>
    </row>
    <row r="155" spans="1:75" hidden="1">
      <c r="A155" s="50" t="str">
        <f>D155&amp;B155</f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829</v>
      </c>
      <c r="E155" s="323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1506</v>
      </c>
      <c r="J155" s="215">
        <v>78</v>
      </c>
      <c r="K155" s="215">
        <v>185</v>
      </c>
      <c r="L155" s="83">
        <v>175</v>
      </c>
      <c r="M155" s="20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2" t="s">
        <v>1507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6" t="s">
        <v>1350</v>
      </c>
      <c r="W155" s="173" t="s">
        <v>1508</v>
      </c>
      <c r="X155" s="216" t="s">
        <v>964</v>
      </c>
      <c r="Y155" s="158" t="s">
        <v>967</v>
      </c>
      <c r="Z155" s="158" t="s">
        <v>960</v>
      </c>
      <c r="AA155" s="83">
        <v>1</v>
      </c>
      <c r="AB155" s="70" t="s">
        <v>956</v>
      </c>
      <c r="AC155" s="70" t="s">
        <v>951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6" t="str">
        <f>IF(BS_CONTROLE[[#This Row],[Local - Partida]]=0, "-", BS_CONTROLE[[#This Row],[Local - Partida]])</f>
        <v>ZFH2</v>
      </c>
      <c r="AL155" s="276" t="str">
        <f>IF(BS_CONTROLE[[#This Row],[Local - Encerramento]]=0, "-", BS_CONTROLE[[#This Row],[Local - Encerramento]])</f>
        <v>ZIQ2</v>
      </c>
      <c r="AM155" s="276" t="str">
        <f>IF(BS_CONTROLE[[#This Row],[Entre - Estações]]=0, "-", BS_CONTROLE[[#This Row],[Entre - Estações]])</f>
        <v>ZQY-ZFH</v>
      </c>
      <c r="AN155" s="276" t="str">
        <f>IF(BS_CONTROLE[[#This Row],[SB]]=0, "-", BS_CONTROLE[[#This Row],[SB]])</f>
        <v>ZQYZFH / ZIQZQY</v>
      </c>
      <c r="AO155" s="277">
        <f>IF(BS_CONTROLE[[#This Row],[SUB]]=0, "-", BS_CONTROLE[[#This Row],[SUB]])</f>
        <v>78</v>
      </c>
      <c r="AP155" s="278">
        <f>IF(BS_CONTROLE[[#This Row],[KM - Inicio]]=0, "-", BS_CONTROLE[[#This Row],[KM - Inicio]])</f>
        <v>185</v>
      </c>
      <c r="AQ155" s="278">
        <f>IF(BS_CONTROLE[[#This Row],[KM - Fim]]=0, "-", BS_CONTROLE[[#This Row],[KM - Fim]])</f>
        <v>175</v>
      </c>
      <c r="AR155" s="240">
        <v>0.50416666666666665</v>
      </c>
      <c r="AS155" s="240">
        <v>0.52152777777777781</v>
      </c>
      <c r="AT155" s="240">
        <v>0.58402777777777781</v>
      </c>
      <c r="AU155" s="38"/>
      <c r="AV155" s="38"/>
      <c r="AW155" s="38"/>
      <c r="AX155" s="38"/>
      <c r="AY155" s="309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79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1509</v>
      </c>
      <c r="BK155" s="16" t="s">
        <v>1509</v>
      </c>
      <c r="BL155" s="15"/>
      <c r="BM155" s="14" t="s">
        <v>989</v>
      </c>
      <c r="BN155" s="14" t="s">
        <v>989</v>
      </c>
      <c r="BO155" s="165" t="s">
        <v>989</v>
      </c>
      <c r="BP155" s="16"/>
      <c r="BQ155" s="12" t="str">
        <f>IF(AND(BR155&lt;1,BS155&lt;1),"Produção e Intervalo",IF(BR155&lt;1,"Intervalo",IF(BS155&lt;1,"Produção","Aderente")))</f>
        <v>Aderente</v>
      </c>
      <c r="BR155" s="18">
        <f>IF(OR(B155="",F155=""),"*",AY155/P155)</f>
        <v>1</v>
      </c>
      <c r="BS155" s="18">
        <f>IF(OR(B155="",F155=""),"*",BA155/Q155)</f>
        <v>1</v>
      </c>
      <c r="BT155" s="223" t="str">
        <f>IF(BN155="","",SUBSTITUTE(BM155," ","")&amp;SUBSTITUTE(BN155," ",""))</f>
        <v>OKOK</v>
      </c>
    </row>
    <row r="156" spans="1:75" hidden="1">
      <c r="A156" s="50" t="str">
        <f>D156&amp;B156</f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787</v>
      </c>
      <c r="E156" s="323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5">
        <v>72</v>
      </c>
      <c r="K156" s="215">
        <v>290.60000000000002</v>
      </c>
      <c r="L156" s="215">
        <v>288.5</v>
      </c>
      <c r="M156" s="20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2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6" t="s">
        <v>1350</v>
      </c>
      <c r="W156" s="173" t="s">
        <v>1381</v>
      </c>
      <c r="X156" s="216" t="s">
        <v>964</v>
      </c>
      <c r="Y156" s="158" t="s">
        <v>967</v>
      </c>
      <c r="Z156" s="158" t="s">
        <v>965</v>
      </c>
      <c r="AA156" s="83">
        <v>1</v>
      </c>
      <c r="AB156" s="70" t="s">
        <v>956</v>
      </c>
      <c r="AC156" s="70" t="s">
        <v>951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6" t="str">
        <f>IF(BS_CONTROLE[[#This Row],[Local - Partida]]=0, "-", BS_CONTROLE[[#This Row],[Local - Partida]])</f>
        <v>ZGT1</v>
      </c>
      <c r="AL156" s="276" t="str">
        <f>IF(BS_CONTROLE[[#This Row],[Local - Encerramento]]=0, "-", BS_CONTROLE[[#This Row],[Local - Encerramento]])</f>
        <v>ZGT1</v>
      </c>
      <c r="AM156" s="276" t="str">
        <f>IF(BS_CONTROLE[[#This Row],[Entre - Estações]]=0, "-", BS_CONTROLE[[#This Row],[Entre - Estações]])</f>
        <v>ZRI-ZGT</v>
      </c>
      <c r="AN156" s="276" t="str">
        <f>IF(BS_CONTROLE[[#This Row],[SB]]=0, "-", BS_CONTROLE[[#This Row],[SB]])</f>
        <v>ZRIZGT</v>
      </c>
      <c r="AO156" s="277">
        <f>IF(BS_CONTROLE[[#This Row],[SUB]]=0, "-", BS_CONTROLE[[#This Row],[SUB]])</f>
        <v>72</v>
      </c>
      <c r="AP156" s="278">
        <f>IF(BS_CONTROLE[[#This Row],[KM - Inicio]]=0, "-", BS_CONTROLE[[#This Row],[KM - Inicio]])</f>
        <v>290.60000000000002</v>
      </c>
      <c r="AQ156" s="278">
        <f>IF(BS_CONTROLE[[#This Row],[KM - Fim]]=0, "-", BS_CONTROLE[[#This Row],[KM - Fim]])</f>
        <v>288.5</v>
      </c>
      <c r="AR156" s="240">
        <v>0.24930555555555556</v>
      </c>
      <c r="AS156" s="240">
        <v>0.30277777777777776</v>
      </c>
      <c r="AT156" s="240">
        <v>0.5</v>
      </c>
      <c r="AU156" s="38"/>
      <c r="AV156" s="38"/>
      <c r="AW156" s="38"/>
      <c r="AX156" s="38"/>
      <c r="AY156" s="309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79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1510</v>
      </c>
      <c r="BK156" s="16" t="s">
        <v>1510</v>
      </c>
      <c r="BL156" s="15"/>
      <c r="BM156" s="14" t="s">
        <v>989</v>
      </c>
      <c r="BN156" s="14" t="s">
        <v>989</v>
      </c>
      <c r="BO156" s="165" t="s">
        <v>989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1.1833333333333336</v>
      </c>
      <c r="BS156" s="18">
        <f>IF(OR(B156="",F156=""),"*",BA156/Q156)</f>
        <v>1.64375</v>
      </c>
      <c r="BT156" s="223" t="str">
        <f>IF(BN156="","",SUBSTITUTE(BM156," ","")&amp;SUBSTITUTE(BN156," ",""))</f>
        <v>OKOK</v>
      </c>
    </row>
    <row r="157" spans="1:75" hidden="1">
      <c r="A157" s="50" t="str">
        <f>D157&amp;B157</f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0">
        <v>150</v>
      </c>
      <c r="F157" s="172" t="s">
        <v>630</v>
      </c>
      <c r="G157" s="9" t="str">
        <f>IF(D157="","*",VLOOKUP(F157,BS_ATIVIDADE[#All],3,FALSE))</f>
        <v>DETECÇÃO</v>
      </c>
      <c r="H157" s="202" t="s">
        <v>380</v>
      </c>
      <c r="I157" s="173" t="s">
        <v>398</v>
      </c>
      <c r="J157" s="215">
        <v>72</v>
      </c>
      <c r="K157" s="215">
        <v>256.5</v>
      </c>
      <c r="L157" s="83" t="s">
        <v>608</v>
      </c>
      <c r="M157" s="202" t="s">
        <v>1511</v>
      </c>
      <c r="N157" s="202" t="s">
        <v>1512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6" t="s">
        <v>1513</v>
      </c>
      <c r="W157" s="173" t="s">
        <v>1514</v>
      </c>
      <c r="X157" s="216" t="s">
        <v>964</v>
      </c>
      <c r="Y157" s="158" t="s">
        <v>967</v>
      </c>
      <c r="Z157" s="158" t="s">
        <v>960</v>
      </c>
      <c r="AA157" s="83">
        <v>1</v>
      </c>
      <c r="AB157" s="70" t="s">
        <v>956</v>
      </c>
      <c r="AC157" s="70" t="s">
        <v>951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6" t="str">
        <f>IF(BS_CONTROLE[[#This Row],[Local - Partida]]=0, "-", BS_CONTROLE[[#This Row],[Local - Partida]])</f>
        <v>ZTO261</v>
      </c>
      <c r="AL157" s="276" t="str">
        <f>IF(BS_CONTROLE[[#This Row],[Local - Encerramento]]=0, "-", BS_CONTROLE[[#This Row],[Local - Encerramento]])</f>
        <v>ZXE2</v>
      </c>
      <c r="AM157" s="276" t="str">
        <f>IF(BS_CONTROLE[[#This Row],[Entre - Estações]]=0, "-", BS_CONTROLE[[#This Row],[Entre - Estações]])</f>
        <v>ZTO-ZXE</v>
      </c>
      <c r="AN157" s="276" t="str">
        <f>IF(BS_CONTROLE[[#This Row],[SB]]=0, "-", BS_CONTROLE[[#This Row],[SB]])</f>
        <v>ZTOZXE</v>
      </c>
      <c r="AO157" s="277">
        <f>IF(BS_CONTROLE[[#This Row],[SUB]]=0, "-", BS_CONTROLE[[#This Row],[SUB]])</f>
        <v>72</v>
      </c>
      <c r="AP157" s="278">
        <f>IF(BS_CONTROLE[[#This Row],[KM - Inicio]]=0, "-", BS_CONTROLE[[#This Row],[KM - Inicio]])</f>
        <v>256.5</v>
      </c>
      <c r="AQ157" s="278" t="str">
        <f>IF(BS_CONTROLE[[#This Row],[KM - Fim]]=0, "-", BS_CONTROLE[[#This Row],[KM - Fim]])</f>
        <v>-</v>
      </c>
      <c r="AR157" s="240">
        <v>0.32500000000000001</v>
      </c>
      <c r="AS157" s="240">
        <v>0.33124999999999999</v>
      </c>
      <c r="AT157" s="240">
        <v>0.37291666666666667</v>
      </c>
      <c r="AU157" s="38"/>
      <c r="AV157" s="38"/>
      <c r="AW157" s="38"/>
      <c r="AX157" s="38"/>
      <c r="AY157" s="309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79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1515</v>
      </c>
      <c r="BK157" s="16" t="s">
        <v>1515</v>
      </c>
      <c r="BL157" s="15"/>
      <c r="BM157" s="14" t="s">
        <v>989</v>
      </c>
      <c r="BN157" s="14" t="s">
        <v>989</v>
      </c>
      <c r="BO157" s="165" t="s">
        <v>989</v>
      </c>
      <c r="BP157" s="16"/>
      <c r="BQ157" s="12" t="str">
        <f>IF(AND(BR157&lt;1,BS157&lt;1),"Produção e Intervalo",IF(BR157&lt;1,"Intervalo",IF(BS157&lt;1,"Produção","Aderente")))</f>
        <v>Aderente</v>
      </c>
      <c r="BR157" s="18">
        <f>IF(OR(B157="",F157=""),"*",AY157/P157)</f>
        <v>1.0000000000000004</v>
      </c>
      <c r="BS157" s="18">
        <f>IF(OR(B157="",F157=""),"*",BA157/Q157)</f>
        <v>1</v>
      </c>
      <c r="BT157" s="223" t="str">
        <f>IF(BN157="","",SUBSTITUTE(BM157," ","")&amp;SUBSTITUTE(BN157," ",""))</f>
        <v>OKOK</v>
      </c>
    </row>
    <row r="158" spans="1:75" hidden="1">
      <c r="A158" s="50" t="str">
        <f>D158&amp;B158</f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860</v>
      </c>
      <c r="E158" s="310">
        <v>150</v>
      </c>
      <c r="F158" s="172" t="s">
        <v>769</v>
      </c>
      <c r="G158" s="9" t="str">
        <f>IF(D158="","*",VLOOKUP(F158,BS_ATIVIDADE[#All],3,FALSE))</f>
        <v>AMV</v>
      </c>
      <c r="H158" s="202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5">
        <v>103</v>
      </c>
      <c r="K158" s="215">
        <v>1635.5</v>
      </c>
      <c r="L158" s="83">
        <v>1636.1</v>
      </c>
      <c r="M158" s="20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6" t="s">
        <v>1516</v>
      </c>
      <c r="W158" s="173" t="s">
        <v>1517</v>
      </c>
      <c r="X158" s="216" t="s">
        <v>964</v>
      </c>
      <c r="Y158" s="158" t="s">
        <v>967</v>
      </c>
      <c r="Z158" s="158" t="s">
        <v>960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6" t="str">
        <f>IF(BS_CONTROLE[[#This Row],[Local - Partida]]=0, "-", BS_CONTROLE[[#This Row],[Local - Partida]])</f>
        <v>PPGPTR</v>
      </c>
      <c r="AL158" s="276" t="str">
        <f>IF(BS_CONTROLE[[#This Row],[Local - Encerramento]]=0, "-", BS_CONTROLE[[#This Row],[Local - Encerramento]])</f>
        <v>-</v>
      </c>
      <c r="AM158" s="276" t="str">
        <f>IF(BS_CONTROLE[[#This Row],[Entre - Estações]]=0, "-", BS_CONTROLE[[#This Row],[Entre - Estações]])</f>
        <v>PPG-PTR</v>
      </c>
      <c r="AN158" s="276" t="str">
        <f>IF(BS_CONTROLE[[#This Row],[SB]]=0, "-", BS_CONTROLE[[#This Row],[SB]])</f>
        <v>PPGPTR</v>
      </c>
      <c r="AO158" s="277">
        <f>IF(BS_CONTROLE[[#This Row],[SUB]]=0, "-", BS_CONTROLE[[#This Row],[SUB]])</f>
        <v>103</v>
      </c>
      <c r="AP158" s="278">
        <f>IF(BS_CONTROLE[[#This Row],[KM - Inicio]]=0, "-", BS_CONTROLE[[#This Row],[KM - Inicio]])</f>
        <v>1635.5</v>
      </c>
      <c r="AQ158" s="278">
        <f>IF(BS_CONTROLE[[#This Row],[KM - Fim]]=0, "-", BS_CONTROLE[[#This Row],[KM - Fim]])</f>
        <v>1636.1</v>
      </c>
      <c r="AR158" s="240">
        <v>0.34166666666666667</v>
      </c>
      <c r="AS158" s="240">
        <v>0.34861111111111109</v>
      </c>
      <c r="AT158" s="240">
        <v>0.47361111111111109</v>
      </c>
      <c r="AU158" s="38"/>
      <c r="AV158" s="38"/>
      <c r="AW158" s="38"/>
      <c r="AX158" s="38"/>
      <c r="AY158" s="309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79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1518</v>
      </c>
      <c r="BK158" s="16" t="s">
        <v>1518</v>
      </c>
      <c r="BL158" s="15"/>
      <c r="BM158" s="14" t="s">
        <v>989</v>
      </c>
      <c r="BN158" s="14" t="s">
        <v>989</v>
      </c>
      <c r="BO158" s="165" t="s">
        <v>989</v>
      </c>
      <c r="BP158" s="16"/>
      <c r="BQ158" s="12" t="str">
        <f>IF(AND(BR158&lt;1,BS158&lt;1),"Produção e Intervalo",IF(BR158&lt;1,"Intervalo",IF(BS158&lt;1,"Produção","Aderente")))</f>
        <v>Aderente</v>
      </c>
      <c r="BR158" s="18">
        <f>IF(OR(B158="",F158=""),"*",AY158/P158)</f>
        <v>1</v>
      </c>
      <c r="BS158" s="18">
        <f>IF(OR(B158="",F158=""),"*",BA158/Q158)</f>
        <v>1</v>
      </c>
      <c r="BT158" s="223" t="str">
        <f>IF(BN158="","",SUBSTITUTE(BM158," ","")&amp;SUBSTITUTE(BN158," ",""))</f>
        <v>OKOK</v>
      </c>
    </row>
    <row r="159" spans="1:75" hidden="1">
      <c r="A159" s="50" t="str">
        <f>D159&amp;B159</f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0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5">
        <v>103</v>
      </c>
      <c r="K159" s="215">
        <v>2032</v>
      </c>
      <c r="L159" s="83" t="s">
        <v>608</v>
      </c>
      <c r="M159" s="202" t="s">
        <v>1519</v>
      </c>
      <c r="N159" s="202" t="s">
        <v>1520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6" t="s">
        <v>1254</v>
      </c>
      <c r="W159" s="173" t="s">
        <v>1521</v>
      </c>
      <c r="X159" s="216" t="s">
        <v>964</v>
      </c>
      <c r="Y159" s="158" t="s">
        <v>967</v>
      </c>
      <c r="Z159" s="158" t="s">
        <v>965</v>
      </c>
      <c r="AA159" s="83">
        <v>1</v>
      </c>
      <c r="AB159" s="70" t="s">
        <v>956</v>
      </c>
      <c r="AC159" s="70" t="s">
        <v>951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6" t="str">
        <f>IF(BS_CONTROLE[[#This Row],[Local - Partida]]=0, "-", BS_CONTROLE[[#This Row],[Local - Partida]])</f>
        <v>PSS2</v>
      </c>
      <c r="AL159" s="276" t="str">
        <f>IF(BS_CONTROLE[[#This Row],[Local - Encerramento]]=0, "-", BS_CONTROLE[[#This Row],[Local - Encerramento]])</f>
        <v>PSG2</v>
      </c>
      <c r="AM159" s="276" t="str">
        <f>IF(BS_CONTROLE[[#This Row],[Entre - Estações]]=0, "-", BS_CONTROLE[[#This Row],[Entre - Estações]])</f>
        <v>PSS-PSG</v>
      </c>
      <c r="AN159" s="276" t="str">
        <f>IF(BS_CONTROLE[[#This Row],[SB]]=0, "-", BS_CONTROLE[[#This Row],[SB]])</f>
        <v>PSSPSG</v>
      </c>
      <c r="AO159" s="277">
        <f>IF(BS_CONTROLE[[#This Row],[SUB]]=0, "-", BS_CONTROLE[[#This Row],[SUB]])</f>
        <v>103</v>
      </c>
      <c r="AP159" s="278">
        <f>IF(BS_CONTROLE[[#This Row],[KM - Inicio]]=0, "-", BS_CONTROLE[[#This Row],[KM - Inicio]])</f>
        <v>2032</v>
      </c>
      <c r="AQ159" s="278" t="str">
        <f>IF(BS_CONTROLE[[#This Row],[KM - Fim]]=0, "-", BS_CONTROLE[[#This Row],[KM - Fim]])</f>
        <v>-</v>
      </c>
      <c r="AR159" s="240">
        <v>0.38055555555555554</v>
      </c>
      <c r="AS159" s="240">
        <v>0.39166666666666666</v>
      </c>
      <c r="AT159" s="240">
        <v>0.43333333333333335</v>
      </c>
      <c r="AU159" s="38"/>
      <c r="AV159" s="38"/>
      <c r="AW159" s="38"/>
      <c r="AX159" s="38"/>
      <c r="AY159" s="309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79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1522</v>
      </c>
      <c r="BK159" s="16" t="s">
        <v>1522</v>
      </c>
      <c r="BL159" s="15"/>
      <c r="BM159" s="14" t="s">
        <v>989</v>
      </c>
      <c r="BN159" s="14" t="s">
        <v>989</v>
      </c>
      <c r="BO159" s="165" t="s">
        <v>989</v>
      </c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1.0000000000000004</v>
      </c>
      <c r="BS159" s="18">
        <f>IF(OR(B159="",F159=""),"*",BA159/Q159)</f>
        <v>1</v>
      </c>
      <c r="BT159" s="223" t="str">
        <f>IF(BN159="","",SUBSTITUTE(BM159," ","")&amp;SUBSTITUTE(BN159," ",""))</f>
        <v>OKOK</v>
      </c>
    </row>
    <row r="160" spans="1:75" ht="19.5" hidden="1" customHeight="1">
      <c r="A160" s="50" t="str">
        <f>D160&amp;B160</f>
        <v/>
      </c>
      <c r="B160" s="171"/>
      <c r="C160" s="8" t="str">
        <f>IF(BS_CONTROLE[[#This Row],[DATA]]="","",WEEKNUM(BS_CONTROLE[[#This Row],[DATA]]))</f>
        <v/>
      </c>
      <c r="D160" s="51"/>
      <c r="E160" s="310">
        <v>154</v>
      </c>
      <c r="F160" s="172"/>
      <c r="G160" s="9" t="str">
        <f>IF(D160="","*",VLOOKUP(F160,BS_ATIVIDADE[#All],3,FALSE))</f>
        <v>*</v>
      </c>
      <c r="H160" s="173"/>
      <c r="I160" s="173"/>
      <c r="J160" s="215"/>
      <c r="K160" s="215"/>
      <c r="L160" s="83" t="s">
        <v>608</v>
      </c>
      <c r="M160" s="202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2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6"/>
      <c r="W160" s="173"/>
      <c r="X160" s="216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6" t="str">
        <f>IF(BS_CONTROLE[[#This Row],[Local - Partida]]=0, "-", BS_CONTROLE[[#This Row],[Local - Partida]])</f>
        <v>-</v>
      </c>
      <c r="AL160" s="276" t="str">
        <f>IF(BS_CONTROLE[[#This Row],[Local - Encerramento]]=0, "-", BS_CONTROLE[[#This Row],[Local - Encerramento]])</f>
        <v>-</v>
      </c>
      <c r="AM160" s="276" t="str">
        <f>IF(BS_CONTROLE[[#This Row],[Entre - Estações]]=0, "-", BS_CONTROLE[[#This Row],[Entre - Estações]])</f>
        <v>-</v>
      </c>
      <c r="AN160" s="276" t="str">
        <f>IF(BS_CONTROLE[[#This Row],[SB]]=0, "-", BS_CONTROLE[[#This Row],[SB]])</f>
        <v>-</v>
      </c>
      <c r="AO160" s="277" t="str">
        <f>IF(BS_CONTROLE[[#This Row],[SUB]]=0, "-", BS_CONTROLE[[#This Row],[SUB]])</f>
        <v>-</v>
      </c>
      <c r="AP160" s="278" t="str">
        <f>IF(BS_CONTROLE[[#This Row],[KM - Inicio]]=0, "-", BS_CONTROLE[[#This Row],[KM - Inicio]])</f>
        <v>-</v>
      </c>
      <c r="AQ160" s="278" t="str">
        <f>IF(BS_CONTROLE[[#This Row],[KM - Fim]]=0, "-", BS_CONTROLE[[#This Row],[KM - Fim]])</f>
        <v>-</v>
      </c>
      <c r="AR160" s="240"/>
      <c r="AS160" s="240"/>
      <c r="AT160" s="240"/>
      <c r="AU160" s="38"/>
      <c r="AV160" s="38"/>
      <c r="AW160" s="38"/>
      <c r="AX160" s="38"/>
      <c r="AY160" s="30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7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23" t="str">
        <f t="shared" si="4"/>
        <v/>
      </c>
    </row>
    <row r="161" spans="1:72" hidden="1">
      <c r="A161" s="50" t="str">
        <f>D161&amp;B161</f>
        <v/>
      </c>
      <c r="B161" s="171"/>
      <c r="C161" s="8" t="str">
        <f>IF(BS_CONTROLE[[#This Row],[DATA]]="","",WEEKNUM(BS_CONTROLE[[#This Row],[DATA]]))</f>
        <v/>
      </c>
      <c r="D161" s="51"/>
      <c r="E161" s="310">
        <v>155</v>
      </c>
      <c r="F161" s="172"/>
      <c r="G161" s="9" t="str">
        <f>IF(D161="","*",VLOOKUP(F161,BS_ATIVIDADE[#All],3,FALSE))</f>
        <v>*</v>
      </c>
      <c r="H161" s="173"/>
      <c r="I161" s="173"/>
      <c r="J161" s="215"/>
      <c r="K161" s="215"/>
      <c r="L161" s="83" t="s">
        <v>608</v>
      </c>
      <c r="M161" s="202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2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6"/>
      <c r="W161" s="173"/>
      <c r="X161" s="216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6" t="str">
        <f>IF(BS_CONTROLE[[#This Row],[Local - Partida]]=0, "-", BS_CONTROLE[[#This Row],[Local - Partida]])</f>
        <v>-</v>
      </c>
      <c r="AL161" s="276" t="str">
        <f>IF(BS_CONTROLE[[#This Row],[Local - Encerramento]]=0, "-", BS_CONTROLE[[#This Row],[Local - Encerramento]])</f>
        <v>-</v>
      </c>
      <c r="AM161" s="276" t="str">
        <f>IF(BS_CONTROLE[[#This Row],[Entre - Estações]]=0, "-", BS_CONTROLE[[#This Row],[Entre - Estações]])</f>
        <v>-</v>
      </c>
      <c r="AN161" s="276" t="str">
        <f>IF(BS_CONTROLE[[#This Row],[SB]]=0, "-", BS_CONTROLE[[#This Row],[SB]])</f>
        <v>-</v>
      </c>
      <c r="AO161" s="277" t="str">
        <f>IF(BS_CONTROLE[[#This Row],[SUB]]=0, "-", BS_CONTROLE[[#This Row],[SUB]])</f>
        <v>-</v>
      </c>
      <c r="AP161" s="278" t="str">
        <f>IF(BS_CONTROLE[[#This Row],[KM - Inicio]]=0, "-", BS_CONTROLE[[#This Row],[KM - Inicio]])</f>
        <v>-</v>
      </c>
      <c r="AQ161" s="278" t="str">
        <f>IF(BS_CONTROLE[[#This Row],[KM - Fim]]=0, "-", BS_CONTROLE[[#This Row],[KM - Fim]])</f>
        <v>-</v>
      </c>
      <c r="AR161" s="240"/>
      <c r="AS161" s="240"/>
      <c r="AT161" s="240"/>
      <c r="AU161" s="38"/>
      <c r="AV161" s="38"/>
      <c r="AW161" s="38"/>
      <c r="AX161" s="38"/>
      <c r="AY161" s="30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7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23" t="str">
        <f t="shared" si="4"/>
        <v/>
      </c>
    </row>
    <row r="162" spans="1:72" hidden="1">
      <c r="A162" s="50" t="str">
        <f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0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5">
        <v>74</v>
      </c>
      <c r="K162" s="215">
        <v>109.541</v>
      </c>
      <c r="L162" s="83">
        <v>125.538</v>
      </c>
      <c r="M162" s="20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6" t="s">
        <v>1319</v>
      </c>
      <c r="W162" s="173" t="s">
        <v>1523</v>
      </c>
      <c r="X162" s="216" t="s">
        <v>964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6" t="str">
        <f>IF(BS_CONTROLE[[#This Row],[Local - Partida]]=0, "-", BS_CONTROLE[[#This Row],[Local - Partida]])</f>
        <v>TIN</v>
      </c>
      <c r="AL162" s="276" t="str">
        <f>IF(BS_CONTROLE[[#This Row],[Local - Encerramento]]=0, "-", BS_CONTROLE[[#This Row],[Local - Encerramento]])</f>
        <v>TSJ</v>
      </c>
      <c r="AM162" s="276" t="str">
        <f>IF(BS_CONTROLE[[#This Row],[Entre - Estações]]=0, "-", BS_CONTROLE[[#This Row],[Entre - Estações]])</f>
        <v>TIN</v>
      </c>
      <c r="AN162" s="276" t="str">
        <f>IF(BS_CONTROLE[[#This Row],[SB]]=0, "-", BS_CONTROLE[[#This Row],[SB]])</f>
        <v>TIN1</v>
      </c>
      <c r="AO162" s="277">
        <f>IF(BS_CONTROLE[[#This Row],[SUB]]=0, "-", BS_CONTROLE[[#This Row],[SUB]])</f>
        <v>74</v>
      </c>
      <c r="AP162" s="278">
        <f>IF(BS_CONTROLE[[#This Row],[KM - Inicio]]=0, "-", BS_CONTROLE[[#This Row],[KM - Inicio]])</f>
        <v>109.541</v>
      </c>
      <c r="AQ162" s="278">
        <f>IF(BS_CONTROLE[[#This Row],[KM - Fim]]=0, "-", BS_CONTROLE[[#This Row],[KM - Fim]])</f>
        <v>125.538</v>
      </c>
      <c r="AR162" s="240">
        <v>0.38611111111111113</v>
      </c>
      <c r="AS162" s="240">
        <v>0</v>
      </c>
      <c r="AT162" s="240">
        <v>0</v>
      </c>
      <c r="AU162" s="38"/>
      <c r="AV162" s="38"/>
      <c r="AW162" s="38"/>
      <c r="AX162" s="38"/>
      <c r="AY162" s="309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79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1524</v>
      </c>
      <c r="BK162" s="16" t="s">
        <v>1525</v>
      </c>
      <c r="BL162" s="15"/>
      <c r="BM162" s="14" t="s">
        <v>992</v>
      </c>
      <c r="BN162" s="14" t="s">
        <v>1017</v>
      </c>
      <c r="BO162" s="165" t="s">
        <v>1098</v>
      </c>
      <c r="BP162" s="16" t="s">
        <v>1525</v>
      </c>
      <c r="BQ162" s="12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23" t="str">
        <f t="shared" si="4"/>
        <v>ConfiabilidadeAtivo</v>
      </c>
    </row>
    <row r="163" spans="1:72" hidden="1">
      <c r="A163" s="50" t="str">
        <f>D163&amp;B163</f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844</v>
      </c>
      <c r="E163" s="310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5">
        <v>98</v>
      </c>
      <c r="K163" s="215">
        <v>519</v>
      </c>
      <c r="L163" s="215">
        <v>518</v>
      </c>
      <c r="M163" s="20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6" t="s">
        <v>1492</v>
      </c>
      <c r="W163" s="173" t="s">
        <v>1223</v>
      </c>
      <c r="X163" s="216" t="s">
        <v>964</v>
      </c>
      <c r="Y163" s="158"/>
      <c r="Z163" s="158" t="s">
        <v>960</v>
      </c>
      <c r="AA163" s="83" t="s">
        <v>1365</v>
      </c>
      <c r="AB163" s="70" t="s">
        <v>956</v>
      </c>
      <c r="AC163" s="70" t="s">
        <v>951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6" t="str">
        <f>IF(BS_CONTROLE[[#This Row],[Local - Partida]]=0, "-", BS_CONTROLE[[#This Row],[Local - Partida]])</f>
        <v>-</v>
      </c>
      <c r="AL163" s="276" t="str">
        <f>IF(BS_CONTROLE[[#This Row],[Local - Encerramento]]=0, "-", BS_CONTROLE[[#This Row],[Local - Encerramento]])</f>
        <v>TGR</v>
      </c>
      <c r="AM163" s="276" t="str">
        <f>IF(BS_CONTROLE[[#This Row],[Entre - Estações]]=0, "-", BS_CONTROLE[[#This Row],[Entre - Estações]])</f>
        <v>TGR-TBE</v>
      </c>
      <c r="AN163" s="276">
        <f>IF(BS_CONTROLE[[#This Row],[SB]]=0, "-", BS_CONTROLE[[#This Row],[SB]])</f>
        <v>512521</v>
      </c>
      <c r="AO163" s="277">
        <f>IF(BS_CONTROLE[[#This Row],[SUB]]=0, "-", BS_CONTROLE[[#This Row],[SUB]])</f>
        <v>98</v>
      </c>
      <c r="AP163" s="278">
        <f>IF(BS_CONTROLE[[#This Row],[KM - Inicio]]=0, "-", BS_CONTROLE[[#This Row],[KM - Inicio]])</f>
        <v>519</v>
      </c>
      <c r="AQ163" s="278">
        <f>IF(BS_CONTROLE[[#This Row],[KM - Fim]]=0, "-", BS_CONTROLE[[#This Row],[KM - Fim]])</f>
        <v>518</v>
      </c>
      <c r="AR163" s="240">
        <v>0.41041666666666665</v>
      </c>
      <c r="AS163" s="240">
        <v>0</v>
      </c>
      <c r="AT163" s="240">
        <v>0</v>
      </c>
      <c r="AU163" s="38"/>
      <c r="AV163" s="38"/>
      <c r="AW163" s="38"/>
      <c r="AX163" s="38"/>
      <c r="AY163" s="309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79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1526</v>
      </c>
      <c r="BK163" s="16" t="s">
        <v>1526</v>
      </c>
      <c r="BL163" s="15"/>
      <c r="BM163" s="14" t="s">
        <v>995</v>
      </c>
      <c r="BN163" s="14" t="s">
        <v>995</v>
      </c>
      <c r="BO163" s="165" t="s">
        <v>995</v>
      </c>
      <c r="BP163" s="16" t="s">
        <v>1526</v>
      </c>
      <c r="BQ163" s="12" t="str">
        <f>IF(AND(BR163&lt;1,BS163&lt;1),"Produção e Intervalo",IF(BR163&lt;1,"Intervalo",IF(BS163&lt;1,"Produção","Aderente")))</f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23" t="str">
        <f t="shared" si="4"/>
        <v>SemOportunidadeSemOportunidade</v>
      </c>
    </row>
    <row r="164" spans="1:72" ht="23.25" hidden="1">
      <c r="A164" s="50" t="str">
        <f>D164&amp;B164</f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923</v>
      </c>
      <c r="E164" s="310">
        <v>143</v>
      </c>
      <c r="F164" s="172" t="s">
        <v>791</v>
      </c>
      <c r="G164" s="9" t="str">
        <f>IF(D164="","*",VLOOKUP(F164,BS_ATIVIDADE[#All],3,FALSE))</f>
        <v>SOLDA</v>
      </c>
      <c r="H164" s="202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5">
        <v>74</v>
      </c>
      <c r="K164" s="215">
        <v>293</v>
      </c>
      <c r="L164" s="83" t="s">
        <v>608</v>
      </c>
      <c r="M164" s="20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2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6" t="s">
        <v>1495</v>
      </c>
      <c r="W164" s="173" t="s">
        <v>1496</v>
      </c>
      <c r="X164" s="216" t="s">
        <v>964</v>
      </c>
      <c r="Y164" s="158"/>
      <c r="Z164" s="158" t="s">
        <v>969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6" t="str">
        <f>IF(BS_CONTROLE[[#This Row],[Local - Partida]]=0, "-", BS_CONTROLE[[#This Row],[Local - Partida]])</f>
        <v>TRC1</v>
      </c>
      <c r="AL164" s="276" t="str">
        <f>IF(BS_CONTROLE[[#This Row],[Local - Encerramento]]=0, "-", BS_CONTROLE[[#This Row],[Local - Encerramento]])</f>
        <v>-</v>
      </c>
      <c r="AM164" s="276" t="str">
        <f>IF(BS_CONTROLE[[#This Row],[Entre - Estações]]=0, "-", BS_CONTROLE[[#This Row],[Entre - Estações]])</f>
        <v>TRC</v>
      </c>
      <c r="AN164" s="276" t="str">
        <f>IF(BS_CONTROLE[[#This Row],[SB]]=0, "-", BS_CONTROLE[[#This Row],[SB]])</f>
        <v>TRC1</v>
      </c>
      <c r="AO164" s="277">
        <f>IF(BS_CONTROLE[[#This Row],[SUB]]=0, "-", BS_CONTROLE[[#This Row],[SUB]])</f>
        <v>74</v>
      </c>
      <c r="AP164" s="278">
        <f>IF(BS_CONTROLE[[#This Row],[KM - Inicio]]=0, "-", BS_CONTROLE[[#This Row],[KM - Inicio]])</f>
        <v>293</v>
      </c>
      <c r="AQ164" s="278" t="str">
        <f>IF(BS_CONTROLE[[#This Row],[KM - Fim]]=0, "-", BS_CONTROLE[[#This Row],[KM - Fim]])</f>
        <v>-</v>
      </c>
      <c r="AR164" s="240">
        <v>0.375</v>
      </c>
      <c r="AS164" s="240">
        <v>0.41666666666666669</v>
      </c>
      <c r="AT164" s="240">
        <v>0.47916666666666669</v>
      </c>
      <c r="AU164" s="38">
        <v>0.52708333333333335</v>
      </c>
      <c r="AV164" s="38">
        <v>0.58958333333333335</v>
      </c>
      <c r="AW164" s="38"/>
      <c r="AX164" s="38"/>
      <c r="AY164" s="309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79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1527</v>
      </c>
      <c r="BK164" s="16" t="s">
        <v>1528</v>
      </c>
      <c r="BL164" s="15"/>
      <c r="BM164" s="14" t="s">
        <v>989</v>
      </c>
      <c r="BN164" s="14" t="s">
        <v>989</v>
      </c>
      <c r="BO164" s="165" t="s">
        <v>989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2</v>
      </c>
      <c r="BS164" s="18">
        <f>IF(OR(B164="",F164=""),"*",BA164/Q164)</f>
        <v>2</v>
      </c>
      <c r="BT164" s="223"/>
    </row>
    <row r="165" spans="1:72" hidden="1">
      <c r="A165" s="50" t="str">
        <f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817</v>
      </c>
      <c r="E165" s="310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5">
        <v>74</v>
      </c>
      <c r="K165" s="215">
        <v>190</v>
      </c>
      <c r="L165" s="215">
        <v>185</v>
      </c>
      <c r="M165" s="20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6" t="s">
        <v>1238</v>
      </c>
      <c r="W165" s="173" t="s">
        <v>1381</v>
      </c>
      <c r="X165" s="216" t="s">
        <v>964</v>
      </c>
      <c r="Y165" s="158"/>
      <c r="Z165" s="158" t="s">
        <v>965</v>
      </c>
      <c r="AA165" s="83">
        <v>1</v>
      </c>
      <c r="AB165" s="70" t="s">
        <v>956</v>
      </c>
      <c r="AC165" s="70" t="s">
        <v>951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6" t="str">
        <f>IF(BS_CONTROLE[[#This Row],[Local - Partida]]=0, "-", BS_CONTROLE[[#This Row],[Local - Partida]])</f>
        <v>TID2</v>
      </c>
      <c r="AL165" s="276" t="str">
        <f>IF(BS_CONTROLE[[#This Row],[Local - Encerramento]]=0, "-", BS_CONTROLE[[#This Row],[Local - Encerramento]])</f>
        <v>TID2</v>
      </c>
      <c r="AM165" s="276" t="str">
        <f>IF(BS_CONTROLE[[#This Row],[Entre - Estações]]=0, "-", BS_CONTROLE[[#This Row],[Entre - Estações]])</f>
        <v>TID-TVI</v>
      </c>
      <c r="AN165" s="276" t="str">
        <f>IF(BS_CONTROLE[[#This Row],[SB]]=0, "-", BS_CONTROLE[[#This Row],[SB]])</f>
        <v>TID201</v>
      </c>
      <c r="AO165" s="277">
        <f>IF(BS_CONTROLE[[#This Row],[SUB]]=0, "-", BS_CONTROLE[[#This Row],[SUB]])</f>
        <v>74</v>
      </c>
      <c r="AP165" s="278">
        <f>IF(BS_CONTROLE[[#This Row],[KM - Inicio]]=0, "-", BS_CONTROLE[[#This Row],[KM - Inicio]])</f>
        <v>190</v>
      </c>
      <c r="AQ165" s="278">
        <f>IF(BS_CONTROLE[[#This Row],[KM - Fim]]=0, "-", BS_CONTROLE[[#This Row],[KM - Fim]])</f>
        <v>185</v>
      </c>
      <c r="AR165" s="240">
        <v>0</v>
      </c>
      <c r="AS165" s="240">
        <v>0</v>
      </c>
      <c r="AT165" s="240">
        <v>0</v>
      </c>
      <c r="AU165" s="38"/>
      <c r="AV165" s="38"/>
      <c r="AW165" s="38"/>
      <c r="AX165" s="38"/>
      <c r="AY165" s="309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79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1464</v>
      </c>
      <c r="BK165" s="16" t="s">
        <v>1464</v>
      </c>
      <c r="BL165" s="15"/>
      <c r="BM165" s="14" t="s">
        <v>981</v>
      </c>
      <c r="BN165" s="14" t="s">
        <v>1012</v>
      </c>
      <c r="BO165" s="165" t="s">
        <v>1101</v>
      </c>
      <c r="BP165" s="16" t="s">
        <v>1464</v>
      </c>
      <c r="BQ165" s="12" t="str">
        <f>IF(AND(BR165&lt;1,BS165&lt;1),"Produção e Intervalo",IF(BR165&lt;1,"Intervalo",IF(BS165&lt;1,"Produção","Aderente")))</f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23" t="str">
        <f t="shared" si="4"/>
        <v>MecanizaçãoAtivos</v>
      </c>
    </row>
    <row r="166" spans="1:72" hidden="1">
      <c r="A166" s="50" t="str">
        <f>D166&amp;B166</f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787</v>
      </c>
      <c r="E166" s="323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5">
        <v>72</v>
      </c>
      <c r="K166" s="215">
        <v>287</v>
      </c>
      <c r="L166" s="83">
        <v>288.5</v>
      </c>
      <c r="M166" s="20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2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6" t="s">
        <v>1350</v>
      </c>
      <c r="W166" s="173" t="s">
        <v>1381</v>
      </c>
      <c r="X166" s="216" t="s">
        <v>964</v>
      </c>
      <c r="Y166" s="158"/>
      <c r="Z166" s="158" t="s">
        <v>960</v>
      </c>
      <c r="AA166" s="83">
        <v>1</v>
      </c>
      <c r="AB166" s="70" t="s">
        <v>956</v>
      </c>
      <c r="AC166" s="70" t="s">
        <v>951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6" t="str">
        <f>IF(BS_CONTROLE[[#This Row],[Local - Partida]]=0, "-", BS_CONTROLE[[#This Row],[Local - Partida]])</f>
        <v>ZGT1</v>
      </c>
      <c r="AL166" s="276" t="str">
        <f>IF(BS_CONTROLE[[#This Row],[Local - Encerramento]]=0, "-", BS_CONTROLE[[#This Row],[Local - Encerramento]])</f>
        <v>ZGT1</v>
      </c>
      <c r="AM166" s="276" t="str">
        <f>IF(BS_CONTROLE[[#This Row],[Entre - Estações]]=0, "-", BS_CONTROLE[[#This Row],[Entre - Estações]])</f>
        <v>ZRI-ZGT</v>
      </c>
      <c r="AN166" s="276" t="str">
        <f>IF(BS_CONTROLE[[#This Row],[SB]]=0, "-", BS_CONTROLE[[#This Row],[SB]])</f>
        <v>ZRIZGT</v>
      </c>
      <c r="AO166" s="277">
        <f>IF(BS_CONTROLE[[#This Row],[SUB]]=0, "-", BS_CONTROLE[[#This Row],[SUB]])</f>
        <v>72</v>
      </c>
      <c r="AP166" s="278">
        <f>IF(BS_CONTROLE[[#This Row],[KM - Inicio]]=0, "-", BS_CONTROLE[[#This Row],[KM - Inicio]])</f>
        <v>287</v>
      </c>
      <c r="AQ166" s="278">
        <f>IF(BS_CONTROLE[[#This Row],[KM - Fim]]=0, "-", BS_CONTROLE[[#This Row],[KM - Fim]])</f>
        <v>288.5</v>
      </c>
      <c r="AR166" s="240">
        <v>0.27291666666666664</v>
      </c>
      <c r="AS166" s="240">
        <v>0.31388888888888888</v>
      </c>
      <c r="AT166" s="240">
        <v>0.52638888888888891</v>
      </c>
      <c r="AU166" s="38"/>
      <c r="AV166" s="38"/>
      <c r="AW166" s="38"/>
      <c r="AX166" s="38"/>
      <c r="AY166" s="309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79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1529</v>
      </c>
      <c r="BK166" s="16" t="s">
        <v>1529</v>
      </c>
      <c r="BL166" s="15"/>
      <c r="BM166" s="14" t="s">
        <v>989</v>
      </c>
      <c r="BN166" s="14" t="s">
        <v>989</v>
      </c>
      <c r="BO166" s="165" t="s">
        <v>989</v>
      </c>
      <c r="BP166" s="16"/>
      <c r="BQ166" s="12" t="str">
        <f>IF(AND(BR166&lt;1,BS166&lt;1),"Produção e Intervalo",IF(BR166&lt;1,"Intervalo",IF(BS166&lt;1,"Produção","Aderente")))</f>
        <v>Aderente</v>
      </c>
      <c r="BR166" s="18">
        <f>IF(OR(B166="",F166=""),"*",AY166/P166)</f>
        <v>1.2750000000000001</v>
      </c>
      <c r="BS166" s="18">
        <f>IF(OR(B166="",F166=""),"*",BA166/Q166)</f>
        <v>1.3374999999999999</v>
      </c>
      <c r="BT166" s="223" t="str">
        <f t="shared" si="4"/>
        <v>OKOK</v>
      </c>
    </row>
    <row r="167" spans="1:72" hidden="1">
      <c r="A167" s="50" t="str">
        <f>D167&amp;B167</f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829</v>
      </c>
      <c r="E167" s="323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1506</v>
      </c>
      <c r="J167" s="215">
        <v>78</v>
      </c>
      <c r="K167" s="215">
        <v>185</v>
      </c>
      <c r="L167" s="83">
        <v>175</v>
      </c>
      <c r="M167" s="20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2" t="s">
        <v>1507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6" t="s">
        <v>1530</v>
      </c>
      <c r="W167" s="173" t="s">
        <v>1508</v>
      </c>
      <c r="X167" s="216" t="s">
        <v>964</v>
      </c>
      <c r="Y167" s="158"/>
      <c r="Z167" s="158" t="s">
        <v>960</v>
      </c>
      <c r="AA167" s="83">
        <v>1</v>
      </c>
      <c r="AB167" s="70" t="s">
        <v>956</v>
      </c>
      <c r="AC167" s="70" t="s">
        <v>951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6" t="str">
        <f>IF(BS_CONTROLE[[#This Row],[Local - Partida]]=0, "-", BS_CONTROLE[[#This Row],[Local - Partida]])</f>
        <v>ZFH2</v>
      </c>
      <c r="AL167" s="276" t="str">
        <f>IF(BS_CONTROLE[[#This Row],[Local - Encerramento]]=0, "-", BS_CONTROLE[[#This Row],[Local - Encerramento]])</f>
        <v>ZIQ2</v>
      </c>
      <c r="AM167" s="276" t="str">
        <f>IF(BS_CONTROLE[[#This Row],[Entre - Estações]]=0, "-", BS_CONTROLE[[#This Row],[Entre - Estações]])</f>
        <v>ZQY-ZFH</v>
      </c>
      <c r="AN167" s="276" t="str">
        <f>IF(BS_CONTROLE[[#This Row],[SB]]=0, "-", BS_CONTROLE[[#This Row],[SB]])</f>
        <v>ZQYZFH / ZIQZQY</v>
      </c>
      <c r="AO167" s="277">
        <f>IF(BS_CONTROLE[[#This Row],[SUB]]=0, "-", BS_CONTROLE[[#This Row],[SUB]])</f>
        <v>78</v>
      </c>
      <c r="AP167" s="278">
        <f>IF(BS_CONTROLE[[#This Row],[KM - Inicio]]=0, "-", BS_CONTROLE[[#This Row],[KM - Inicio]])</f>
        <v>185</v>
      </c>
      <c r="AQ167" s="278">
        <f>IF(BS_CONTROLE[[#This Row],[KM - Fim]]=0, "-", BS_CONTROLE[[#This Row],[KM - Fim]])</f>
        <v>175</v>
      </c>
      <c r="AR167" s="240">
        <v>0.46041666666666664</v>
      </c>
      <c r="AS167" s="240">
        <v>0.49791666666666667</v>
      </c>
      <c r="AT167" s="240">
        <v>0.54374999999999996</v>
      </c>
      <c r="AU167" s="38"/>
      <c r="AV167" s="38"/>
      <c r="AW167" s="38"/>
      <c r="AX167" s="38"/>
      <c r="AY167" s="309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79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1531</v>
      </c>
      <c r="BK167" s="16" t="s">
        <v>1531</v>
      </c>
      <c r="BL167" s="15"/>
      <c r="BM167" s="14" t="s">
        <v>981</v>
      </c>
      <c r="BN167" s="14" t="s">
        <v>1012</v>
      </c>
      <c r="BO167" s="165" t="s">
        <v>1070</v>
      </c>
      <c r="BP167" s="16" t="s">
        <v>1068</v>
      </c>
      <c r="BQ167" s="12" t="str">
        <f>IF(AND(BR167&lt;1,BS167&lt;1),"Produção e Intervalo",IF(BR167&lt;1,"Intervalo",IF(BS167&lt;1,"Produção","Aderente")))</f>
        <v>Produção</v>
      </c>
      <c r="BR167" s="18">
        <f>IF(OR(B167="",F167=""),"*",AY167/P167)</f>
        <v>1.0999999999999988</v>
      </c>
      <c r="BS167" s="18">
        <f>IF(OR(B167="",F167=""),"*",BA167/Q167)</f>
        <v>0.28333333333333333</v>
      </c>
      <c r="BT167" s="223" t="str">
        <f t="shared" si="4"/>
        <v>MecanizaçãoAtivos</v>
      </c>
    </row>
    <row r="168" spans="1:72" hidden="1">
      <c r="A168" s="50" t="str">
        <f>D168&amp;B168</f>
        <v/>
      </c>
      <c r="B168" s="171"/>
      <c r="C168" s="8" t="str">
        <f>IF(BS_CONTROLE[[#This Row],[DATA]]="","",WEEKNUM(BS_CONTROLE[[#This Row],[DATA]]))</f>
        <v/>
      </c>
      <c r="D168" s="51"/>
      <c r="E168" s="310">
        <v>162</v>
      </c>
      <c r="F168" s="172"/>
      <c r="G168" s="9" t="str">
        <f>IF(D168="","*",VLOOKUP(F168,BS_ATIVIDADE[#All],3,FALSE))</f>
        <v>*</v>
      </c>
      <c r="H168" s="173"/>
      <c r="I168" s="173"/>
      <c r="J168" s="215"/>
      <c r="K168" s="215"/>
      <c r="L168" s="83" t="s">
        <v>608</v>
      </c>
      <c r="M168" s="202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6"/>
      <c r="W168" s="173"/>
      <c r="X168" s="216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6" t="str">
        <f>IF(BS_CONTROLE[[#This Row],[Local - Partida]]=0, "-", BS_CONTROLE[[#This Row],[Local - Partida]])</f>
        <v>-</v>
      </c>
      <c r="AL168" s="276" t="str">
        <f>IF(BS_CONTROLE[[#This Row],[Local - Encerramento]]=0, "-", BS_CONTROLE[[#This Row],[Local - Encerramento]])</f>
        <v>-</v>
      </c>
      <c r="AM168" s="276" t="str">
        <f>IF(BS_CONTROLE[[#This Row],[Entre - Estações]]=0, "-", BS_CONTROLE[[#This Row],[Entre - Estações]])</f>
        <v>-</v>
      </c>
      <c r="AN168" s="276" t="str">
        <f>IF(BS_CONTROLE[[#This Row],[SB]]=0, "-", BS_CONTROLE[[#This Row],[SB]])</f>
        <v>-</v>
      </c>
      <c r="AO168" s="277" t="str">
        <f>IF(BS_CONTROLE[[#This Row],[SUB]]=0, "-", BS_CONTROLE[[#This Row],[SUB]])</f>
        <v>-</v>
      </c>
      <c r="AP168" s="278" t="str">
        <f>IF(BS_CONTROLE[[#This Row],[KM - Inicio]]=0, "-", BS_CONTROLE[[#This Row],[KM - Inicio]])</f>
        <v>-</v>
      </c>
      <c r="AQ168" s="278" t="str">
        <f>IF(BS_CONTROLE[[#This Row],[KM - Fim]]=0, "-", BS_CONTROLE[[#This Row],[KM - Fim]])</f>
        <v>-</v>
      </c>
      <c r="AR168" s="240"/>
      <c r="AS168" s="240"/>
      <c r="AT168" s="240"/>
      <c r="AU168" s="38"/>
      <c r="AV168" s="38"/>
      <c r="AW168" s="38"/>
      <c r="AX168" s="38"/>
      <c r="AY168" s="30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79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>IF(AND(BR168&lt;1,BS168&lt;1),"Produção e Intervalo",IF(BR168&lt;1,"Intervalo",IF(BS168&lt;1,"Produção","Aderente")))</f>
        <v>Aderente</v>
      </c>
      <c r="BR168" s="18" t="str">
        <f>IF(OR(B168="",F168=""),"*",AY168/P168)</f>
        <v>*</v>
      </c>
      <c r="BS168" s="18" t="str">
        <f>IF(OR(B168="",F168=""),"*",BA168/Q168)</f>
        <v>*</v>
      </c>
      <c r="BT168" s="223" t="str">
        <f t="shared" si="4"/>
        <v/>
      </c>
    </row>
    <row r="169" spans="1:72" hidden="1">
      <c r="A169" s="50" t="str">
        <f>D169&amp;B169</f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817</v>
      </c>
      <c r="E169" s="310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5">
        <v>74</v>
      </c>
      <c r="K169" s="215">
        <v>190</v>
      </c>
      <c r="L169" s="215">
        <v>185</v>
      </c>
      <c r="M169" s="20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6" t="s">
        <v>1238</v>
      </c>
      <c r="W169" s="173" t="s">
        <v>1381</v>
      </c>
      <c r="X169" s="216" t="s">
        <v>964</v>
      </c>
      <c r="Y169" s="158"/>
      <c r="Z169" s="158" t="s">
        <v>965</v>
      </c>
      <c r="AA169" s="83">
        <v>1</v>
      </c>
      <c r="AB169" s="70" t="s">
        <v>956</v>
      </c>
      <c r="AC169" s="70" t="s">
        <v>951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6" t="str">
        <f>IF(BS_CONTROLE[[#This Row],[Local - Partida]]=0, "-", BS_CONTROLE[[#This Row],[Local - Partida]])</f>
        <v>TID2</v>
      </c>
      <c r="AL169" s="276" t="str">
        <f>IF(BS_CONTROLE[[#This Row],[Local - Encerramento]]=0, "-", BS_CONTROLE[[#This Row],[Local - Encerramento]])</f>
        <v>TID2</v>
      </c>
      <c r="AM169" s="276" t="str">
        <f>IF(BS_CONTROLE[[#This Row],[Entre - Estações]]=0, "-", BS_CONTROLE[[#This Row],[Entre - Estações]])</f>
        <v>TID-TVI</v>
      </c>
      <c r="AN169" s="276" t="str">
        <f>IF(BS_CONTROLE[[#This Row],[SB]]=0, "-", BS_CONTROLE[[#This Row],[SB]])</f>
        <v>TID201</v>
      </c>
      <c r="AO169" s="277">
        <f>IF(BS_CONTROLE[[#This Row],[SUB]]=0, "-", BS_CONTROLE[[#This Row],[SUB]])</f>
        <v>74</v>
      </c>
      <c r="AP169" s="278">
        <f>IF(BS_CONTROLE[[#This Row],[KM - Inicio]]=0, "-", BS_CONTROLE[[#This Row],[KM - Inicio]])</f>
        <v>190</v>
      </c>
      <c r="AQ169" s="278">
        <f>IF(BS_CONTROLE[[#This Row],[KM - Fim]]=0, "-", BS_CONTROLE[[#This Row],[KM - Fim]])</f>
        <v>185</v>
      </c>
      <c r="AR169" s="240">
        <v>0.37638888888888888</v>
      </c>
      <c r="AS169" s="240">
        <v>0.49027777777777776</v>
      </c>
      <c r="AT169" s="240">
        <v>0.52152777777777781</v>
      </c>
      <c r="AU169" s="38"/>
      <c r="AV169" s="38"/>
      <c r="AW169" s="38"/>
      <c r="AX169" s="38"/>
      <c r="AY169" s="309">
        <f>IF(D169="","*",IFERROR(IF(ISODD(COUNT(AS169:AX169)),"ERRO",SUM((AT169-AS169),(AV169-AU169),(AX169-AW169))),"ERRO"))</f>
        <v>3.1250000000000056E-2</v>
      </c>
      <c r="AZ169" s="13"/>
      <c r="BA169" s="327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79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1532</v>
      </c>
      <c r="BK169" s="16" t="s">
        <v>1532</v>
      </c>
      <c r="BL169" s="15"/>
      <c r="BM169" s="14" t="s">
        <v>995</v>
      </c>
      <c r="BN169" s="14" t="s">
        <v>995</v>
      </c>
      <c r="BO169" s="165" t="s">
        <v>995</v>
      </c>
      <c r="BP169" s="326" t="s">
        <v>608</v>
      </c>
      <c r="BQ169" s="12" t="str">
        <f>IF(AND(BR169&lt;1,BS169&lt;1),"Produção e Intervalo",IF(BR169&lt;1,"Intervalo",IF(BS169&lt;1,"Produção","Aderente")))</f>
        <v>Produção e Intervalo</v>
      </c>
      <c r="BR169" s="18">
        <f>IF(OR(B169="",F169=""),"*",AY169/P169)</f>
        <v>0.50000000000000089</v>
      </c>
      <c r="BS169" s="18">
        <f>IF(OR(B169="",F169=""),"*",BA169/Q169)</f>
        <v>0.38848920863309355</v>
      </c>
      <c r="BT169" s="223" t="str">
        <f t="shared" si="4"/>
        <v>SemOportunidadeSemOportunidade</v>
      </c>
    </row>
    <row r="170" spans="1:72" hidden="1">
      <c r="A170" s="50" t="str">
        <f>D170&amp;B170</f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787</v>
      </c>
      <c r="E170" s="323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5">
        <v>72</v>
      </c>
      <c r="K170" s="215">
        <v>311</v>
      </c>
      <c r="L170" s="83">
        <v>313</v>
      </c>
      <c r="M170" s="20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6" t="s">
        <v>1350</v>
      </c>
      <c r="W170" s="173" t="s">
        <v>1381</v>
      </c>
      <c r="X170" s="216" t="s">
        <v>964</v>
      </c>
      <c r="Y170" s="158"/>
      <c r="Z170" s="158" t="s">
        <v>960</v>
      </c>
      <c r="AA170" s="83">
        <v>1</v>
      </c>
      <c r="AB170" s="70" t="s">
        <v>956</v>
      </c>
      <c r="AC170" s="70" t="s">
        <v>951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6" t="str">
        <f>IF(BS_CONTROLE[[#This Row],[Local - Partida]]=0, "-", BS_CONTROLE[[#This Row],[Local - Partida]])</f>
        <v>ZGT1</v>
      </c>
      <c r="AL170" s="276" t="str">
        <f>IF(BS_CONTROLE[[#This Row],[Local - Encerramento]]=0, "-", BS_CONTROLE[[#This Row],[Local - Encerramento]])</f>
        <v>ZGT1</v>
      </c>
      <c r="AM170" s="276" t="str">
        <f>IF(BS_CONTROLE[[#This Row],[Entre - Estações]]=0, "-", BS_CONTROLE[[#This Row],[Entre - Estações]])</f>
        <v>ZGT-ZXE</v>
      </c>
      <c r="AN170" s="276" t="str">
        <f>IF(BS_CONTROLE[[#This Row],[SB]]=0, "-", BS_CONTROLE[[#This Row],[SB]])</f>
        <v>ZGTZXE</v>
      </c>
      <c r="AO170" s="277">
        <f>IF(BS_CONTROLE[[#This Row],[SUB]]=0, "-", BS_CONTROLE[[#This Row],[SUB]])</f>
        <v>72</v>
      </c>
      <c r="AP170" s="278">
        <f>IF(BS_CONTROLE[[#This Row],[KM - Inicio]]=0, "-", BS_CONTROLE[[#This Row],[KM - Inicio]])</f>
        <v>311</v>
      </c>
      <c r="AQ170" s="278">
        <f>IF(BS_CONTROLE[[#This Row],[KM - Fim]]=0, "-", BS_CONTROLE[[#This Row],[KM - Fim]])</f>
        <v>313</v>
      </c>
      <c r="AR170" s="240">
        <v>0.25486111111111109</v>
      </c>
      <c r="AS170" s="240">
        <v>0.32708333333333334</v>
      </c>
      <c r="AT170" s="240">
        <v>0.47847222222222224</v>
      </c>
      <c r="AU170" s="38"/>
      <c r="AV170" s="38"/>
      <c r="AW170" s="38"/>
      <c r="AX170" s="38"/>
      <c r="AY170" s="309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79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1533</v>
      </c>
      <c r="BK170" s="16" t="s">
        <v>1533</v>
      </c>
      <c r="BL170" s="15"/>
      <c r="BM170" s="14" t="s">
        <v>989</v>
      </c>
      <c r="BN170" s="14" t="s">
        <v>989</v>
      </c>
      <c r="BO170" s="165" t="s">
        <v>989</v>
      </c>
      <c r="BP170" s="16" t="s">
        <v>608</v>
      </c>
      <c r="BQ170" s="12" t="str">
        <f>IF(AND(BR170&lt;1,BS170&lt;1),"Produção e Intervalo",IF(BR170&lt;1,"Intervalo",IF(BS170&lt;1,"Produção","Aderente")))</f>
        <v>Aderente</v>
      </c>
      <c r="BR170" s="18">
        <f>IF(OR(B170="",F170=""),"*",AY170/P170)</f>
        <v>1.0380952380952382</v>
      </c>
      <c r="BS170" s="18">
        <f>IF(OR(B170="",F170=""),"*",BA170/Q170)</f>
        <v>1.3625</v>
      </c>
      <c r="BT170" s="223" t="str">
        <f t="shared" si="4"/>
        <v>OKOK</v>
      </c>
    </row>
    <row r="171" spans="1:72" hidden="1">
      <c r="A171" s="50" t="str">
        <f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829</v>
      </c>
      <c r="E171" s="323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1506</v>
      </c>
      <c r="J171" s="215">
        <v>78</v>
      </c>
      <c r="K171" s="215">
        <v>185</v>
      </c>
      <c r="L171" s="83">
        <v>175</v>
      </c>
      <c r="M171" s="202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2" t="s">
        <v>1507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6" t="s">
        <v>1530</v>
      </c>
      <c r="W171" s="173" t="s">
        <v>1508</v>
      </c>
      <c r="X171" s="216" t="s">
        <v>964</v>
      </c>
      <c r="Y171" s="158"/>
      <c r="Z171" s="158" t="s">
        <v>960</v>
      </c>
      <c r="AA171" s="83">
        <v>1</v>
      </c>
      <c r="AB171" s="70" t="s">
        <v>956</v>
      </c>
      <c r="AC171" s="70" t="s">
        <v>951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6" t="str">
        <f>IF(BS_CONTROLE[[#This Row],[Local - Partida]]=0, "-", BS_CONTROLE[[#This Row],[Local - Partida]])</f>
        <v>ZFH2</v>
      </c>
      <c r="AL171" s="276" t="str">
        <f>IF(BS_CONTROLE[[#This Row],[Local - Encerramento]]=0, "-", BS_CONTROLE[[#This Row],[Local - Encerramento]])</f>
        <v>ZIQ2</v>
      </c>
      <c r="AM171" s="276" t="str">
        <f>IF(BS_CONTROLE[[#This Row],[Entre - Estações]]=0, "-", BS_CONTROLE[[#This Row],[Entre - Estações]])</f>
        <v>ZQY-ZFH</v>
      </c>
      <c r="AN171" s="276" t="str">
        <f>IF(BS_CONTROLE[[#This Row],[SB]]=0, "-", BS_CONTROLE[[#This Row],[SB]])</f>
        <v>ZQYZFH / ZIQZQY</v>
      </c>
      <c r="AO171" s="277">
        <f>IF(BS_CONTROLE[[#This Row],[SUB]]=0, "-", BS_CONTROLE[[#This Row],[SUB]])</f>
        <v>78</v>
      </c>
      <c r="AP171" s="278">
        <f>IF(BS_CONTROLE[[#This Row],[KM - Inicio]]=0, "-", BS_CONTROLE[[#This Row],[KM - Inicio]])</f>
        <v>185</v>
      </c>
      <c r="AQ171" s="278">
        <f>IF(BS_CONTROLE[[#This Row],[KM - Fim]]=0, "-", BS_CONTROLE[[#This Row],[KM - Fim]])</f>
        <v>175</v>
      </c>
      <c r="AR171" s="240">
        <v>0</v>
      </c>
      <c r="AS171" s="240">
        <v>0</v>
      </c>
      <c r="AT171" s="240">
        <v>0</v>
      </c>
      <c r="AU171" s="38"/>
      <c r="AV171" s="38"/>
      <c r="AW171" s="38"/>
      <c r="AX171" s="38"/>
      <c r="AY171" s="309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79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1534</v>
      </c>
      <c r="BK171" s="16" t="s">
        <v>1534</v>
      </c>
      <c r="BL171" s="15"/>
      <c r="BM171" s="14" t="s">
        <v>981</v>
      </c>
      <c r="BN171" s="14" t="s">
        <v>1012</v>
      </c>
      <c r="BO171" s="165" t="s">
        <v>1070</v>
      </c>
      <c r="BP171" s="326" t="s">
        <v>1534</v>
      </c>
      <c r="BQ171" s="12" t="str">
        <f>IF(AND(BR171&lt;1,BS171&lt;1),"Produção e Intervalo",IF(BR171&lt;1,"Intervalo",IF(BS171&lt;1,"Produção","Aderente")))</f>
        <v>Produção e Intervalo</v>
      </c>
      <c r="BR171" s="18">
        <f>IF(OR(B171="",F171=""),"*",AY171/P171)</f>
        <v>0</v>
      </c>
      <c r="BS171" s="18">
        <f>IF(OR(B171="",F171=""),"*",BA171/Q171)</f>
        <v>0</v>
      </c>
      <c r="BT171" s="223" t="str">
        <f t="shared" si="4"/>
        <v>MecanizaçãoAtivos</v>
      </c>
    </row>
    <row r="172" spans="1:72" hidden="1">
      <c r="A172" s="50" t="str">
        <f>D172&amp;B172</f>
        <v/>
      </c>
      <c r="B172" s="171"/>
      <c r="C172" s="8" t="str">
        <f>IF(BS_CONTROLE[[#This Row],[DATA]]="","",WEEKNUM(BS_CONTROLE[[#This Row],[DATA]]))</f>
        <v/>
      </c>
      <c r="D172" s="51"/>
      <c r="E172" s="310"/>
      <c r="F172" s="172"/>
      <c r="G172" s="9" t="str">
        <f>IF(D172="","*",VLOOKUP(F172,BS_ATIVIDADE[#All],3,FALSE))</f>
        <v>*</v>
      </c>
      <c r="H172" s="173"/>
      <c r="I172" s="173"/>
      <c r="J172" s="215"/>
      <c r="K172" s="215"/>
      <c r="L172" s="83" t="s">
        <v>608</v>
      </c>
      <c r="M172" s="20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6"/>
      <c r="W172" s="173"/>
      <c r="X172" s="216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6" t="str">
        <f>IF(BS_CONTROLE[[#This Row],[Local - Partida]]=0, "-", BS_CONTROLE[[#This Row],[Local - Partida]])</f>
        <v>-</v>
      </c>
      <c r="AL172" s="276" t="str">
        <f>IF(BS_CONTROLE[[#This Row],[Local - Encerramento]]=0, "-", BS_CONTROLE[[#This Row],[Local - Encerramento]])</f>
        <v>-</v>
      </c>
      <c r="AM172" s="276" t="str">
        <f>IF(BS_CONTROLE[[#This Row],[Entre - Estações]]=0, "-", BS_CONTROLE[[#This Row],[Entre - Estações]])</f>
        <v>-</v>
      </c>
      <c r="AN172" s="276" t="str">
        <f>IF(BS_CONTROLE[[#This Row],[SB]]=0, "-", BS_CONTROLE[[#This Row],[SB]])</f>
        <v>-</v>
      </c>
      <c r="AO172" s="277" t="str">
        <f>IF(BS_CONTROLE[[#This Row],[SUB]]=0, "-", BS_CONTROLE[[#This Row],[SUB]])</f>
        <v>-</v>
      </c>
      <c r="AP172" s="278" t="str">
        <f>IF(BS_CONTROLE[[#This Row],[KM - Inicio]]=0, "-", BS_CONTROLE[[#This Row],[KM - Inicio]])</f>
        <v>-</v>
      </c>
      <c r="AQ172" s="278" t="str">
        <f>IF(BS_CONTROLE[[#This Row],[KM - Fim]]=0, "-", BS_CONTROLE[[#This Row],[KM - Fim]])</f>
        <v>-</v>
      </c>
      <c r="AR172" s="240"/>
      <c r="AS172" s="240"/>
      <c r="AT172" s="240"/>
      <c r="AU172" s="38"/>
      <c r="AV172" s="38"/>
      <c r="AW172" s="38"/>
      <c r="AX172" s="38"/>
      <c r="AY172" s="30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79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>IF(AND(BR172&lt;1,BS172&lt;1),"Produção e Intervalo",IF(BR172&lt;1,"Intervalo",IF(BS172&lt;1,"Produção","Aderente")))</f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23" t="str">
        <f t="shared" si="4"/>
        <v/>
      </c>
    </row>
    <row r="173" spans="1:72" hidden="1">
      <c r="A173" s="50" t="str">
        <f>D173&amp;B173</f>
        <v/>
      </c>
      <c r="B173" s="171"/>
      <c r="C173" s="8" t="str">
        <f>IF(BS_CONTROLE[[#This Row],[DATA]]="","",WEEKNUM(BS_CONTROLE[[#This Row],[DATA]]))</f>
        <v/>
      </c>
      <c r="D173" s="51"/>
      <c r="E173" s="310"/>
      <c r="F173" s="172"/>
      <c r="G173" s="9" t="str">
        <f>IF(D173="","*",VLOOKUP(F173,BS_ATIVIDADE[#All],3,FALSE))</f>
        <v>*</v>
      </c>
      <c r="H173" s="173"/>
      <c r="I173" s="173"/>
      <c r="J173" s="215"/>
      <c r="K173" s="215"/>
      <c r="L173" s="83" t="s">
        <v>608</v>
      </c>
      <c r="M173" s="202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6"/>
      <c r="W173" s="173"/>
      <c r="X173" s="216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6" t="str">
        <f>IF(BS_CONTROLE[[#This Row],[Local - Partida]]=0, "-", BS_CONTROLE[[#This Row],[Local - Partida]])</f>
        <v>-</v>
      </c>
      <c r="AL173" s="276" t="str">
        <f>IF(BS_CONTROLE[[#This Row],[Local - Encerramento]]=0, "-", BS_CONTROLE[[#This Row],[Local - Encerramento]])</f>
        <v>-</v>
      </c>
      <c r="AM173" s="276" t="str">
        <f>IF(BS_CONTROLE[[#This Row],[Entre - Estações]]=0, "-", BS_CONTROLE[[#This Row],[Entre - Estações]])</f>
        <v>-</v>
      </c>
      <c r="AN173" s="276" t="str">
        <f>IF(BS_CONTROLE[[#This Row],[SB]]=0, "-", BS_CONTROLE[[#This Row],[SB]])</f>
        <v>-</v>
      </c>
      <c r="AO173" s="277" t="str">
        <f>IF(BS_CONTROLE[[#This Row],[SUB]]=0, "-", BS_CONTROLE[[#This Row],[SUB]])</f>
        <v>-</v>
      </c>
      <c r="AP173" s="278" t="str">
        <f>IF(BS_CONTROLE[[#This Row],[KM - Inicio]]=0, "-", BS_CONTROLE[[#This Row],[KM - Inicio]])</f>
        <v>-</v>
      </c>
      <c r="AQ173" s="278" t="str">
        <f>IF(BS_CONTROLE[[#This Row],[KM - Fim]]=0, "-", BS_CONTROLE[[#This Row],[KM - Fim]])</f>
        <v>-</v>
      </c>
      <c r="AR173" s="240"/>
      <c r="AS173" s="240"/>
      <c r="AT173" s="240"/>
      <c r="AU173" s="38"/>
      <c r="AV173" s="38"/>
      <c r="AW173" s="38"/>
      <c r="AX173" s="38"/>
      <c r="AY173" s="30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7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23" t="str">
        <f t="shared" si="4"/>
        <v/>
      </c>
    </row>
    <row r="174" spans="1:72" hidden="1">
      <c r="A174" s="50" t="str">
        <f>D174&amp;B174</f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0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5">
        <v>98</v>
      </c>
      <c r="K174" s="215">
        <v>754</v>
      </c>
      <c r="L174" s="83" t="s">
        <v>608</v>
      </c>
      <c r="M174" s="202" t="s">
        <v>1535</v>
      </c>
      <c r="N174" s="202" t="s">
        <v>1536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6" t="s">
        <v>1257</v>
      </c>
      <c r="W174" s="173" t="s">
        <v>1537</v>
      </c>
      <c r="X174" s="216" t="s">
        <v>964</v>
      </c>
      <c r="Y174" s="158"/>
      <c r="Z174" s="158" t="s">
        <v>960</v>
      </c>
      <c r="AA174" s="83" t="s">
        <v>608</v>
      </c>
      <c r="AB174" s="70" t="s">
        <v>956</v>
      </c>
      <c r="AC174" s="70" t="s">
        <v>951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6" t="str">
        <f>IF(BS_CONTROLE[[#This Row],[Local - Partida]]=0, "-", BS_CONTROLE[[#This Row],[Local - Partida]])</f>
        <v>TRO</v>
      </c>
      <c r="AL174" s="276" t="str">
        <f>IF(BS_CONTROLE[[#This Row],[Local - Encerramento]]=0, "-", BS_CONTROLE[[#This Row],[Local - Encerramento]])</f>
        <v>TGR</v>
      </c>
      <c r="AM174" s="276" t="str">
        <f>IF(BS_CONTROLE[[#This Row],[Entre - Estações]]=0, "-", BS_CONTROLE[[#This Row],[Entre - Estações]])</f>
        <v>TRO-TGR</v>
      </c>
      <c r="AN174" s="276" t="str">
        <f>IF(BS_CONTROLE[[#This Row],[SB]]=0, "-", BS_CONTROLE[[#This Row],[SB]])</f>
        <v>TROTGR</v>
      </c>
      <c r="AO174" s="277">
        <f>IF(BS_CONTROLE[[#This Row],[SUB]]=0, "-", BS_CONTROLE[[#This Row],[SUB]])</f>
        <v>98</v>
      </c>
      <c r="AP174" s="278">
        <f>IF(BS_CONTROLE[[#This Row],[KM - Inicio]]=0, "-", BS_CONTROLE[[#This Row],[KM - Inicio]])</f>
        <v>754</v>
      </c>
      <c r="AQ174" s="278" t="str">
        <f>IF(BS_CONTROLE[[#This Row],[KM - Fim]]=0, "-", BS_CONTROLE[[#This Row],[KM - Fim]])</f>
        <v>-</v>
      </c>
      <c r="AR174" s="240">
        <v>0.36458333333333331</v>
      </c>
      <c r="AS174" s="240">
        <v>0</v>
      </c>
      <c r="AT174" s="240">
        <v>4.1666666666666664E-2</v>
      </c>
      <c r="AU174" s="38"/>
      <c r="AV174" s="38"/>
      <c r="AW174" s="38"/>
      <c r="AX174" s="38"/>
      <c r="AY174" s="309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79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1538</v>
      </c>
      <c r="BK174" s="16" t="s">
        <v>1539</v>
      </c>
      <c r="BL174" s="15"/>
      <c r="BM174" s="14" t="s">
        <v>989</v>
      </c>
      <c r="BN174" s="14" t="s">
        <v>989</v>
      </c>
      <c r="BO174" s="165" t="s">
        <v>989</v>
      </c>
      <c r="BP174" s="16" t="s">
        <v>608</v>
      </c>
      <c r="BQ174" s="12" t="str">
        <f>IF(AND(BR174&lt;1,BS174&lt;1),"Produção e Intervalo",IF(BR174&lt;1,"Intervalo",IF(BS174&lt;1,"Produção","Aderente")))</f>
        <v>Aderente</v>
      </c>
      <c r="BR174" s="18">
        <f>IF(OR(B174="",F174=""),"*",AY174/P174)</f>
        <v>1</v>
      </c>
      <c r="BS174" s="18">
        <f>IF(OR(B174="",F174=""),"*",BA174/Q174)</f>
        <v>1</v>
      </c>
      <c r="BT174" s="223" t="str">
        <f t="shared" si="4"/>
        <v>OKOK</v>
      </c>
    </row>
    <row r="175" spans="1:72" hidden="1">
      <c r="A175" s="50" t="str">
        <f>D175&amp;B175</f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844</v>
      </c>
      <c r="E175" s="310">
        <v>141</v>
      </c>
      <c r="F175" s="172" t="s">
        <v>784</v>
      </c>
      <c r="G175" s="9" t="str">
        <f>IF(D175="","*",VLOOKUP(F175,BS_ATIVIDADE[#All],3,FALSE))</f>
        <v>PEDRA</v>
      </c>
      <c r="H175" s="173" t="s">
        <v>595</v>
      </c>
      <c r="I175" s="173" t="s">
        <v>595</v>
      </c>
      <c r="J175" s="215">
        <v>98</v>
      </c>
      <c r="K175" s="215">
        <v>519</v>
      </c>
      <c r="L175" s="215">
        <v>518</v>
      </c>
      <c r="M175" s="20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2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6" t="s">
        <v>1492</v>
      </c>
      <c r="W175" s="173" t="s">
        <v>1223</v>
      </c>
      <c r="X175" s="216" t="s">
        <v>964</v>
      </c>
      <c r="Y175" s="158"/>
      <c r="Z175" s="158" t="s">
        <v>960</v>
      </c>
      <c r="AA175" s="83" t="s">
        <v>1365</v>
      </c>
      <c r="AB175" s="70" t="s">
        <v>956</v>
      </c>
      <c r="AC175" s="70" t="s">
        <v>951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6" t="str">
        <f>IF(BS_CONTROLE[[#This Row],[Local - Partida]]=0, "-", BS_CONTROLE[[#This Row],[Local - Partida]])</f>
        <v>TGR2</v>
      </c>
      <c r="AL175" s="276" t="str">
        <f>IF(BS_CONTROLE[[#This Row],[Local - Encerramento]]=0, "-", BS_CONTROLE[[#This Row],[Local - Encerramento]])</f>
        <v>TGR2</v>
      </c>
      <c r="AM175" s="276" t="str">
        <f>IF(BS_CONTROLE[[#This Row],[Entre - Estações]]=0, "-", BS_CONTROLE[[#This Row],[Entre - Estações]])</f>
        <v>TGR-TBE</v>
      </c>
      <c r="AN175" s="276">
        <f>IF(BS_CONTROLE[[#This Row],[SB]]=0, "-", BS_CONTROLE[[#This Row],[SB]])</f>
        <v>512521</v>
      </c>
      <c r="AO175" s="277">
        <f>IF(BS_CONTROLE[[#This Row],[SUB]]=0, "-", BS_CONTROLE[[#This Row],[SUB]])</f>
        <v>98</v>
      </c>
      <c r="AP175" s="278">
        <f>IF(BS_CONTROLE[[#This Row],[KM - Inicio]]=0, "-", BS_CONTROLE[[#This Row],[KM - Inicio]])</f>
        <v>519</v>
      </c>
      <c r="AQ175" s="278">
        <f>IF(BS_CONTROLE[[#This Row],[KM - Fim]]=0, "-", BS_CONTROLE[[#This Row],[KM - Fim]])</f>
        <v>518</v>
      </c>
      <c r="AR175" s="240">
        <v>0.39305555555555555</v>
      </c>
      <c r="AS175" s="240">
        <v>0.47638888888888886</v>
      </c>
      <c r="AT175" s="240">
        <v>0.57361111111111107</v>
      </c>
      <c r="AU175" s="38"/>
      <c r="AV175" s="38"/>
      <c r="AW175" s="38"/>
      <c r="AX175" s="38"/>
      <c r="AY175" s="309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79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1540</v>
      </c>
      <c r="BK175" s="16" t="s">
        <v>1541</v>
      </c>
      <c r="BL175" s="15"/>
      <c r="BM175" s="14" t="s">
        <v>989</v>
      </c>
      <c r="BN175" s="14" t="s">
        <v>989</v>
      </c>
      <c r="BO175" s="165" t="s">
        <v>989</v>
      </c>
      <c r="BP175" s="16" t="s">
        <v>608</v>
      </c>
      <c r="BQ175" s="12" t="str">
        <f>IF(AND(BR175&lt;1,BS175&lt;1),"Produção e Intervalo",IF(BR175&lt;1,"Intervalo",IF(BS175&lt;1,"Produção","Aderente")))</f>
        <v>Aderente</v>
      </c>
      <c r="BR175" s="18">
        <f>IF(OR(B175="",F175=""),"*",AY175/P175)</f>
        <v>1.1666666666666665</v>
      </c>
      <c r="BS175" s="18">
        <f>IF(OR(B175="",F175=""),"*",BA175/Q175)</f>
        <v>1</v>
      </c>
      <c r="BT175" s="223" t="str">
        <f t="shared" si="4"/>
        <v>OKOK</v>
      </c>
    </row>
    <row r="176" spans="1:72" hidden="1">
      <c r="A176" s="50" t="str">
        <f>D176&amp;B176</f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835</v>
      </c>
      <c r="E176" s="314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1315</v>
      </c>
      <c r="I176" s="173" t="s">
        <v>264</v>
      </c>
      <c r="J176" s="215">
        <v>74</v>
      </c>
      <c r="K176" s="215">
        <v>290</v>
      </c>
      <c r="L176" s="215" t="s">
        <v>608</v>
      </c>
      <c r="M176" s="20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2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6" t="s">
        <v>1398</v>
      </c>
      <c r="W176" s="173" t="s">
        <v>1542</v>
      </c>
      <c r="X176" s="216" t="s">
        <v>964</v>
      </c>
      <c r="Y176" s="158"/>
      <c r="Z176" s="158" t="s">
        <v>960</v>
      </c>
      <c r="AA176" s="83" t="s">
        <v>1321</v>
      </c>
      <c r="AB176" s="70" t="s">
        <v>956</v>
      </c>
      <c r="AC176" s="70" t="s">
        <v>951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6" t="str">
        <f>IF(BS_CONTROLE[[#This Row],[Local - Partida]]=0, "-", BS_CONTROLE[[#This Row],[Local - Partida]])</f>
        <v xml:space="preserve">TCS2 </v>
      </c>
      <c r="AL176" s="276" t="str">
        <f>IF(BS_CONTROLE[[#This Row],[Local - Encerramento]]=0, "-", BS_CONTROLE[[#This Row],[Local - Encerramento]])</f>
        <v>TCS2</v>
      </c>
      <c r="AM176" s="276" t="str">
        <f>IF(BS_CONTROLE[[#This Row],[Entre - Estações]]=0, "-", BS_CONTROLE[[#This Row],[Entre - Estações]])</f>
        <v>TCS</v>
      </c>
      <c r="AN176" s="276" t="str">
        <f>IF(BS_CONTROLE[[#This Row],[SB]]=0, "-", BS_CONTROLE[[#This Row],[SB]])</f>
        <v>TCS</v>
      </c>
      <c r="AO176" s="277">
        <f>IF(BS_CONTROLE[[#This Row],[SUB]]=0, "-", BS_CONTROLE[[#This Row],[SUB]])</f>
        <v>74</v>
      </c>
      <c r="AP176" s="278">
        <f>IF(BS_CONTROLE[[#This Row],[KM - Inicio]]=0, "-", BS_CONTROLE[[#This Row],[KM - Inicio]])</f>
        <v>290</v>
      </c>
      <c r="AQ176" s="278" t="str">
        <f>IF(BS_CONTROLE[[#This Row],[KM - Fim]]=0, "-", BS_CONTROLE[[#This Row],[KM - Fim]])</f>
        <v>-</v>
      </c>
      <c r="AR176" s="240">
        <v>0</v>
      </c>
      <c r="AS176" s="240">
        <v>0</v>
      </c>
      <c r="AT176" s="240">
        <v>0</v>
      </c>
      <c r="AU176" s="38"/>
      <c r="AV176" s="38"/>
      <c r="AW176" s="38"/>
      <c r="AX176" s="38"/>
      <c r="AY176" s="309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79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1543</v>
      </c>
      <c r="BK176" s="16" t="s">
        <v>1543</v>
      </c>
      <c r="BL176" s="15"/>
      <c r="BM176" s="14" t="s">
        <v>978</v>
      </c>
      <c r="BN176" s="14" t="s">
        <v>1000</v>
      </c>
      <c r="BO176" s="165" t="s">
        <v>1066</v>
      </c>
      <c r="BP176" s="16" t="s">
        <v>1544</v>
      </c>
      <c r="BQ176" s="12" t="str">
        <f>IF(AND(BR176&lt;1,BS176&lt;1),"Produção e Intervalo",IF(BR176&lt;1,"Intervalo",IF(BS176&lt;1,"Produção","Aderente")))</f>
        <v>Produção e Intervalo</v>
      </c>
      <c r="BR176" s="18">
        <f>IF(OR(B176="",F176=""),"*",AY176/P176)</f>
        <v>0</v>
      </c>
      <c r="BS176" s="18">
        <f>IF(OR(B176="",F176=""),"*",BA176/Q176)</f>
        <v>0</v>
      </c>
      <c r="BT176" s="223" t="str">
        <f t="shared" si="4"/>
        <v>TraçãoOperação</v>
      </c>
    </row>
    <row r="177" spans="1:72" hidden="1">
      <c r="A177" s="50" t="str">
        <f>D177&amp;B177</f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817</v>
      </c>
      <c r="E177" s="310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5">
        <v>74</v>
      </c>
      <c r="K177" s="215">
        <v>190</v>
      </c>
      <c r="L177" s="215">
        <v>185</v>
      </c>
      <c r="M177" s="20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2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6" t="s">
        <v>1238</v>
      </c>
      <c r="W177" s="173" t="s">
        <v>1381</v>
      </c>
      <c r="X177" s="216" t="s">
        <v>964</v>
      </c>
      <c r="Y177" s="158"/>
      <c r="Z177" s="158" t="s">
        <v>965</v>
      </c>
      <c r="AA177" s="83">
        <v>1</v>
      </c>
      <c r="AB177" s="70" t="s">
        <v>956</v>
      </c>
      <c r="AC177" s="70" t="s">
        <v>951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6" t="str">
        <f>IF(BS_CONTROLE[[#This Row],[Local - Partida]]=0, "-", BS_CONTROLE[[#This Row],[Local - Partida]])</f>
        <v>TID2</v>
      </c>
      <c r="AL177" s="276" t="str">
        <f>IF(BS_CONTROLE[[#This Row],[Local - Encerramento]]=0, "-", BS_CONTROLE[[#This Row],[Local - Encerramento]])</f>
        <v>TID2</v>
      </c>
      <c r="AM177" s="276" t="str">
        <f>IF(BS_CONTROLE[[#This Row],[Entre - Estações]]=0, "-", BS_CONTROLE[[#This Row],[Entre - Estações]])</f>
        <v>TID-TVI</v>
      </c>
      <c r="AN177" s="276" t="str">
        <f>IF(BS_CONTROLE[[#This Row],[SB]]=0, "-", BS_CONTROLE[[#This Row],[SB]])</f>
        <v>TID201</v>
      </c>
      <c r="AO177" s="277">
        <f>IF(BS_CONTROLE[[#This Row],[SUB]]=0, "-", BS_CONTROLE[[#This Row],[SUB]])</f>
        <v>74</v>
      </c>
      <c r="AP177" s="278">
        <f>IF(BS_CONTROLE[[#This Row],[KM - Inicio]]=0, "-", BS_CONTROLE[[#This Row],[KM - Inicio]])</f>
        <v>190</v>
      </c>
      <c r="AQ177" s="278">
        <f>IF(BS_CONTROLE[[#This Row],[KM - Fim]]=0, "-", BS_CONTROLE[[#This Row],[KM - Fim]])</f>
        <v>185</v>
      </c>
      <c r="AR177" s="240">
        <v>0.38680555555555557</v>
      </c>
      <c r="AS177" s="240">
        <v>0.41458333333333336</v>
      </c>
      <c r="AT177" s="240">
        <v>0.46875</v>
      </c>
      <c r="AU177" s="38">
        <v>0.57361111111111107</v>
      </c>
      <c r="AV177" s="38">
        <v>0.62777777777777777</v>
      </c>
      <c r="AW177" s="38"/>
      <c r="AX177" s="38"/>
      <c r="AY177" s="309">
        <f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79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1545</v>
      </c>
      <c r="BK177" s="16" t="s">
        <v>1546</v>
      </c>
      <c r="BL177" s="15"/>
      <c r="BM177" s="14" t="s">
        <v>989</v>
      </c>
      <c r="BN177" s="14" t="s">
        <v>989</v>
      </c>
      <c r="BO177" s="165" t="s">
        <v>989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1.7333333333333334</v>
      </c>
      <c r="BS177" s="18">
        <f>IF(OR(B177="",F177=""),"*",BA177/Q177)</f>
        <v>1.264988009592326</v>
      </c>
      <c r="BT177" s="223" t="str">
        <f t="shared" si="4"/>
        <v>OKOK</v>
      </c>
    </row>
    <row r="178" spans="1:72" hidden="1">
      <c r="A178" s="50" t="str">
        <f>D178&amp;B178</f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0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1424</v>
      </c>
      <c r="I178" s="173" t="s">
        <v>262</v>
      </c>
      <c r="J178" s="215">
        <v>74</v>
      </c>
      <c r="K178" s="215">
        <v>5</v>
      </c>
      <c r="L178" s="83" t="s">
        <v>608</v>
      </c>
      <c r="M178" s="202" t="s">
        <v>183</v>
      </c>
      <c r="N178" s="202" t="s">
        <v>1425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6" t="s">
        <v>1319</v>
      </c>
      <c r="W178" s="173" t="s">
        <v>1236</v>
      </c>
      <c r="X178" s="216" t="s">
        <v>964</v>
      </c>
      <c r="Y178" s="158"/>
      <c r="Z178" s="158" t="s">
        <v>969</v>
      </c>
      <c r="AA178" s="83">
        <v>1</v>
      </c>
      <c r="AB178" s="70" t="s">
        <v>956</v>
      </c>
      <c r="AC178" s="70" t="s">
        <v>951</v>
      </c>
      <c r="AD178" s="173">
        <v>0.29166666666666669</v>
      </c>
      <c r="AE178" s="83">
        <v>5487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6" t="str">
        <f>IF(BS_CONTROLE[[#This Row],[Local - Partida]]=0, "-", BS_CONTROLE[[#This Row],[Local - Partida]])</f>
        <v>TMI</v>
      </c>
      <c r="AL178" s="276" t="str">
        <f>IF(BS_CONTROLE[[#This Row],[Local - Encerramento]]=0, "-", BS_CONTROLE[[#This Row],[Local - Encerramento]])</f>
        <v>TCS</v>
      </c>
      <c r="AM178" s="276" t="str">
        <f>IF(BS_CONTROLE[[#This Row],[Entre - Estações]]=0, "-", BS_CONTROLE[[#This Row],[Entre - Estações]])</f>
        <v>TMI-TCS</v>
      </c>
      <c r="AN178" s="276" t="str">
        <f>IF(BS_CONTROLE[[#This Row],[SB]]=0, "-", BS_CONTROLE[[#This Row],[SB]])</f>
        <v>TMITCS</v>
      </c>
      <c r="AO178" s="277">
        <f>IF(BS_CONTROLE[[#This Row],[SUB]]=0, "-", BS_CONTROLE[[#This Row],[SUB]])</f>
        <v>74</v>
      </c>
      <c r="AP178" s="278">
        <f>IF(BS_CONTROLE[[#This Row],[KM - Inicio]]=0, "-", BS_CONTROLE[[#This Row],[KM - Inicio]])</f>
        <v>5</v>
      </c>
      <c r="AQ178" s="278" t="str">
        <f>IF(BS_CONTROLE[[#This Row],[KM - Fim]]=0, "-", BS_CONTROLE[[#This Row],[KM - Fim]])</f>
        <v>-</v>
      </c>
      <c r="AR178" s="240">
        <v>0.38680555555555557</v>
      </c>
      <c r="AS178" s="240">
        <v>0</v>
      </c>
      <c r="AT178" s="240">
        <v>4.1666666666666664E-2</v>
      </c>
      <c r="AU178" s="38"/>
      <c r="AV178" s="38"/>
      <c r="AW178" s="38"/>
      <c r="AX178" s="38"/>
      <c r="AY178" s="309">
        <f>IF(D178="","*",IFERROR(IF(ISODD(COUNT(AS178:AX178)),"ERRO",SUM((AT178-AS178),(AV178-AU178),(AX178-AW178))),"ERRO"))</f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79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1547</v>
      </c>
      <c r="BK178" s="16" t="s">
        <v>1548</v>
      </c>
      <c r="BL178" s="15"/>
      <c r="BM178" s="14" t="s">
        <v>992</v>
      </c>
      <c r="BN178" s="14" t="s">
        <v>1017</v>
      </c>
      <c r="BO178" s="165" t="s">
        <v>1068</v>
      </c>
      <c r="BP178" s="16" t="s">
        <v>1549</v>
      </c>
      <c r="BQ178" s="12" t="str">
        <f>IF(AND(BR178&lt;1,BS178&lt;1),"Produção e Intervalo",IF(BR178&lt;1,"Intervalo",IF(BS178&lt;1,"Produção","Aderente")))</f>
        <v>Produção</v>
      </c>
      <c r="BR178" s="18">
        <f>IF(OR(B178="",F178=""),"*",AY178/P178)</f>
        <v>1</v>
      </c>
      <c r="BS178" s="18">
        <f>IF(OR(B178="",F178=""),"*",BA178/Q178)</f>
        <v>0.68965517241379315</v>
      </c>
      <c r="BT178" s="223" t="str">
        <f t="shared" si="4"/>
        <v>ConfiabilidadeAtivo</v>
      </c>
    </row>
    <row r="179" spans="1:72" hidden="1">
      <c r="A179" s="50" t="str">
        <f>D179&amp;B179</f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787</v>
      </c>
      <c r="E179" s="323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5">
        <v>72</v>
      </c>
      <c r="K179" s="215">
        <v>313</v>
      </c>
      <c r="L179" s="83">
        <v>314.5</v>
      </c>
      <c r="M179" s="20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6" t="s">
        <v>1350</v>
      </c>
      <c r="W179" s="173" t="s">
        <v>1381</v>
      </c>
      <c r="X179" s="216" t="s">
        <v>964</v>
      </c>
      <c r="Y179" s="158"/>
      <c r="Z179" s="158" t="s">
        <v>960</v>
      </c>
      <c r="AA179" s="83">
        <v>1</v>
      </c>
      <c r="AB179" s="70" t="s">
        <v>956</v>
      </c>
      <c r="AC179" s="70" t="s">
        <v>951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6" t="str">
        <f>IF(BS_CONTROLE[[#This Row],[Local - Partida]]=0, "-", BS_CONTROLE[[#This Row],[Local - Partida]])</f>
        <v>ZGT1</v>
      </c>
      <c r="AL179" s="276" t="str">
        <f>IF(BS_CONTROLE[[#This Row],[Local - Encerramento]]=0, "-", BS_CONTROLE[[#This Row],[Local - Encerramento]])</f>
        <v>ZGT1</v>
      </c>
      <c r="AM179" s="276" t="str">
        <f>IF(BS_CONTROLE[[#This Row],[Entre - Estações]]=0, "-", BS_CONTROLE[[#This Row],[Entre - Estações]])</f>
        <v>ZGT-ZXE</v>
      </c>
      <c r="AN179" s="276" t="str">
        <f>IF(BS_CONTROLE[[#This Row],[SB]]=0, "-", BS_CONTROLE[[#This Row],[SB]])</f>
        <v>ZGTZXE</v>
      </c>
      <c r="AO179" s="277">
        <f>IF(BS_CONTROLE[[#This Row],[SUB]]=0, "-", BS_CONTROLE[[#This Row],[SUB]])</f>
        <v>72</v>
      </c>
      <c r="AP179" s="278">
        <f>IF(BS_CONTROLE[[#This Row],[KM - Inicio]]=0, "-", BS_CONTROLE[[#This Row],[KM - Inicio]])</f>
        <v>313</v>
      </c>
      <c r="AQ179" s="278">
        <f>IF(BS_CONTROLE[[#This Row],[KM - Fim]]=0, "-", BS_CONTROLE[[#This Row],[KM - Fim]])</f>
        <v>314.5</v>
      </c>
      <c r="AR179" s="240">
        <v>0.26111111111111113</v>
      </c>
      <c r="AS179" s="240">
        <v>0.33680555555555558</v>
      </c>
      <c r="AT179" s="240">
        <v>0.55972222222222223</v>
      </c>
      <c r="AU179" s="38"/>
      <c r="AV179" s="38"/>
      <c r="AW179" s="38"/>
      <c r="AX179" s="38"/>
      <c r="AY179" s="309">
        <f>IF(D179="","*",IFERROR(IF(ISODD(COUNT(AS179:AX179)),"ERRO",SUM((AT179-AS179),(AV179-AU179),(AX179-AW179))),"ERRO"))</f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79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1550</v>
      </c>
      <c r="BK179" s="16" t="s">
        <v>1551</v>
      </c>
      <c r="BL179" s="15"/>
      <c r="BM179" s="14" t="s">
        <v>989</v>
      </c>
      <c r="BN179" s="14" t="s">
        <v>989</v>
      </c>
      <c r="BO179" s="165" t="s">
        <v>989</v>
      </c>
      <c r="BP179" s="16" t="s">
        <v>608</v>
      </c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1.3374999999999999</v>
      </c>
      <c r="BS179" s="18">
        <f>IF(OR(B179="",F179=""),"*",BA179/Q179)</f>
        <v>1.425</v>
      </c>
      <c r="BT179" s="223" t="str">
        <f t="shared" si="4"/>
        <v>OKOK</v>
      </c>
    </row>
    <row r="180" spans="1:72" hidden="1">
      <c r="A180" s="50" t="str">
        <f>D180&amp;B180</f>
        <v>E1746006</v>
      </c>
      <c r="B180" s="171">
        <v>46006</v>
      </c>
      <c r="C180" s="8">
        <f>IF(BS_CONTROLE[[#This Row],[DATA]]="","",WEEKNUM(BS_CONTROLE[[#This Row],[DATA]]))</f>
        <v>51</v>
      </c>
      <c r="D180" s="216" t="s">
        <v>753</v>
      </c>
      <c r="E180" s="314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5">
        <v>78</v>
      </c>
      <c r="K180" s="215">
        <v>251</v>
      </c>
      <c r="L180" s="83">
        <v>244</v>
      </c>
      <c r="M180" s="215" t="s">
        <v>1285</v>
      </c>
      <c r="N180" s="215" t="s">
        <v>1286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6" t="s">
        <v>1277</v>
      </c>
      <c r="W180" s="173" t="s">
        <v>1388</v>
      </c>
      <c r="X180" s="216" t="s">
        <v>964</v>
      </c>
      <c r="Y180" s="158"/>
      <c r="Z180" s="158" t="s">
        <v>960</v>
      </c>
      <c r="AA180" s="83" t="s">
        <v>608</v>
      </c>
      <c r="AB180" s="70" t="s">
        <v>956</v>
      </c>
      <c r="AC180" s="70" t="s">
        <v>951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6" t="str">
        <f>IF(BS_CONTROLE[[#This Row],[Local - Partida]]=0, "-", BS_CONTROLE[[#This Row],[Local - Partida]])</f>
        <v>ZDK1</v>
      </c>
      <c r="AL180" s="276" t="str">
        <f>IF(BS_CONTROLE[[#This Row],[Local - Encerramento]]=0, "-", BS_CONTROLE[[#This Row],[Local - Encerramento]])</f>
        <v>ZDK1</v>
      </c>
      <c r="AM180" s="276" t="str">
        <f>IF(BS_CONTROLE[[#This Row],[Entre - Estações]]=0, "-", BS_CONTROLE[[#This Row],[Entre - Estações]])</f>
        <v>ZDK-ZVT</v>
      </c>
      <c r="AN180" s="276" t="str">
        <f>IF(BS_CONTROLE[[#This Row],[SB]]=0, "-", BS_CONTROLE[[#This Row],[SB]])</f>
        <v>ZDK1/ZDKZVT</v>
      </c>
      <c r="AO180" s="277">
        <f>IF(BS_CONTROLE[[#This Row],[SUB]]=0, "-", BS_CONTROLE[[#This Row],[SUB]])</f>
        <v>78</v>
      </c>
      <c r="AP180" s="278">
        <f>IF(BS_CONTROLE[[#This Row],[KM - Inicio]]=0, "-", BS_CONTROLE[[#This Row],[KM - Inicio]])</f>
        <v>251</v>
      </c>
      <c r="AQ180" s="278">
        <f>IF(BS_CONTROLE[[#This Row],[KM - Fim]]=0, "-", BS_CONTROLE[[#This Row],[KM - Fim]])</f>
        <v>244</v>
      </c>
      <c r="AR180" s="240">
        <v>0</v>
      </c>
      <c r="AS180" s="240">
        <v>0</v>
      </c>
      <c r="AT180" s="240">
        <v>0</v>
      </c>
      <c r="AU180" s="38"/>
      <c r="AV180" s="38"/>
      <c r="AW180" s="38"/>
      <c r="AX180" s="38"/>
      <c r="AY180" s="309">
        <f>IF(D180="","*",IFERROR(IF(ISODD(COUNT(AS180:AX180)),"ERRO",SUM((AT180-AS180),(AV180-AU180),(AX180-AW180))),"ERRO"))</f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79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1552</v>
      </c>
      <c r="BK180" s="16" t="s">
        <v>1552</v>
      </c>
      <c r="BL180" s="15"/>
      <c r="BM180" s="14" t="s">
        <v>981</v>
      </c>
      <c r="BN180" s="14" t="s">
        <v>1002</v>
      </c>
      <c r="BO180" s="165" t="s">
        <v>1121</v>
      </c>
      <c r="BP180" s="16" t="s">
        <v>1553</v>
      </c>
      <c r="BQ180" s="12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23" t="str">
        <f t="shared" si="4"/>
        <v>MecanizaçãoOperação</v>
      </c>
    </row>
    <row r="181" spans="1:72" hidden="1">
      <c r="A181" s="50" t="str">
        <f>D181&amp;B181</f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4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1248</v>
      </c>
      <c r="I181" s="173" t="s">
        <v>454</v>
      </c>
      <c r="J181" s="215">
        <v>78</v>
      </c>
      <c r="K181" s="215">
        <v>175</v>
      </c>
      <c r="L181" s="83">
        <v>228</v>
      </c>
      <c r="M181" s="202" t="s">
        <v>1554</v>
      </c>
      <c r="N181" s="202" t="s">
        <v>1555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6" t="s">
        <v>1556</v>
      </c>
      <c r="W181" s="317" t="s">
        <v>1557</v>
      </c>
      <c r="X181" s="216" t="s">
        <v>964</v>
      </c>
      <c r="Y181" s="158"/>
      <c r="Z181" s="158" t="s">
        <v>1558</v>
      </c>
      <c r="AA181" s="83">
        <v>1</v>
      </c>
      <c r="AB181" s="70" t="s">
        <v>956</v>
      </c>
      <c r="AC181" s="70" t="s">
        <v>951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6" t="str">
        <f>IF(BS_CONTROLE[[#This Row],[Local - Partida]]=0, "-", BS_CONTROLE[[#This Row],[Local - Partida]])</f>
        <v>ZIQ</v>
      </c>
      <c r="AL181" s="276" t="str">
        <f>IF(BS_CONTROLE[[#This Row],[Local - Encerramento]]=0, "-", BS_CONTROLE[[#This Row],[Local - Encerramento]])</f>
        <v>ZTR</v>
      </c>
      <c r="AM181" s="276" t="str">
        <f>IF(BS_CONTROLE[[#This Row],[Entre - Estações]]=0, "-", BS_CONTROLE[[#This Row],[Entre - Estações]])</f>
        <v>ZIQ-ZTR</v>
      </c>
      <c r="AN181" s="276" t="str">
        <f>IF(BS_CONTROLE[[#This Row],[SB]]=0, "-", BS_CONTROLE[[#This Row],[SB]])</f>
        <v>ZIQZTR</v>
      </c>
      <c r="AO181" s="277">
        <f>IF(BS_CONTROLE[[#This Row],[SUB]]=0, "-", BS_CONTROLE[[#This Row],[SUB]])</f>
        <v>78</v>
      </c>
      <c r="AP181" s="278">
        <f>IF(BS_CONTROLE[[#This Row],[KM - Inicio]]=0, "-", BS_CONTROLE[[#This Row],[KM - Inicio]])</f>
        <v>175</v>
      </c>
      <c r="AQ181" s="278">
        <f>IF(BS_CONTROLE[[#This Row],[KM - Fim]]=0, "-", BS_CONTROLE[[#This Row],[KM - Fim]])</f>
        <v>228</v>
      </c>
      <c r="AR181" s="240"/>
      <c r="AS181" s="240"/>
      <c r="AT181" s="240"/>
      <c r="AU181" s="38"/>
      <c r="AV181" s="38"/>
      <c r="AW181" s="38"/>
      <c r="AX181" s="38"/>
      <c r="AY181" s="309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79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>IF(AND(BR181&lt;1,BS181&lt;1),"Produção e Intervalo",IF(BR181&lt;1,"Intervalo",IF(BS181&lt;1,"Produção","Aderente")))</f>
        <v>Aderente</v>
      </c>
      <c r="BR181" s="18" t="str">
        <f>IF(OR(B181="",F181=""),"*",AY181/P181)</f>
        <v>*</v>
      </c>
      <c r="BS181" s="18" t="str">
        <f>IF(OR(B181="",F181=""),"*",BA181/Q181)</f>
        <v>*</v>
      </c>
      <c r="BT181" s="223" t="str">
        <f t="shared" si="4"/>
        <v/>
      </c>
    </row>
    <row r="182" spans="1:72" hidden="1">
      <c r="A182" s="50" t="str">
        <f>D182&amp;B182</f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920</v>
      </c>
      <c r="E182" s="310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5">
        <v>101</v>
      </c>
      <c r="K182" s="215">
        <v>1370.7</v>
      </c>
      <c r="L182" s="83" t="s">
        <v>608</v>
      </c>
      <c r="M182" s="202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2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6" t="s">
        <v>1559</v>
      </c>
      <c r="W182" s="173" t="s">
        <v>1560</v>
      </c>
      <c r="X182" s="216" t="s">
        <v>968</v>
      </c>
      <c r="Y182" s="158"/>
      <c r="Z182" s="158" t="s">
        <v>960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6" t="str">
        <f>IF(BS_CONTROLE[[#This Row],[Local - Partida]]=0, "-", BS_CONTROLE[[#This Row],[Local - Partida]])</f>
        <v>-</v>
      </c>
      <c r="AL182" s="276" t="str">
        <f>IF(BS_CONTROLE[[#This Row],[Local - Encerramento]]=0, "-", BS_CONTROLE[[#This Row],[Local - Encerramento]])</f>
        <v>-</v>
      </c>
      <c r="AM182" s="276" t="str">
        <f>IF(BS_CONTROLE[[#This Row],[Entre - Estações]]=0, "-", BS_CONTROLE[[#This Row],[Entre - Estações]])</f>
        <v>PSI-PSL</v>
      </c>
      <c r="AN182" s="276" t="str">
        <f>IF(BS_CONTROLE[[#This Row],[SB]]=0, "-", BS_CONTROLE[[#This Row],[SB]])</f>
        <v>PSIPSL</v>
      </c>
      <c r="AO182" s="277">
        <f>IF(BS_CONTROLE[[#This Row],[SUB]]=0, "-", BS_CONTROLE[[#This Row],[SUB]])</f>
        <v>101</v>
      </c>
      <c r="AP182" s="278">
        <f>IF(BS_CONTROLE[[#This Row],[KM - Inicio]]=0, "-", BS_CONTROLE[[#This Row],[KM - Inicio]])</f>
        <v>1370.7</v>
      </c>
      <c r="AQ182" s="278" t="str">
        <f>IF(BS_CONTROLE[[#This Row],[KM - Fim]]=0, "-", BS_CONTROLE[[#This Row],[KM - Fim]])</f>
        <v>-</v>
      </c>
      <c r="AR182" s="240">
        <v>0.34375</v>
      </c>
      <c r="AS182" s="240">
        <v>0.34722222222222221</v>
      </c>
      <c r="AT182" s="240">
        <v>0.40972222222222221</v>
      </c>
      <c r="AU182" s="38"/>
      <c r="AV182" s="38"/>
      <c r="AW182" s="38"/>
      <c r="AX182" s="38"/>
      <c r="AY182" s="309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79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1561</v>
      </c>
      <c r="BK182" s="16" t="s">
        <v>1562</v>
      </c>
      <c r="BL182" s="15"/>
      <c r="BM182" s="14" t="s">
        <v>989</v>
      </c>
      <c r="BN182" s="14" t="s">
        <v>989</v>
      </c>
      <c r="BO182" s="165" t="s">
        <v>989</v>
      </c>
      <c r="BP182" s="16" t="s">
        <v>608</v>
      </c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23" t="str">
        <f t="shared" si="4"/>
        <v>OKOK</v>
      </c>
    </row>
    <row r="183" spans="1:72" hidden="1">
      <c r="A183" s="50" t="str">
        <f>D183&amp;B183</f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860</v>
      </c>
      <c r="E183" s="310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5">
        <v>101</v>
      </c>
      <c r="K183" s="215">
        <v>1370.96</v>
      </c>
      <c r="L183" s="83" t="s">
        <v>608</v>
      </c>
      <c r="M183" s="20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6" t="s">
        <v>1563</v>
      </c>
      <c r="W183" s="173" t="s">
        <v>1560</v>
      </c>
      <c r="X183" s="216" t="s">
        <v>964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6" t="str">
        <f>IF(BS_CONTROLE[[#This Row],[Local - Partida]]=0, "-", BS_CONTROLE[[#This Row],[Local - Partida]])</f>
        <v>-</v>
      </c>
      <c r="AL183" s="276" t="str">
        <f>IF(BS_CONTROLE[[#This Row],[Local - Encerramento]]=0, "-", BS_CONTROLE[[#This Row],[Local - Encerramento]])</f>
        <v>-</v>
      </c>
      <c r="AM183" s="276" t="str">
        <f>IF(BS_CONTROLE[[#This Row],[Entre - Estações]]=0, "-", BS_CONTROLE[[#This Row],[Entre - Estações]])</f>
        <v>PSI-PSL</v>
      </c>
      <c r="AN183" s="276" t="str">
        <f>IF(BS_CONTROLE[[#This Row],[SB]]=0, "-", BS_CONTROLE[[#This Row],[SB]])</f>
        <v>PSIPSL</v>
      </c>
      <c r="AO183" s="277">
        <f>IF(BS_CONTROLE[[#This Row],[SUB]]=0, "-", BS_CONTROLE[[#This Row],[SUB]])</f>
        <v>101</v>
      </c>
      <c r="AP183" s="278">
        <f>IF(BS_CONTROLE[[#This Row],[KM - Inicio]]=0, "-", BS_CONTROLE[[#This Row],[KM - Inicio]])</f>
        <v>1370.96</v>
      </c>
      <c r="AQ183" s="278" t="str">
        <f>IF(BS_CONTROLE[[#This Row],[KM - Fim]]=0, "-", BS_CONTROLE[[#This Row],[KM - Fim]])</f>
        <v>-</v>
      </c>
      <c r="AR183" s="240">
        <v>0.34652777777777777</v>
      </c>
      <c r="AS183" s="240">
        <v>0.36319444444444443</v>
      </c>
      <c r="AT183" s="240">
        <v>0.48819444444444443</v>
      </c>
      <c r="AU183" s="38"/>
      <c r="AV183" s="38"/>
      <c r="AW183" s="38"/>
      <c r="AX183" s="38"/>
      <c r="AY183" s="309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79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1564</v>
      </c>
      <c r="BK183" s="16" t="s">
        <v>1565</v>
      </c>
      <c r="BL183" s="15"/>
      <c r="BM183" s="14" t="s">
        <v>989</v>
      </c>
      <c r="BN183" s="14" t="s">
        <v>989</v>
      </c>
      <c r="BO183" s="165" t="s">
        <v>989</v>
      </c>
      <c r="BP183" s="16"/>
      <c r="BQ183" s="12" t="str">
        <f>IF(AND(BR183&lt;1,BS183&lt;1),"Produção e Intervalo",IF(BR183&lt;1,"Intervalo",IF(BS183&lt;1,"Produção","Aderente")))</f>
        <v>Aderente</v>
      </c>
      <c r="BR183" s="18">
        <f>IF(OR(B183="",F183=""),"*",AY183/P183)</f>
        <v>1</v>
      </c>
      <c r="BS183" s="18">
        <f>IF(OR(B183="",F183=""),"*",BA183/Q183)</f>
        <v>1</v>
      </c>
      <c r="BT183" s="223"/>
    </row>
    <row r="184" spans="1:72" hidden="1">
      <c r="A184" s="50" t="str">
        <f>D184&amp;B184</f>
        <v/>
      </c>
      <c r="B184" s="171"/>
      <c r="C184" s="8" t="str">
        <f>IF(BS_CONTROLE[[#This Row],[DATA]]="","",WEEKNUM(BS_CONTROLE[[#This Row],[DATA]]))</f>
        <v/>
      </c>
      <c r="D184" s="51"/>
      <c r="E184" s="310">
        <v>178</v>
      </c>
      <c r="F184" s="172"/>
      <c r="G184" s="9" t="str">
        <f>IF(D184="","*",VLOOKUP(F184,BS_ATIVIDADE[#All],3,FALSE))</f>
        <v>*</v>
      </c>
      <c r="H184" s="173"/>
      <c r="I184" s="173"/>
      <c r="J184" s="215"/>
      <c r="K184" s="215"/>
      <c r="L184" s="83" t="s">
        <v>608</v>
      </c>
      <c r="M184" s="20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6"/>
      <c r="W184" s="173"/>
      <c r="X184" s="216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6" t="str">
        <f>IF(BS_CONTROLE[[#This Row],[Local - Partida]]=0, "-", BS_CONTROLE[[#This Row],[Local - Partida]])</f>
        <v>-</v>
      </c>
      <c r="AL184" s="276" t="str">
        <f>IF(BS_CONTROLE[[#This Row],[Local - Encerramento]]=0, "-", BS_CONTROLE[[#This Row],[Local - Encerramento]])</f>
        <v>-</v>
      </c>
      <c r="AM184" s="276" t="str">
        <f>IF(BS_CONTROLE[[#This Row],[Entre - Estações]]=0, "-", BS_CONTROLE[[#This Row],[Entre - Estações]])</f>
        <v>-</v>
      </c>
      <c r="AN184" s="276" t="str">
        <f>IF(BS_CONTROLE[[#This Row],[SB]]=0, "-", BS_CONTROLE[[#This Row],[SB]])</f>
        <v>-</v>
      </c>
      <c r="AO184" s="277" t="str">
        <f>IF(BS_CONTROLE[[#This Row],[SUB]]=0, "-", BS_CONTROLE[[#This Row],[SUB]])</f>
        <v>-</v>
      </c>
      <c r="AP184" s="278" t="str">
        <f>IF(BS_CONTROLE[[#This Row],[KM - Inicio]]=0, "-", BS_CONTROLE[[#This Row],[KM - Inicio]])</f>
        <v>-</v>
      </c>
      <c r="AQ184" s="278" t="str">
        <f>IF(BS_CONTROLE[[#This Row],[KM - Fim]]=0, "-", BS_CONTROLE[[#This Row],[KM - Fim]])</f>
        <v>-</v>
      </c>
      <c r="AR184" s="240"/>
      <c r="AS184" s="240"/>
      <c r="AT184" s="240"/>
      <c r="AU184" s="38"/>
      <c r="AV184" s="38"/>
      <c r="AW184" s="38"/>
      <c r="AX184" s="38"/>
      <c r="AY184" s="30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7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23" t="str">
        <f t="shared" si="4"/>
        <v/>
      </c>
    </row>
    <row r="185" spans="1:72" hidden="1">
      <c r="A185" s="50" t="str">
        <f>D185&amp;B185</f>
        <v/>
      </c>
      <c r="B185" s="171"/>
      <c r="C185" s="8" t="str">
        <f>IF(BS_CONTROLE[[#This Row],[DATA]]="","",WEEKNUM(BS_CONTROLE[[#This Row],[DATA]]))</f>
        <v/>
      </c>
      <c r="D185" s="51"/>
      <c r="E185" s="310">
        <v>179</v>
      </c>
      <c r="F185" s="172"/>
      <c r="G185" s="9" t="str">
        <f>IF(D185="","*",VLOOKUP(F185,BS_ATIVIDADE[#All],3,FALSE))</f>
        <v>*</v>
      </c>
      <c r="H185" s="173"/>
      <c r="I185" s="173"/>
      <c r="J185" s="215"/>
      <c r="K185" s="215"/>
      <c r="L185" s="83" t="s">
        <v>608</v>
      </c>
      <c r="M185" s="20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2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6"/>
      <c r="W185" s="173"/>
      <c r="X185" s="216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6" t="str">
        <f>IF(BS_CONTROLE[[#This Row],[Local - Partida]]=0, "-", BS_CONTROLE[[#This Row],[Local - Partida]])</f>
        <v>-</v>
      </c>
      <c r="AL185" s="276" t="str">
        <f>IF(BS_CONTROLE[[#This Row],[Local - Encerramento]]=0, "-", BS_CONTROLE[[#This Row],[Local - Encerramento]])</f>
        <v>-</v>
      </c>
      <c r="AM185" s="276" t="str">
        <f>IF(BS_CONTROLE[[#This Row],[Entre - Estações]]=0, "-", BS_CONTROLE[[#This Row],[Entre - Estações]])</f>
        <v>-</v>
      </c>
      <c r="AN185" s="276" t="str">
        <f>IF(BS_CONTROLE[[#This Row],[SB]]=0, "-", BS_CONTROLE[[#This Row],[SB]])</f>
        <v>-</v>
      </c>
      <c r="AO185" s="277" t="str">
        <f>IF(BS_CONTROLE[[#This Row],[SUB]]=0, "-", BS_CONTROLE[[#This Row],[SUB]])</f>
        <v>-</v>
      </c>
      <c r="AP185" s="278" t="str">
        <f>IF(BS_CONTROLE[[#This Row],[KM - Inicio]]=0, "-", BS_CONTROLE[[#This Row],[KM - Inicio]])</f>
        <v>-</v>
      </c>
      <c r="AQ185" s="278" t="str">
        <f>IF(BS_CONTROLE[[#This Row],[KM - Fim]]=0, "-", BS_CONTROLE[[#This Row],[KM - Fim]])</f>
        <v>-</v>
      </c>
      <c r="AR185" s="240"/>
      <c r="AS185" s="240"/>
      <c r="AT185" s="240"/>
      <c r="AU185" s="38"/>
      <c r="AV185" s="38"/>
      <c r="AW185" s="38"/>
      <c r="AX185" s="38"/>
      <c r="AY185" s="30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79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>IF(AND(BR185&lt;1,BS185&lt;1),"Produção e Intervalo",IF(BR185&lt;1,"Intervalo",IF(BS185&lt;1,"Produção","Aderente")))</f>
        <v>Aderente</v>
      </c>
      <c r="BR185" s="18" t="str">
        <f>IF(OR(B185="",F185=""),"*",AY185/P185)</f>
        <v>*</v>
      </c>
      <c r="BS185" s="18" t="str">
        <f>IF(OR(B185="",F185=""),"*",BA185/Q185)</f>
        <v>*</v>
      </c>
      <c r="BT185" s="223" t="str">
        <f t="shared" si="4"/>
        <v/>
      </c>
    </row>
    <row r="186" spans="1:72" hidden="1">
      <c r="A186" s="50" t="str">
        <f>D186&amp;B186</f>
        <v/>
      </c>
      <c r="B186" s="171"/>
      <c r="C186" s="8" t="str">
        <f>IF(BS_CONTROLE[[#This Row],[DATA]]="","",WEEKNUM(BS_CONTROLE[[#This Row],[DATA]]))</f>
        <v/>
      </c>
      <c r="D186" s="51"/>
      <c r="E186" s="310">
        <v>180</v>
      </c>
      <c r="F186" s="172"/>
      <c r="G186" s="9" t="str">
        <f>IF(D186="","*",VLOOKUP(F186,BS_ATIVIDADE[#All],3,FALSE))</f>
        <v>*</v>
      </c>
      <c r="H186" s="173"/>
      <c r="I186" s="173"/>
      <c r="J186" s="215"/>
      <c r="K186" s="215"/>
      <c r="L186" s="83" t="s">
        <v>608</v>
      </c>
      <c r="M186" s="20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6"/>
      <c r="W186" s="173"/>
      <c r="X186" s="216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6" t="str">
        <f>IF(BS_CONTROLE[[#This Row],[Local - Partida]]=0, "-", BS_CONTROLE[[#This Row],[Local - Partida]])</f>
        <v>-</v>
      </c>
      <c r="AL186" s="276" t="str">
        <f>IF(BS_CONTROLE[[#This Row],[Local - Encerramento]]=0, "-", BS_CONTROLE[[#This Row],[Local - Encerramento]])</f>
        <v>-</v>
      </c>
      <c r="AM186" s="276" t="str">
        <f>IF(BS_CONTROLE[[#This Row],[Entre - Estações]]=0, "-", BS_CONTROLE[[#This Row],[Entre - Estações]])</f>
        <v>-</v>
      </c>
      <c r="AN186" s="276" t="str">
        <f>IF(BS_CONTROLE[[#This Row],[SB]]=0, "-", BS_CONTROLE[[#This Row],[SB]])</f>
        <v>-</v>
      </c>
      <c r="AO186" s="277" t="str">
        <f>IF(BS_CONTROLE[[#This Row],[SUB]]=0, "-", BS_CONTROLE[[#This Row],[SUB]])</f>
        <v>-</v>
      </c>
      <c r="AP186" s="278" t="str">
        <f>IF(BS_CONTROLE[[#This Row],[KM - Inicio]]=0, "-", BS_CONTROLE[[#This Row],[KM - Inicio]])</f>
        <v>-</v>
      </c>
      <c r="AQ186" s="278" t="str">
        <f>IF(BS_CONTROLE[[#This Row],[KM - Fim]]=0, "-", BS_CONTROLE[[#This Row],[KM - Fim]])</f>
        <v>-</v>
      </c>
      <c r="AR186" s="240"/>
      <c r="AS186" s="240"/>
      <c r="AT186" s="240"/>
      <c r="AU186" s="38"/>
      <c r="AV186" s="38"/>
      <c r="AW186" s="38"/>
      <c r="AX186" s="38"/>
      <c r="AY186" s="30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79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>IF(AND(BR186&lt;1,BS186&lt;1),"Produção e Intervalo",IF(BR186&lt;1,"Intervalo",IF(BS186&lt;1,"Produção","Aderente")))</f>
        <v>Aderente</v>
      </c>
      <c r="BR186" s="18" t="str">
        <f>IF(OR(B186="",F186=""),"*",AY186/P186)</f>
        <v>*</v>
      </c>
      <c r="BS186" s="18" t="str">
        <f>IF(OR(B186="",F186=""),"*",BA186/Q186)</f>
        <v>*</v>
      </c>
      <c r="BT186" s="223"/>
    </row>
    <row r="187" spans="1:72" hidden="1">
      <c r="A187" s="50" t="str">
        <f>D187&amp;B187</f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844</v>
      </c>
      <c r="E187" s="310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5">
        <v>98</v>
      </c>
      <c r="K187" s="215">
        <v>504</v>
      </c>
      <c r="L187" s="83">
        <v>503</v>
      </c>
      <c r="M187" s="20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2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6" t="s">
        <v>1566</v>
      </c>
      <c r="W187" s="173" t="s">
        <v>1567</v>
      </c>
      <c r="X187" s="216" t="s">
        <v>959</v>
      </c>
      <c r="Y187" s="158" t="s">
        <v>958</v>
      </c>
      <c r="Z187" s="158" t="s">
        <v>960</v>
      </c>
      <c r="AA187" s="83" t="s">
        <v>1568</v>
      </c>
      <c r="AB187" s="70" t="s">
        <v>956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6" t="str">
        <f>IF(BS_CONTROLE[[#This Row],[Local - Partida]]=0, "-", BS_CONTROLE[[#This Row],[Local - Partida]])</f>
        <v>TGR2</v>
      </c>
      <c r="AL187" s="276" t="str">
        <f>IF(BS_CONTROLE[[#This Row],[Local - Encerramento]]=0, "-", BS_CONTROLE[[#This Row],[Local - Encerramento]])</f>
        <v>TGR2</v>
      </c>
      <c r="AM187" s="276" t="str">
        <f>IF(BS_CONTROLE[[#This Row],[Entre - Estações]]=0, "-", BS_CONTROLE[[#This Row],[Entre - Estações]])</f>
        <v>TGR-TBE</v>
      </c>
      <c r="AN187" s="276" t="str">
        <f>IF(BS_CONTROLE[[#This Row],[SB]]=0, "-", BS_CONTROLE[[#This Row],[SB]])</f>
        <v>TGR512</v>
      </c>
      <c r="AO187" s="277">
        <f>IF(BS_CONTROLE[[#This Row],[SUB]]=0, "-", BS_CONTROLE[[#This Row],[SUB]])</f>
        <v>98</v>
      </c>
      <c r="AP187" s="278">
        <f>IF(BS_CONTROLE[[#This Row],[KM - Inicio]]=0, "-", BS_CONTROLE[[#This Row],[KM - Inicio]])</f>
        <v>504</v>
      </c>
      <c r="AQ187" s="278">
        <f>IF(BS_CONTROLE[[#This Row],[KM - Fim]]=0, "-", BS_CONTROLE[[#This Row],[KM - Fim]])</f>
        <v>503</v>
      </c>
      <c r="AR187" s="240">
        <v>0.36944444444444446</v>
      </c>
      <c r="AS187" s="240">
        <v>0.47361111111111109</v>
      </c>
      <c r="AT187" s="240">
        <v>0.55763888888888891</v>
      </c>
      <c r="AU187" s="38"/>
      <c r="AV187" s="38"/>
      <c r="AW187" s="38"/>
      <c r="AX187" s="38"/>
      <c r="AY187" s="309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79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1569</v>
      </c>
      <c r="BK187" s="16" t="s">
        <v>1569</v>
      </c>
      <c r="BL187" s="15"/>
      <c r="BM187" s="14" t="s">
        <v>989</v>
      </c>
      <c r="BN187" s="14" t="s">
        <v>989</v>
      </c>
      <c r="BO187" s="165" t="s">
        <v>989</v>
      </c>
      <c r="BP187" s="16"/>
      <c r="BQ187" s="12" t="str">
        <f>IF(AND(BR187&lt;1,BS187&lt;1),"Produção e Intervalo",IF(BR187&lt;1,"Intervalo",IF(BS187&lt;1,"Produção","Aderente")))</f>
        <v>Aderente</v>
      </c>
      <c r="BR187" s="18">
        <f>IF(OR(B187="",F187=""),"*",AY187/P187)</f>
        <v>1.0083333333333337</v>
      </c>
      <c r="BS187" s="18">
        <f>IF(OR(B187="",F187=""),"*",BA187/Q187)</f>
        <v>1</v>
      </c>
      <c r="BT187" s="223" t="str">
        <f t="shared" si="4"/>
        <v>OKOK</v>
      </c>
    </row>
    <row r="188" spans="1:72" hidden="1">
      <c r="A188" s="50" t="str">
        <f>D188&amp;B188</f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0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5">
        <v>98</v>
      </c>
      <c r="K188" s="215">
        <v>502</v>
      </c>
      <c r="L188" s="83" t="s">
        <v>608</v>
      </c>
      <c r="M188" s="202" t="s">
        <v>1570</v>
      </c>
      <c r="N188" s="202" t="s">
        <v>1571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6" t="s">
        <v>1572</v>
      </c>
      <c r="W188" s="173" t="s">
        <v>1573</v>
      </c>
      <c r="X188" s="216" t="s">
        <v>964</v>
      </c>
      <c r="Y188" s="158" t="s">
        <v>958</v>
      </c>
      <c r="Z188" s="158" t="s">
        <v>960</v>
      </c>
      <c r="AA188" s="83">
        <v>1</v>
      </c>
      <c r="AB188" s="70" t="s">
        <v>956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6" t="str">
        <f>IF(BS_CONTROLE[[#This Row],[Local - Partida]]=0, "-", BS_CONTROLE[[#This Row],[Local - Partida]])</f>
        <v>TGR512</v>
      </c>
      <c r="AL188" s="276" t="str">
        <f>IF(BS_CONTROLE[[#This Row],[Local - Encerramento]]=0, "-", BS_CONTROLE[[#This Row],[Local - Encerramento]])</f>
        <v>TCS</v>
      </c>
      <c r="AM188" s="276" t="str">
        <f>IF(BS_CONTROLE[[#This Row],[Entre - Estações]]=0, "-", BS_CONTROLE[[#This Row],[Entre - Estações]])</f>
        <v>TGR-TCS</v>
      </c>
      <c r="AN188" s="276" t="str">
        <f>IF(BS_CONTROLE[[#This Row],[SB]]=0, "-", BS_CONTROLE[[#This Row],[SB]])</f>
        <v>TGRTCS</v>
      </c>
      <c r="AO188" s="277">
        <f>IF(BS_CONTROLE[[#This Row],[SUB]]=0, "-", BS_CONTROLE[[#This Row],[SUB]])</f>
        <v>98</v>
      </c>
      <c r="AP188" s="278">
        <f>IF(BS_CONTROLE[[#This Row],[KM - Inicio]]=0, "-", BS_CONTROLE[[#This Row],[KM - Inicio]])</f>
        <v>502</v>
      </c>
      <c r="AQ188" s="278" t="str">
        <f>IF(BS_CONTROLE[[#This Row],[KM - Fim]]=0, "-", BS_CONTROLE[[#This Row],[KM - Fim]])</f>
        <v>-</v>
      </c>
      <c r="AR188" s="240">
        <v>0.3263888888888889</v>
      </c>
      <c r="AS188" s="240">
        <v>0.34375</v>
      </c>
      <c r="AT188" s="240">
        <v>0.38541666666666669</v>
      </c>
      <c r="AU188" s="38"/>
      <c r="AV188" s="38"/>
      <c r="AW188" s="38"/>
      <c r="AX188" s="38"/>
      <c r="AY188" s="309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79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1574</v>
      </c>
      <c r="BK188" s="16" t="s">
        <v>1574</v>
      </c>
      <c r="BL188" s="15"/>
      <c r="BM188" s="14" t="s">
        <v>989</v>
      </c>
      <c r="BN188" s="14" t="s">
        <v>989</v>
      </c>
      <c r="BO188" s="165" t="s">
        <v>989</v>
      </c>
      <c r="BP188" s="16"/>
      <c r="BQ188" s="12" t="str">
        <f>IF(AND(BR188&lt;1,BS188&lt;1),"Produção e Intervalo",IF(BR188&lt;1,"Intervalo",IF(BS188&lt;1,"Produção","Aderente")))</f>
        <v>Aderente</v>
      </c>
      <c r="BR188" s="18">
        <f>IF(OR(B188="",F188=""),"*",AY188/P188)</f>
        <v>1.0000000000000004</v>
      </c>
      <c r="BS188" s="18">
        <f>IF(OR(B188="",F188=""),"*",BA188/Q188)</f>
        <v>1</v>
      </c>
      <c r="BT188" s="223" t="str">
        <f>IF(BN188="","",SUBSTITUTE(BM188," ","")&amp;SUBSTITUTE(BN188," ",""))</f>
        <v>OKOK</v>
      </c>
    </row>
    <row r="189" spans="1:72" ht="23.25" hidden="1">
      <c r="A189" s="50" t="str">
        <f>D189&amp;B189</f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923</v>
      </c>
      <c r="E189" s="310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5">
        <v>74</v>
      </c>
      <c r="K189" s="215">
        <v>321.14999999999998</v>
      </c>
      <c r="L189" s="83" t="s">
        <v>608</v>
      </c>
      <c r="M189" s="202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2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6" t="s">
        <v>1575</v>
      </c>
      <c r="W189" s="173" t="s">
        <v>1560</v>
      </c>
      <c r="X189" s="216" t="s">
        <v>964</v>
      </c>
      <c r="Y189" s="158" t="s">
        <v>967</v>
      </c>
      <c r="Z189" s="158" t="s">
        <v>969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6" t="str">
        <f>IF(BS_CONTROLE[[#This Row],[Local - Partida]]=0, "-", BS_CONTROLE[[#This Row],[Local - Partida]])</f>
        <v>-</v>
      </c>
      <c r="AL189" s="276" t="str">
        <f>IF(BS_CONTROLE[[#This Row],[Local - Encerramento]]=0, "-", BS_CONTROLE[[#This Row],[Local - Encerramento]])</f>
        <v>-</v>
      </c>
      <c r="AM189" s="276" t="str">
        <f>IF(BS_CONTROLE[[#This Row],[Entre - Estações]]=0, "-", BS_CONTROLE[[#This Row],[Entre - Estações]])</f>
        <v>TMR-TLA</v>
      </c>
      <c r="AN189" s="276" t="str">
        <f>IF(BS_CONTROLE[[#This Row],[SB]]=0, "-", BS_CONTROLE[[#This Row],[SB]])</f>
        <v>TMR326</v>
      </c>
      <c r="AO189" s="277">
        <f>IF(BS_CONTROLE[[#This Row],[SUB]]=0, "-", BS_CONTROLE[[#This Row],[SUB]])</f>
        <v>74</v>
      </c>
      <c r="AP189" s="278">
        <f>IF(BS_CONTROLE[[#This Row],[KM - Inicio]]=0, "-", BS_CONTROLE[[#This Row],[KM - Inicio]])</f>
        <v>321.14999999999998</v>
      </c>
      <c r="AQ189" s="278" t="str">
        <f>IF(BS_CONTROLE[[#This Row],[KM - Fim]]=0, "-", BS_CONTROLE[[#This Row],[KM - Fim]])</f>
        <v>-</v>
      </c>
      <c r="AR189" s="240">
        <v>0.34375</v>
      </c>
      <c r="AS189" s="240">
        <v>0</v>
      </c>
      <c r="AT189" s="240">
        <v>0</v>
      </c>
      <c r="AU189" s="38"/>
      <c r="AV189" s="38"/>
      <c r="AW189" s="38"/>
      <c r="AX189" s="38"/>
      <c r="AY189" s="309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79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1576</v>
      </c>
      <c r="BK189" s="16" t="s">
        <v>1576</v>
      </c>
      <c r="BL189" s="15"/>
      <c r="BM189" s="14" t="s">
        <v>991</v>
      </c>
      <c r="BN189" s="14" t="s">
        <v>1016</v>
      </c>
      <c r="BO189" s="165" t="s">
        <v>1016</v>
      </c>
      <c r="BP189" s="16" t="s">
        <v>1576</v>
      </c>
      <c r="BQ189" s="12" t="str">
        <f>IF(AND(BR189&lt;1,BS189&lt;1),"Produção e Intervalo",IF(BR189&lt;1,"Intervalo",IF(BS189&lt;1,"Produção","Aderente")))</f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23" t="str">
        <f>IF(BN189="","",SUBSTITUTE(BM189," ","")&amp;SUBSTITUTE(BN189," ",""))</f>
        <v>CondiçõesClimáticaChuva</v>
      </c>
    </row>
    <row r="190" spans="1:72" hidden="1">
      <c r="A190" s="50" t="str">
        <f>D190&amp;B190</f>
        <v>W4846007</v>
      </c>
      <c r="B190" s="171">
        <v>46007</v>
      </c>
      <c r="C190" s="8">
        <f>IF(BS_CONTROLE[[#This Row],[DATA]]="","",WEEKNUM(BS_CONTROLE[[#This Row],[DATA]]))</f>
        <v>51</v>
      </c>
      <c r="D190" s="51" t="s">
        <v>834</v>
      </c>
      <c r="E190" s="310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5">
        <v>74</v>
      </c>
      <c r="K190" s="215">
        <v>367.65</v>
      </c>
      <c r="L190" s="83">
        <v>365.65</v>
      </c>
      <c r="M190" s="202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2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4.1666666666666664E-2</v>
      </c>
      <c r="Q190" s="83">
        <v>1000</v>
      </c>
      <c r="R190" s="10" t="str">
        <f>IFERROR(_xlfn.XLOOKUP(F190, BS_ATIVIDADE[ATIVIDADE],BS_ATIVIDADE[UNIDADE] ), "*")</f>
        <v>M</v>
      </c>
      <c r="S190" s="28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6" t="s">
        <v>1270</v>
      </c>
      <c r="W190" s="173" t="s">
        <v>1374</v>
      </c>
      <c r="X190" s="216" t="s">
        <v>959</v>
      </c>
      <c r="Y190" s="158" t="s">
        <v>967</v>
      </c>
      <c r="Z190" s="158" t="s">
        <v>965</v>
      </c>
      <c r="AA190" s="83">
        <v>1</v>
      </c>
      <c r="AB190" s="70" t="s">
        <v>956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6" t="str">
        <f>IF(BS_CONTROLE[[#This Row],[Local - Partida]]=0, "-", BS_CONTROLE[[#This Row],[Local - Partida]])</f>
        <v>TOM2</v>
      </c>
      <c r="AL190" s="276" t="str">
        <f>IF(BS_CONTROLE[[#This Row],[Local - Encerramento]]=0, "-", BS_CONTROLE[[#This Row],[Local - Encerramento]])</f>
        <v>TOM2</v>
      </c>
      <c r="AM190" s="276" t="str">
        <f>IF(BS_CONTROLE[[#This Row],[Entre - Estações]]=0, "-", BS_CONTROLE[[#This Row],[Entre - Estações]])</f>
        <v>TSE-TBA</v>
      </c>
      <c r="AN190" s="276" t="str">
        <f>IF(BS_CONTROLE[[#This Row],[SB]]=0, "-", BS_CONTROLE[[#This Row],[SB]])</f>
        <v>TSE370</v>
      </c>
      <c r="AO190" s="277">
        <f>IF(BS_CONTROLE[[#This Row],[SUB]]=0, "-", BS_CONTROLE[[#This Row],[SUB]])</f>
        <v>74</v>
      </c>
      <c r="AP190" s="278">
        <f>IF(BS_CONTROLE[[#This Row],[KM - Inicio]]=0, "-", BS_CONTROLE[[#This Row],[KM - Inicio]])</f>
        <v>367.65</v>
      </c>
      <c r="AQ190" s="278">
        <f>IF(BS_CONTROLE[[#This Row],[KM - Fim]]=0, "-", BS_CONTROLE[[#This Row],[KM - Fim]])</f>
        <v>365.65</v>
      </c>
      <c r="AR190" s="240">
        <v>0</v>
      </c>
      <c r="AS190" s="240">
        <v>0</v>
      </c>
      <c r="AT190" s="240">
        <v>0</v>
      </c>
      <c r="AU190" s="38"/>
      <c r="AV190" s="38"/>
      <c r="AW190" s="38"/>
      <c r="AX190" s="38"/>
      <c r="AY190" s="309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79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1577</v>
      </c>
      <c r="BK190" s="16" t="s">
        <v>1577</v>
      </c>
      <c r="BL190" s="15"/>
      <c r="BM190" s="14" t="s">
        <v>982</v>
      </c>
      <c r="BN190" s="14" t="s">
        <v>1003</v>
      </c>
      <c r="BO190" s="165" t="s">
        <v>1071</v>
      </c>
      <c r="BP190" s="16" t="s">
        <v>1577</v>
      </c>
      <c r="BQ190" s="12" t="str">
        <f>IF(AND(BR190&lt;1,BS190&lt;1),"Produção e Intervalo",IF(BR190&lt;1,"Intervalo",IF(BS190&lt;1,"Produção","Aderente")))</f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23" t="str">
        <f t="shared" si="4"/>
        <v>PCMVIARecursosInternos</v>
      </c>
    </row>
    <row r="191" spans="1:72" hidden="1">
      <c r="A191" s="50" t="str">
        <f>D191&amp;B191</f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1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5">
        <v>74</v>
      </c>
      <c r="K191" s="215">
        <v>115</v>
      </c>
      <c r="L191" s="83" t="s">
        <v>608</v>
      </c>
      <c r="M191" s="202" t="s">
        <v>1578</v>
      </c>
      <c r="N191" s="202" t="s">
        <v>1579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6" t="s">
        <v>1572</v>
      </c>
      <c r="W191" s="173" t="s">
        <v>1302</v>
      </c>
      <c r="X191" s="216" t="s">
        <v>964</v>
      </c>
      <c r="Y191" s="158" t="s">
        <v>967</v>
      </c>
      <c r="Z191" s="158" t="s">
        <v>969</v>
      </c>
      <c r="AA191" s="83">
        <v>1</v>
      </c>
      <c r="AB191" s="70" t="s">
        <v>956</v>
      </c>
      <c r="AC191" s="70" t="s">
        <v>951</v>
      </c>
      <c r="AD191" s="173">
        <v>0.29166666666666669</v>
      </c>
      <c r="AE191" s="83">
        <v>5487</v>
      </c>
      <c r="AF191" s="83" t="s">
        <v>608</v>
      </c>
      <c r="AG191" s="83" t="s">
        <v>608</v>
      </c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6" t="str">
        <f>IF(BS_CONTROLE[[#This Row],[Local - Partida]]=0, "-", BS_CONTROLE[[#This Row],[Local - Partida]])</f>
        <v>TIN2</v>
      </c>
      <c r="AL191" s="276" t="str">
        <f>IF(BS_CONTROLE[[#This Row],[Local - Encerramento]]=0, "-", BS_CONTROLE[[#This Row],[Local - Encerramento]])</f>
        <v>TCS2</v>
      </c>
      <c r="AM191" s="276" t="str">
        <f>IF(BS_CONTROLE[[#This Row],[Entre - Estações]]=0, "-", BS_CONTROLE[[#This Row],[Entre - Estações]])</f>
        <v>TIN-TCS</v>
      </c>
      <c r="AN191" s="276" t="str">
        <f>IF(BS_CONTROLE[[#This Row],[SB]]=0, "-", BS_CONTROLE[[#This Row],[SB]])</f>
        <v>TINTCS</v>
      </c>
      <c r="AO191" s="277">
        <f>IF(BS_CONTROLE[[#This Row],[SUB]]=0, "-", BS_CONTROLE[[#This Row],[SUB]])</f>
        <v>74</v>
      </c>
      <c r="AP191" s="278">
        <f>IF(BS_CONTROLE[[#This Row],[KM - Inicio]]=0, "-", BS_CONTROLE[[#This Row],[KM - Inicio]])</f>
        <v>115</v>
      </c>
      <c r="AQ191" s="278" t="str">
        <f>IF(BS_CONTROLE[[#This Row],[KM - Fim]]=0, "-", BS_CONTROLE[[#This Row],[KM - Fim]])</f>
        <v>-</v>
      </c>
      <c r="AR191" s="240">
        <v>0</v>
      </c>
      <c r="AS191" s="240">
        <v>0</v>
      </c>
      <c r="AT191" s="240">
        <v>0</v>
      </c>
      <c r="AU191" s="38"/>
      <c r="AV191" s="38"/>
      <c r="AW191" s="38"/>
      <c r="AX191" s="38"/>
      <c r="AY191" s="309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79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1580</v>
      </c>
      <c r="BK191" s="16" t="s">
        <v>1580</v>
      </c>
      <c r="BL191" s="15"/>
      <c r="BM191" s="14" t="s">
        <v>985</v>
      </c>
      <c r="BN191" s="14" t="s">
        <v>1006</v>
      </c>
      <c r="BO191" s="165" t="s">
        <v>1077</v>
      </c>
      <c r="BP191" s="16" t="s">
        <v>1580</v>
      </c>
      <c r="BQ191" s="12" t="str">
        <f>IF(AND(BR191&lt;1,BS191&lt;1),"Produção e Intervalo",IF(BR191&lt;1,"Intervalo",IF(BS191&lt;1,"Produção","Aderente")))</f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23" t="str">
        <f>IF(BN191="","",SUBSTITUTE(BM191," ","")&amp;SUBSTITUTE(BN191," ",""))</f>
        <v>SuperEquipamento</v>
      </c>
    </row>
    <row r="192" spans="1:72" hidden="1">
      <c r="A192" s="50" t="str">
        <f>D192&amp;B192</f>
        <v/>
      </c>
      <c r="B192" s="171"/>
      <c r="C192" s="8" t="str">
        <f>IF(BS_CONTROLE[[#This Row],[DATA]]="","",WEEKNUM(BS_CONTROLE[[#This Row],[DATA]]))</f>
        <v/>
      </c>
      <c r="D192" s="51"/>
      <c r="E192" s="310">
        <v>186</v>
      </c>
      <c r="F192" s="172"/>
      <c r="G192" s="9" t="str">
        <f>IF(D192="","*",VLOOKUP(F192,BS_ATIVIDADE[#All],3,FALSE))</f>
        <v>*</v>
      </c>
      <c r="H192" s="173"/>
      <c r="I192" s="173"/>
      <c r="J192" s="215"/>
      <c r="K192" s="215"/>
      <c r="L192" s="83" t="s">
        <v>608</v>
      </c>
      <c r="M192" s="202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2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6"/>
      <c r="W192" s="173"/>
      <c r="X192" s="216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6" t="str">
        <f>IF(BS_CONTROLE[[#This Row],[Local - Partida]]=0, "-", BS_CONTROLE[[#This Row],[Local - Partida]])</f>
        <v>-</v>
      </c>
      <c r="AL192" s="276" t="str">
        <f>IF(BS_CONTROLE[[#This Row],[Local - Encerramento]]=0, "-", BS_CONTROLE[[#This Row],[Local - Encerramento]])</f>
        <v>-</v>
      </c>
      <c r="AM192" s="276" t="str">
        <f>IF(BS_CONTROLE[[#This Row],[Entre - Estações]]=0, "-", BS_CONTROLE[[#This Row],[Entre - Estações]])</f>
        <v>-</v>
      </c>
      <c r="AN192" s="276" t="str">
        <f>IF(BS_CONTROLE[[#This Row],[SB]]=0, "-", BS_CONTROLE[[#This Row],[SB]])</f>
        <v>-</v>
      </c>
      <c r="AO192" s="277" t="str">
        <f>IF(BS_CONTROLE[[#This Row],[SUB]]=0, "-", BS_CONTROLE[[#This Row],[SUB]])</f>
        <v>-</v>
      </c>
      <c r="AP192" s="278" t="str">
        <f>IF(BS_CONTROLE[[#This Row],[KM - Inicio]]=0, "-", BS_CONTROLE[[#This Row],[KM - Inicio]])</f>
        <v>-</v>
      </c>
      <c r="AQ192" s="278" t="str">
        <f>IF(BS_CONTROLE[[#This Row],[KM - Fim]]=0, "-", BS_CONTROLE[[#This Row],[KM - Fim]])</f>
        <v>-</v>
      </c>
      <c r="AR192" s="240"/>
      <c r="AS192" s="240"/>
      <c r="AT192" s="240"/>
      <c r="AU192" s="38"/>
      <c r="AV192" s="38"/>
      <c r="AW192" s="38"/>
      <c r="AX192" s="38"/>
      <c r="AY192" s="30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7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23"/>
    </row>
    <row r="193" spans="1:72" hidden="1">
      <c r="A193" s="50" t="str">
        <f>D193&amp;B193</f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0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5">
        <v>74</v>
      </c>
      <c r="K193" s="215">
        <v>215</v>
      </c>
      <c r="L193" s="83">
        <v>210</v>
      </c>
      <c r="M193" s="202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2" t="s">
        <v>1581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6" t="s">
        <v>1582</v>
      </c>
      <c r="W193" s="173" t="s">
        <v>1583</v>
      </c>
      <c r="X193" s="216" t="s">
        <v>959</v>
      </c>
      <c r="Y193" s="158" t="s">
        <v>958</v>
      </c>
      <c r="Z193" s="158" t="s">
        <v>960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6" t="str">
        <f>IF(BS_CONTROLE[[#This Row],[Local - Partida]]=0, "-", BS_CONTROLE[[#This Row],[Local - Partida]])</f>
        <v>-</v>
      </c>
      <c r="AL193" s="276" t="str">
        <f>IF(BS_CONTROLE[[#This Row],[Local - Encerramento]]=0, "-", BS_CONTROLE[[#This Row],[Local - Encerramento]])</f>
        <v>-</v>
      </c>
      <c r="AM193" s="276" t="str">
        <f>IF(BS_CONTROLE[[#This Row],[Entre - Estações]]=0, "-", BS_CONTROLE[[#This Row],[Entre - Estações]])</f>
        <v>TID-TVI</v>
      </c>
      <c r="AN193" s="276" t="str">
        <f>IF(BS_CONTROLE[[#This Row],[SB]]=0, "-", BS_CONTROLE[[#This Row],[SB]])</f>
        <v>213TVI/201213</v>
      </c>
      <c r="AO193" s="277">
        <f>IF(BS_CONTROLE[[#This Row],[SUB]]=0, "-", BS_CONTROLE[[#This Row],[SUB]])</f>
        <v>74</v>
      </c>
      <c r="AP193" s="278">
        <f>IF(BS_CONTROLE[[#This Row],[KM - Inicio]]=0, "-", BS_CONTROLE[[#This Row],[KM - Inicio]])</f>
        <v>215</v>
      </c>
      <c r="AQ193" s="278">
        <f>IF(BS_CONTROLE[[#This Row],[KM - Fim]]=0, "-", BS_CONTROLE[[#This Row],[KM - Fim]])</f>
        <v>210</v>
      </c>
      <c r="AR193" s="240">
        <v>0</v>
      </c>
      <c r="AS193" s="240">
        <v>0</v>
      </c>
      <c r="AT193" s="240">
        <v>0</v>
      </c>
      <c r="AU193" s="38"/>
      <c r="AV193" s="38"/>
      <c r="AW193" s="38"/>
      <c r="AX193" s="38"/>
      <c r="AY193" s="309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79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1584</v>
      </c>
      <c r="BK193" s="16" t="s">
        <v>1584</v>
      </c>
      <c r="BL193" s="15"/>
      <c r="BM193" s="14" t="s">
        <v>984</v>
      </c>
      <c r="BN193" s="14" t="s">
        <v>1005</v>
      </c>
      <c r="BO193" s="165" t="s">
        <v>1116</v>
      </c>
      <c r="BP193" s="16" t="s">
        <v>1584</v>
      </c>
      <c r="BQ193" s="12" t="str">
        <f>IF(AND(BR193&lt;1,BS193&lt;1),"Produção e Intervalo",IF(BR193&lt;1,"Intervalo",IF(BS193&lt;1,"Produção","Aderente")))</f>
        <v>Produção e Intervalo</v>
      </c>
      <c r="BR193" s="18">
        <f>IF(OR(B193="",F193=""),"*",AY193/P193)</f>
        <v>0</v>
      </c>
      <c r="BS193" s="18">
        <f>IF(OR(B193="",F193=""),"*",BA193/Q193)</f>
        <v>0</v>
      </c>
      <c r="BT193" s="223" t="str">
        <f>IF(BN193="","",SUBSTITUTE(BM193," ","")&amp;SUBSTITUTE(BN193," ",""))</f>
        <v>CCOCirculaçãoIntervaloContrato</v>
      </c>
    </row>
    <row r="194" spans="1:72" hidden="1">
      <c r="A194" s="50" t="str">
        <f>D194&amp;B194</f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835</v>
      </c>
      <c r="E194" s="310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5">
        <v>74</v>
      </c>
      <c r="K194" s="215">
        <v>215</v>
      </c>
      <c r="L194" s="83">
        <v>210</v>
      </c>
      <c r="M194" s="20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2" t="s">
        <v>1581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6" t="s">
        <v>1582</v>
      </c>
      <c r="W194" s="173" t="s">
        <v>1585</v>
      </c>
      <c r="X194" s="216" t="s">
        <v>959</v>
      </c>
      <c r="Y194" s="158" t="s">
        <v>958</v>
      </c>
      <c r="Z194" s="158" t="s">
        <v>960</v>
      </c>
      <c r="AA194" s="83" t="s">
        <v>1586</v>
      </c>
      <c r="AB194" s="70" t="s">
        <v>956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6" t="str">
        <f>IF(BS_CONTROLE[[#This Row],[Local - Partida]]=0, "-", BS_CONTROLE[[#This Row],[Local - Partida]])</f>
        <v>TCS2</v>
      </c>
      <c r="AL194" s="276" t="str">
        <f>IF(BS_CONTROLE[[#This Row],[Local - Encerramento]]=0, "-", BS_CONTROLE[[#This Row],[Local - Encerramento]])</f>
        <v>TCS2</v>
      </c>
      <c r="AM194" s="276" t="str">
        <f>IF(BS_CONTROLE[[#This Row],[Entre - Estações]]=0, "-", BS_CONTROLE[[#This Row],[Entre - Estações]])</f>
        <v>TID-TVI</v>
      </c>
      <c r="AN194" s="276" t="str">
        <f>IF(BS_CONTROLE[[#This Row],[SB]]=0, "-", BS_CONTROLE[[#This Row],[SB]])</f>
        <v>213TVI/201213</v>
      </c>
      <c r="AO194" s="277">
        <f>IF(BS_CONTROLE[[#This Row],[SUB]]=0, "-", BS_CONTROLE[[#This Row],[SUB]])</f>
        <v>74</v>
      </c>
      <c r="AP194" s="278">
        <f>IF(BS_CONTROLE[[#This Row],[KM - Inicio]]=0, "-", BS_CONTROLE[[#This Row],[KM - Inicio]])</f>
        <v>215</v>
      </c>
      <c r="AQ194" s="278">
        <f>IF(BS_CONTROLE[[#This Row],[KM - Fim]]=0, "-", BS_CONTROLE[[#This Row],[KM - Fim]])</f>
        <v>210</v>
      </c>
      <c r="AR194" s="240">
        <v>0</v>
      </c>
      <c r="AS194" s="240">
        <v>0</v>
      </c>
      <c r="AT194" s="240">
        <v>0</v>
      </c>
      <c r="AU194" s="38"/>
      <c r="AV194" s="38"/>
      <c r="AW194" s="38"/>
      <c r="AX194" s="38"/>
      <c r="AY194" s="309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79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1584</v>
      </c>
      <c r="BK194" s="16" t="s">
        <v>1584</v>
      </c>
      <c r="BL194" s="15"/>
      <c r="BM194" s="14" t="s">
        <v>984</v>
      </c>
      <c r="BN194" s="14" t="s">
        <v>1005</v>
      </c>
      <c r="BO194" s="165" t="s">
        <v>1116</v>
      </c>
      <c r="BP194" s="16" t="s">
        <v>1584</v>
      </c>
      <c r="BQ194" s="12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23" t="str">
        <f>IF(BN194="","",SUBSTITUTE(BM194," ","")&amp;SUBSTITUTE(BN194," ",""))</f>
        <v>CCOCirculaçãoIntervaloContrato</v>
      </c>
    </row>
    <row r="195" spans="1:72" hidden="1">
      <c r="A195" s="50" t="str">
        <f>D195&amp;B195</f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817</v>
      </c>
      <c r="E195" s="310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5">
        <v>74</v>
      </c>
      <c r="K195" s="215">
        <v>185</v>
      </c>
      <c r="L195" s="83">
        <v>190</v>
      </c>
      <c r="M195" s="202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2" t="s">
        <v>1587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6" t="s">
        <v>1588</v>
      </c>
      <c r="W195" s="173" t="s">
        <v>1239</v>
      </c>
      <c r="X195" s="216" t="s">
        <v>970</v>
      </c>
      <c r="Y195" s="158" t="s">
        <v>967</v>
      </c>
      <c r="Z195" s="158" t="s">
        <v>965</v>
      </c>
      <c r="AA195" s="83">
        <v>1</v>
      </c>
      <c r="AB195" s="70" t="s">
        <v>956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6" t="str">
        <f>IF(BS_CONTROLE[[#This Row],[Local - Partida]]=0, "-", BS_CONTROLE[[#This Row],[Local - Partida]])</f>
        <v>TID2</v>
      </c>
      <c r="AL195" s="276" t="str">
        <f>IF(BS_CONTROLE[[#This Row],[Local - Encerramento]]=0, "-", BS_CONTROLE[[#This Row],[Local - Encerramento]])</f>
        <v>TID2</v>
      </c>
      <c r="AM195" s="276" t="str">
        <f>IF(BS_CONTROLE[[#This Row],[Entre - Estações]]=0, "-", BS_CONTROLE[[#This Row],[Entre - Estações]])</f>
        <v>TCE-TID</v>
      </c>
      <c r="AN195" s="276" t="str">
        <f>IF(BS_CONTROLE[[#This Row],[SB]]=0, "-", BS_CONTROLE[[#This Row],[SB]])</f>
        <v>177TID/TID1</v>
      </c>
      <c r="AO195" s="277">
        <f>IF(BS_CONTROLE[[#This Row],[SUB]]=0, "-", BS_CONTROLE[[#This Row],[SUB]])</f>
        <v>74</v>
      </c>
      <c r="AP195" s="278">
        <f>IF(BS_CONTROLE[[#This Row],[KM - Inicio]]=0, "-", BS_CONTROLE[[#This Row],[KM - Inicio]])</f>
        <v>185</v>
      </c>
      <c r="AQ195" s="278">
        <f>IF(BS_CONTROLE[[#This Row],[KM - Fim]]=0, "-", BS_CONTROLE[[#This Row],[KM - Fim]])</f>
        <v>190</v>
      </c>
      <c r="AR195" s="240">
        <v>0</v>
      </c>
      <c r="AS195" s="240">
        <v>0</v>
      </c>
      <c r="AT195" s="240">
        <v>0</v>
      </c>
      <c r="AU195" s="38"/>
      <c r="AV195" s="38"/>
      <c r="AW195" s="38"/>
      <c r="AX195" s="38"/>
      <c r="AY195" s="309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79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1589</v>
      </c>
      <c r="BK195" s="16" t="s">
        <v>1589</v>
      </c>
      <c r="BL195" s="15"/>
      <c r="BM195" s="14" t="s">
        <v>981</v>
      </c>
      <c r="BN195" s="14" t="s">
        <v>1012</v>
      </c>
      <c r="BO195" s="165" t="s">
        <v>1070</v>
      </c>
      <c r="BP195" s="16" t="s">
        <v>1589</v>
      </c>
      <c r="BQ195" s="12" t="str">
        <f>IF(AND(BR195&lt;1,BS195&lt;1),"Produção e Intervalo",IF(BR195&lt;1,"Intervalo",IF(BS195&lt;1,"Produção","Aderente")))</f>
        <v>Produção e Intervalo</v>
      </c>
      <c r="BR195" s="18">
        <f>IF(OR(B195="",F195=""),"*",AY195/P195)</f>
        <v>0</v>
      </c>
      <c r="BS195" s="18">
        <f>IF(OR(B195="",F195=""),"*",BA195/Q195)</f>
        <v>0</v>
      </c>
      <c r="BT195" s="223" t="str">
        <f>IF(BN195="","",SUBSTITUTE(BM195," ","")&amp;SUBSTITUTE(BN195," ",""))</f>
        <v>MecanizaçãoAtivos</v>
      </c>
    </row>
    <row r="196" spans="1:72" hidden="1">
      <c r="A196" s="50" t="str">
        <f>D196&amp;B196</f>
        <v/>
      </c>
      <c r="B196" s="171"/>
      <c r="C196" s="8" t="str">
        <f>IF(BS_CONTROLE[[#This Row],[DATA]]="","",WEEKNUM(BS_CONTROLE[[#This Row],[DATA]]))</f>
        <v/>
      </c>
      <c r="D196" s="51"/>
      <c r="E196" s="310">
        <v>190</v>
      </c>
      <c r="F196" s="172"/>
      <c r="G196" s="9" t="str">
        <f>IF(D196="","*",VLOOKUP(F196,BS_ATIVIDADE[#All],3,FALSE))</f>
        <v>*</v>
      </c>
      <c r="H196" s="173"/>
      <c r="I196" s="173"/>
      <c r="J196" s="215"/>
      <c r="K196" s="215"/>
      <c r="L196" s="83" t="s">
        <v>608</v>
      </c>
      <c r="M196" s="202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2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6"/>
      <c r="W196" s="173"/>
      <c r="X196" s="216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6" t="str">
        <f>IF(BS_CONTROLE[[#This Row],[Local - Partida]]=0, "-", BS_CONTROLE[[#This Row],[Local - Partida]])</f>
        <v>-</v>
      </c>
      <c r="AL196" s="276" t="str">
        <f>IF(BS_CONTROLE[[#This Row],[Local - Encerramento]]=0, "-", BS_CONTROLE[[#This Row],[Local - Encerramento]])</f>
        <v>-</v>
      </c>
      <c r="AM196" s="276" t="str">
        <f>IF(BS_CONTROLE[[#This Row],[Entre - Estações]]=0, "-", BS_CONTROLE[[#This Row],[Entre - Estações]])</f>
        <v>-</v>
      </c>
      <c r="AN196" s="276" t="str">
        <f>IF(BS_CONTROLE[[#This Row],[SB]]=0, "-", BS_CONTROLE[[#This Row],[SB]])</f>
        <v>-</v>
      </c>
      <c r="AO196" s="277" t="str">
        <f>IF(BS_CONTROLE[[#This Row],[SUB]]=0, "-", BS_CONTROLE[[#This Row],[SUB]])</f>
        <v>-</v>
      </c>
      <c r="AP196" s="278" t="str">
        <f>IF(BS_CONTROLE[[#This Row],[KM - Inicio]]=0, "-", BS_CONTROLE[[#This Row],[KM - Inicio]])</f>
        <v>-</v>
      </c>
      <c r="AQ196" s="278" t="str">
        <f>IF(BS_CONTROLE[[#This Row],[KM - Fim]]=0, "-", BS_CONTROLE[[#This Row],[KM - Fim]])</f>
        <v>-</v>
      </c>
      <c r="AR196" s="240"/>
      <c r="AS196" s="240"/>
      <c r="AT196" s="240"/>
      <c r="AU196" s="38"/>
      <c r="AV196" s="38"/>
      <c r="AW196" s="38"/>
      <c r="AX196" s="38"/>
      <c r="AY196" s="30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79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>IF(AND(BR196&lt;1,BS196&lt;1),"Produção e Intervalo",IF(BR196&lt;1,"Intervalo",IF(BS196&lt;1,"Produção","Aderente")))</f>
        <v>Aderente</v>
      </c>
      <c r="BR196" s="18" t="str">
        <f>IF(OR(B196="",F196=""),"*",AY196/P196)</f>
        <v>*</v>
      </c>
      <c r="BS196" s="18" t="str">
        <f>IF(OR(B196="",F196=""),"*",BA196/Q196)</f>
        <v>*</v>
      </c>
      <c r="BT196" s="223" t="str">
        <f t="shared" si="4"/>
        <v/>
      </c>
    </row>
    <row r="197" spans="1:72" hidden="1">
      <c r="A197" s="50" t="str">
        <f>D197&amp;B197</f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0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5">
        <v>78</v>
      </c>
      <c r="K197" s="215">
        <v>244</v>
      </c>
      <c r="L197" s="83">
        <v>250</v>
      </c>
      <c r="M197" s="20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6" t="s">
        <v>1590</v>
      </c>
      <c r="W197" s="173" t="s">
        <v>1288</v>
      </c>
      <c r="X197" s="216" t="s">
        <v>964</v>
      </c>
      <c r="Y197" s="158" t="s">
        <v>967</v>
      </c>
      <c r="Z197" s="158" t="s">
        <v>960</v>
      </c>
      <c r="AA197" s="83">
        <v>1</v>
      </c>
      <c r="AB197" s="70" t="s">
        <v>956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6" t="str">
        <f>IF(BS_CONTROLE[[#This Row],[Local - Partida]]=0, "-", BS_CONTROLE[[#This Row],[Local - Partida]])</f>
        <v>ZDK2</v>
      </c>
      <c r="AL197" s="276" t="str">
        <f>IF(BS_CONTROLE[[#This Row],[Local - Encerramento]]=0, "-", BS_CONTROLE[[#This Row],[Local - Encerramento]])</f>
        <v>ZDK2</v>
      </c>
      <c r="AM197" s="276" t="str">
        <f>IF(BS_CONTROLE[[#This Row],[Entre - Estações]]=0, "-", BS_CONTROLE[[#This Row],[Entre - Estações]])</f>
        <v>ZVT-ZDK</v>
      </c>
      <c r="AN197" s="276" t="str">
        <f>IF(BS_CONTROLE[[#This Row],[SB]]=0, "-", BS_CONTROLE[[#This Row],[SB]])</f>
        <v>ZVTZDK</v>
      </c>
      <c r="AO197" s="277">
        <f>IF(BS_CONTROLE[[#This Row],[SUB]]=0, "-", BS_CONTROLE[[#This Row],[SUB]])</f>
        <v>78</v>
      </c>
      <c r="AP197" s="278">
        <f>IF(BS_CONTROLE[[#This Row],[KM - Inicio]]=0, "-", BS_CONTROLE[[#This Row],[KM - Inicio]])</f>
        <v>244</v>
      </c>
      <c r="AQ197" s="278">
        <f>IF(BS_CONTROLE[[#This Row],[KM - Fim]]=0, "-", BS_CONTROLE[[#This Row],[KM - Fim]])</f>
        <v>250</v>
      </c>
      <c r="AR197" s="240">
        <v>0.44444444444444442</v>
      </c>
      <c r="AS197" s="240">
        <v>0</v>
      </c>
      <c r="AT197" s="240">
        <v>0</v>
      </c>
      <c r="AU197" s="38"/>
      <c r="AV197" s="38"/>
      <c r="AW197" s="38"/>
      <c r="AX197" s="38"/>
      <c r="AY197" s="309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79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1591</v>
      </c>
      <c r="BK197" s="16" t="s">
        <v>1591</v>
      </c>
      <c r="BL197" s="15"/>
      <c r="BM197" s="14" t="s">
        <v>995</v>
      </c>
      <c r="BN197" s="14" t="s">
        <v>995</v>
      </c>
      <c r="BO197" s="165" t="s">
        <v>995</v>
      </c>
      <c r="BP197" s="16" t="s">
        <v>1591</v>
      </c>
      <c r="BQ197" s="12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23" t="str">
        <f>IF(BN197="","",SUBSTITUTE(BM197," ","")&amp;SUBSTITUTE(BN197," ",""))</f>
        <v>SemOportunidadeSemOportunidade</v>
      </c>
    </row>
    <row r="198" spans="1:72" hidden="1">
      <c r="A198" s="50" t="str">
        <f>D198&amp;B198</f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0">
        <v>192</v>
      </c>
      <c r="F198" s="172" t="s">
        <v>610</v>
      </c>
      <c r="G198" s="9" t="str">
        <f>IF(D198="","*",VLOOKUP(F198,BS_ATIVIDADE[#All],3,FALSE))</f>
        <v>CAMINHÂO - SOLDA</v>
      </c>
      <c r="H198" s="202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2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5">
        <v>78</v>
      </c>
      <c r="K198" s="215">
        <v>175</v>
      </c>
      <c r="L198" s="83">
        <v>178</v>
      </c>
      <c r="M198" s="20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6" t="s">
        <v>1287</v>
      </c>
      <c r="W198" s="173" t="s">
        <v>1592</v>
      </c>
      <c r="X198" s="216" t="s">
        <v>964</v>
      </c>
      <c r="Y198" s="158" t="s">
        <v>967</v>
      </c>
      <c r="Z198" s="158" t="s">
        <v>965</v>
      </c>
      <c r="AA198" s="83">
        <v>1</v>
      </c>
      <c r="AB198" s="70" t="s">
        <v>956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6" t="str">
        <f>IF(BS_CONTROLE[[#This Row],[Local - Partida]]=0, "-", BS_CONTROLE[[#This Row],[Local - Partida]])</f>
        <v>ZIQ-ZQY</v>
      </c>
      <c r="AL198" s="276" t="str">
        <f>IF(BS_CONTROLE[[#This Row],[Local - Encerramento]]=0, "-", BS_CONTROLE[[#This Row],[Local - Encerramento]])</f>
        <v>ZIQ-ZQY</v>
      </c>
      <c r="AM198" s="276" t="str">
        <f>IF(BS_CONTROLE[[#This Row],[Entre - Estações]]=0, "-", BS_CONTROLE[[#This Row],[Entre - Estações]])</f>
        <v>ZIQ-ZQY</v>
      </c>
      <c r="AN198" s="276" t="str">
        <f>IF(BS_CONTROLE[[#This Row],[SB]]=0, "-", BS_CONTROLE[[#This Row],[SB]])</f>
        <v>ZIQZQY</v>
      </c>
      <c r="AO198" s="277">
        <f>IF(BS_CONTROLE[[#This Row],[SUB]]=0, "-", BS_CONTROLE[[#This Row],[SUB]])</f>
        <v>78</v>
      </c>
      <c r="AP198" s="278">
        <f>IF(BS_CONTROLE[[#This Row],[KM - Inicio]]=0, "-", BS_CONTROLE[[#This Row],[KM - Inicio]])</f>
        <v>175</v>
      </c>
      <c r="AQ198" s="278">
        <f>IF(BS_CONTROLE[[#This Row],[KM - Fim]]=0, "-", BS_CONTROLE[[#This Row],[KM - Fim]])</f>
        <v>178</v>
      </c>
      <c r="AR198" s="240">
        <v>0.3611111111111111</v>
      </c>
      <c r="AS198" s="240">
        <v>0.375</v>
      </c>
      <c r="AT198" s="240">
        <v>0.52083333333333337</v>
      </c>
      <c r="AU198" s="38"/>
      <c r="AV198" s="38"/>
      <c r="AW198" s="38"/>
      <c r="AX198" s="38"/>
      <c r="AY198" s="309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79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1593</v>
      </c>
      <c r="BK198" s="16" t="s">
        <v>1593</v>
      </c>
      <c r="BL198" s="15"/>
      <c r="BM198" s="14" t="s">
        <v>989</v>
      </c>
      <c r="BN198" s="14" t="s">
        <v>989</v>
      </c>
      <c r="BO198" s="165" t="s">
        <v>989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1.166666666666667</v>
      </c>
      <c r="BS198" s="18">
        <f>IF(OR(B198="",F198=""),"*",BA198/Q198)</f>
        <v>1.3333333333333333</v>
      </c>
      <c r="BT198" s="223" t="str">
        <f>IF(BN198="","",SUBSTITUTE(BM198," ","")&amp;SUBSTITUTE(BN198," ",""))</f>
        <v>OKOK</v>
      </c>
    </row>
    <row r="199" spans="1:72" hidden="1">
      <c r="A199" s="50" t="str">
        <f>D199&amp;B199</f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787</v>
      </c>
      <c r="E199" s="310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5">
        <v>72</v>
      </c>
      <c r="K199" s="215">
        <v>314.5</v>
      </c>
      <c r="L199" s="83">
        <v>316</v>
      </c>
      <c r="M199" s="20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6" t="s">
        <v>1350</v>
      </c>
      <c r="W199" s="173" t="s">
        <v>1239</v>
      </c>
      <c r="X199" s="216" t="s">
        <v>964</v>
      </c>
      <c r="Y199" s="158" t="s">
        <v>967</v>
      </c>
      <c r="Z199" s="158" t="s">
        <v>960</v>
      </c>
      <c r="AA199" s="83">
        <v>1</v>
      </c>
      <c r="AB199" s="70" t="s">
        <v>956</v>
      </c>
      <c r="AC199" s="70" t="s">
        <v>951</v>
      </c>
      <c r="AD199" s="173">
        <v>0.3125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6" t="str">
        <f>IF(BS_CONTROLE[[#This Row],[Local - Partida]]=0, "-", BS_CONTROLE[[#This Row],[Local - Partida]])</f>
        <v>ZGT1</v>
      </c>
      <c r="AL199" s="276" t="str">
        <f>IF(BS_CONTROLE[[#This Row],[Local - Encerramento]]=0, "-", BS_CONTROLE[[#This Row],[Local - Encerramento]])</f>
        <v>ZGT1</v>
      </c>
      <c r="AM199" s="276" t="str">
        <f>IF(BS_CONTROLE[[#This Row],[Entre - Estações]]=0, "-", BS_CONTROLE[[#This Row],[Entre - Estações]])</f>
        <v>ZGT-ZXE</v>
      </c>
      <c r="AN199" s="276" t="str">
        <f>IF(BS_CONTROLE[[#This Row],[SB]]=0, "-", BS_CONTROLE[[#This Row],[SB]])</f>
        <v>ZGTZXE</v>
      </c>
      <c r="AO199" s="277">
        <f>IF(BS_CONTROLE[[#This Row],[SUB]]=0, "-", BS_CONTROLE[[#This Row],[SUB]])</f>
        <v>72</v>
      </c>
      <c r="AP199" s="278">
        <f>IF(BS_CONTROLE[[#This Row],[KM - Inicio]]=0, "-", BS_CONTROLE[[#This Row],[KM - Inicio]])</f>
        <v>314.5</v>
      </c>
      <c r="AQ199" s="278">
        <f>IF(BS_CONTROLE[[#This Row],[KM - Fim]]=0, "-", BS_CONTROLE[[#This Row],[KM - Fim]])</f>
        <v>316</v>
      </c>
      <c r="AR199" s="240">
        <v>0</v>
      </c>
      <c r="AS199" s="240">
        <v>0</v>
      </c>
      <c r="AT199" s="240">
        <v>0</v>
      </c>
      <c r="AU199" s="38"/>
      <c r="AV199" s="38"/>
      <c r="AW199" s="38"/>
      <c r="AX199" s="38"/>
      <c r="AY199" s="309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79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1589</v>
      </c>
      <c r="BK199" s="16" t="s">
        <v>1589</v>
      </c>
      <c r="BL199" s="15"/>
      <c r="BM199" s="14" t="s">
        <v>987</v>
      </c>
      <c r="BN199" s="14" t="s">
        <v>1006</v>
      </c>
      <c r="BO199" s="165" t="s">
        <v>1079</v>
      </c>
      <c r="BP199" s="16" t="s">
        <v>1589</v>
      </c>
      <c r="BQ199" s="12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23" t="str">
        <f>IF(BN199="","",SUBSTITUTE(BM199," ","")&amp;SUBSTITUTE(BN199," ",""))</f>
        <v>ModernizaçãoEquipamento</v>
      </c>
    </row>
    <row r="200" spans="1:72" hidden="1">
      <c r="A200" s="50" t="str">
        <f>D200&amp;B200</f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853</v>
      </c>
      <c r="E200" s="310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5">
        <v>101</v>
      </c>
      <c r="K200" s="215">
        <v>1350</v>
      </c>
      <c r="L200" s="83" t="s">
        <v>608</v>
      </c>
      <c r="M200" s="20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6" t="s">
        <v>1594</v>
      </c>
      <c r="W200" s="173" t="s">
        <v>1429</v>
      </c>
      <c r="X200" s="216" t="s">
        <v>964</v>
      </c>
      <c r="Y200" s="158" t="s">
        <v>967</v>
      </c>
      <c r="Z200" s="158" t="s">
        <v>965</v>
      </c>
      <c r="AA200" s="83" t="s">
        <v>1595</v>
      </c>
      <c r="AB200" s="70" t="s">
        <v>956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6" t="str">
        <f>IF(BS_CONTROLE[[#This Row],[Local - Partida]]=0, "-", BS_CONTROLE[[#This Row],[Local - Partida]])</f>
        <v>PUR2</v>
      </c>
      <c r="AL200" s="276" t="str">
        <f>IF(BS_CONTROLE[[#This Row],[Local - Encerramento]]=0, "-", BS_CONTROLE[[#This Row],[Local - Encerramento]])</f>
        <v>PUR2</v>
      </c>
      <c r="AM200" s="276" t="str">
        <f>IF(BS_CONTROLE[[#This Row],[Entre - Estações]]=0, "-", BS_CONTROLE[[#This Row],[Entre - Estações]])</f>
        <v>PSI-PSL</v>
      </c>
      <c r="AN200" s="276" t="str">
        <f>IF(BS_CONTROLE[[#This Row],[SB]]=0, "-", BS_CONTROLE[[#This Row],[SB]])</f>
        <v>PSIPSL</v>
      </c>
      <c r="AO200" s="277">
        <f>IF(BS_CONTROLE[[#This Row],[SUB]]=0, "-", BS_CONTROLE[[#This Row],[SUB]])</f>
        <v>101</v>
      </c>
      <c r="AP200" s="278">
        <f>IF(BS_CONTROLE[[#This Row],[KM - Inicio]]=0, "-", BS_CONTROLE[[#This Row],[KM - Inicio]])</f>
        <v>1350</v>
      </c>
      <c r="AQ200" s="278" t="str">
        <f>IF(BS_CONTROLE[[#This Row],[KM - Fim]]=0, "-", BS_CONTROLE[[#This Row],[KM - Fim]])</f>
        <v>-</v>
      </c>
      <c r="AR200" s="240">
        <v>0.35694444444444445</v>
      </c>
      <c r="AS200" s="240">
        <v>0.44444444444444442</v>
      </c>
      <c r="AT200" s="240">
        <v>0.4861111111111111</v>
      </c>
      <c r="AU200" s="38"/>
      <c r="AV200" s="38"/>
      <c r="AW200" s="38"/>
      <c r="AX200" s="38"/>
      <c r="AY200" s="309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79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1596</v>
      </c>
      <c r="BK200" s="16" t="s">
        <v>1596</v>
      </c>
      <c r="BL200" s="15"/>
      <c r="BM200" s="14" t="s">
        <v>989</v>
      </c>
      <c r="BN200" s="14" t="s">
        <v>989</v>
      </c>
      <c r="BO200" s="165" t="s">
        <v>989</v>
      </c>
      <c r="BP200" s="16"/>
      <c r="BQ200" s="12" t="str">
        <f>IF(AND(BR200&lt;1,BS200&lt;1),"Produção e Intervalo",IF(BR200&lt;1,"Intervalo",IF(BS200&lt;1,"Produção","Aderente")))</f>
        <v>Aderente</v>
      </c>
      <c r="BR200" s="18">
        <f>IF(OR(B200="",F200=""),"*",AY200/P200)</f>
        <v>1.0000000000000004</v>
      </c>
      <c r="BS200" s="18">
        <f>IF(OR(B200="",F200=""),"*",BA200/Q200)</f>
        <v>1</v>
      </c>
      <c r="BT200" s="223" t="str">
        <f>IF(BN200="","",SUBSTITUTE(BM200," ","")&amp;SUBSTITUTE(BN200," ",""))</f>
        <v>OKOK</v>
      </c>
    </row>
    <row r="201" spans="1:72" hidden="1">
      <c r="A201" s="50" t="str">
        <f>D201&amp;B201</f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1597</v>
      </c>
      <c r="E201" s="310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5">
        <v>102</v>
      </c>
      <c r="K201" s="215">
        <v>1</v>
      </c>
      <c r="L201" s="83" t="s">
        <v>608</v>
      </c>
      <c r="M201" s="202" t="s">
        <v>1598</v>
      </c>
      <c r="N201" s="202" t="s">
        <v>1599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6" t="s">
        <v>1254</v>
      </c>
      <c r="W201" s="173" t="s">
        <v>1600</v>
      </c>
      <c r="X201" s="216" t="s">
        <v>964</v>
      </c>
      <c r="Y201" s="158" t="s">
        <v>967</v>
      </c>
      <c r="Z201" s="158" t="s">
        <v>969</v>
      </c>
      <c r="AA201" s="83" t="s">
        <v>1601</v>
      </c>
      <c r="AB201" s="70" t="s">
        <v>956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6" t="str">
        <f>IF(BS_CONTROLE[[#This Row],[Local - Partida]]=0, "-", BS_CONTROLE[[#This Row],[Local - Partida]])</f>
        <v>POV</v>
      </c>
      <c r="AL201" s="276" t="str">
        <f>IF(BS_CONTROLE[[#This Row],[Local - Encerramento]]=0, "-", BS_CONTROLE[[#This Row],[Local - Encerramento]])</f>
        <v>PSG</v>
      </c>
      <c r="AM201" s="276" t="str">
        <f>IF(BS_CONTROLE[[#This Row],[Entre - Estações]]=0, "-", BS_CONTROLE[[#This Row],[Entre - Estações]])</f>
        <v>POV-PSG</v>
      </c>
      <c r="AN201" s="276" t="str">
        <f>IF(BS_CONTROLE[[#This Row],[SB]]=0, "-", BS_CONTROLE[[#This Row],[SB]])</f>
        <v>POVPSG</v>
      </c>
      <c r="AO201" s="277">
        <f>IF(BS_CONTROLE[[#This Row],[SUB]]=0, "-", BS_CONTROLE[[#This Row],[SUB]])</f>
        <v>102</v>
      </c>
      <c r="AP201" s="278">
        <f>IF(BS_CONTROLE[[#This Row],[KM - Inicio]]=0, "-", BS_CONTROLE[[#This Row],[KM - Inicio]])</f>
        <v>1</v>
      </c>
      <c r="AQ201" s="278" t="str">
        <f>IF(BS_CONTROLE[[#This Row],[KM - Fim]]=0, "-", BS_CONTROLE[[#This Row],[KM - Fim]])</f>
        <v>-</v>
      </c>
      <c r="AR201" s="240">
        <v>0</v>
      </c>
      <c r="AS201" s="240">
        <v>0</v>
      </c>
      <c r="AT201" s="240">
        <v>0</v>
      </c>
      <c r="AU201" s="38"/>
      <c r="AV201" s="38"/>
      <c r="AW201" s="38"/>
      <c r="AX201" s="38"/>
      <c r="AY201" s="309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79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1602</v>
      </c>
      <c r="BK201" s="16" t="s">
        <v>1602</v>
      </c>
      <c r="BL201" s="15"/>
      <c r="BM201" s="14" t="s">
        <v>985</v>
      </c>
      <c r="BN201" s="14" t="s">
        <v>1006</v>
      </c>
      <c r="BO201" s="165" t="s">
        <v>1077</v>
      </c>
      <c r="BP201" s="16" t="s">
        <v>1602</v>
      </c>
      <c r="BQ201" s="12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23" t="str">
        <f>IF(BN201="","",SUBSTITUTE(BM201," ","")&amp;SUBSTITUTE(BN201," ",""))</f>
        <v>SuperEquipamento</v>
      </c>
    </row>
    <row r="202" spans="1:72" hidden="1">
      <c r="A202" s="50" t="str">
        <f>D202&amp;B202</f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860</v>
      </c>
      <c r="E202" s="310">
        <v>196</v>
      </c>
      <c r="F202" s="172" t="s">
        <v>798</v>
      </c>
      <c r="G202" s="9" t="str">
        <f>IF(D202="","*",VLOOKUP(F202,BS_ATIVIDADE[#All],3,FALSE))</f>
        <v>TRILHO - SUBSTITUIÇÂO</v>
      </c>
      <c r="H202" s="202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5">
        <v>103</v>
      </c>
      <c r="K202" s="215">
        <v>2109</v>
      </c>
      <c r="L202" s="83" t="s">
        <v>608</v>
      </c>
      <c r="M202" s="202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2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6" t="s">
        <v>1603</v>
      </c>
      <c r="W202" s="173" t="s">
        <v>1604</v>
      </c>
      <c r="X202" s="216" t="s">
        <v>964</v>
      </c>
      <c r="Y202" s="158" t="s">
        <v>967</v>
      </c>
      <c r="Z202" s="158" t="s">
        <v>960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6" t="str">
        <f>IF(BS_CONTROLE[[#This Row],[Local - Partida]]=0, "-", BS_CONTROLE[[#This Row],[Local - Partida]])</f>
        <v>PITK96</v>
      </c>
      <c r="AL202" s="276" t="str">
        <f>IF(BS_CONTROLE[[#This Row],[Local - Encerramento]]=0, "-", BS_CONTROLE[[#This Row],[Local - Encerramento]])</f>
        <v>-</v>
      </c>
      <c r="AM202" s="276" t="str">
        <f>IF(BS_CONTROLE[[#This Row],[Entre - Estações]]=0, "-", BS_CONTROLE[[#This Row],[Entre - Estações]])</f>
        <v>PIT-K97</v>
      </c>
      <c r="AN202" s="276" t="str">
        <f>IF(BS_CONTROLE[[#This Row],[SB]]=0, "-", BS_CONTROLE[[#This Row],[SB]])</f>
        <v>PITK96</v>
      </c>
      <c r="AO202" s="277">
        <f>IF(BS_CONTROLE[[#This Row],[SUB]]=0, "-", BS_CONTROLE[[#This Row],[SUB]])</f>
        <v>103</v>
      </c>
      <c r="AP202" s="278">
        <f>IF(BS_CONTROLE[[#This Row],[KM - Inicio]]=0, "-", BS_CONTROLE[[#This Row],[KM - Inicio]])</f>
        <v>2109</v>
      </c>
      <c r="AQ202" s="278" t="str">
        <f>IF(BS_CONTROLE[[#This Row],[KM - Fim]]=0, "-", BS_CONTROLE[[#This Row],[KM - Fim]])</f>
        <v>-</v>
      </c>
      <c r="AR202" s="240">
        <v>0.4375</v>
      </c>
      <c r="AS202" s="240">
        <v>0.45</v>
      </c>
      <c r="AT202" s="240">
        <v>0.53333333333333333</v>
      </c>
      <c r="AU202" s="38"/>
      <c r="AV202" s="38"/>
      <c r="AW202" s="38"/>
      <c r="AX202" s="38"/>
      <c r="AY202" s="309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79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1605</v>
      </c>
      <c r="BK202" s="16" t="s">
        <v>1605</v>
      </c>
      <c r="BL202" s="15"/>
      <c r="BM202" s="14" t="s">
        <v>989</v>
      </c>
      <c r="BN202" s="14" t="s">
        <v>989</v>
      </c>
      <c r="BO202" s="165" t="s">
        <v>989</v>
      </c>
      <c r="BP202" s="16"/>
      <c r="BQ202" s="12" t="str">
        <f>IF(AND(BR202&lt;1,BS202&lt;1),"Produção e Intervalo",IF(BR202&lt;1,"Intervalo",IF(BS202&lt;1,"Produção","Aderente")))</f>
        <v>Aderente</v>
      </c>
      <c r="BR202" s="18">
        <f>IF(OR(B202="",F202=""),"*",AY202/P202)</f>
        <v>0.99999999999999978</v>
      </c>
      <c r="BS202" s="18">
        <f>IF(OR(B202="",F202=""),"*",BA202/Q202)</f>
        <v>1</v>
      </c>
      <c r="BT202" s="223" t="str">
        <f t="shared" si="4"/>
        <v>OKOK</v>
      </c>
    </row>
    <row r="203" spans="1:72" hidden="1">
      <c r="A203" s="50" t="str">
        <f>D203&amp;B203</f>
        <v/>
      </c>
      <c r="B203" s="171"/>
      <c r="C203" s="8" t="str">
        <f>IF(BS_CONTROLE[[#This Row],[DATA]]="","",WEEKNUM(BS_CONTROLE[[#This Row],[DATA]]))</f>
        <v/>
      </c>
      <c r="D203" s="51"/>
      <c r="E203" s="311">
        <v>197</v>
      </c>
      <c r="F203" s="172"/>
      <c r="G203" s="9" t="str">
        <f>IF(D203="","*",VLOOKUP(F203,BS_ATIVIDADE[#All],3,FALSE))</f>
        <v>*</v>
      </c>
      <c r="H203" s="173"/>
      <c r="I203" s="173"/>
      <c r="J203" s="215"/>
      <c r="K203" s="215"/>
      <c r="L203" s="83" t="s">
        <v>608</v>
      </c>
      <c r="M203" s="202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2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6"/>
      <c r="W203" s="173"/>
      <c r="X203" s="216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6" t="str">
        <f>IF(BS_CONTROLE[[#This Row],[Local - Partida]]=0, "-", BS_CONTROLE[[#This Row],[Local - Partida]])</f>
        <v>-</v>
      </c>
      <c r="AL203" s="276" t="str">
        <f>IF(BS_CONTROLE[[#This Row],[Local - Encerramento]]=0, "-", BS_CONTROLE[[#This Row],[Local - Encerramento]])</f>
        <v>-</v>
      </c>
      <c r="AM203" s="276" t="str">
        <f>IF(BS_CONTROLE[[#This Row],[Entre - Estações]]=0, "-", BS_CONTROLE[[#This Row],[Entre - Estações]])</f>
        <v>-</v>
      </c>
      <c r="AN203" s="276" t="str">
        <f>IF(BS_CONTROLE[[#This Row],[SB]]=0, "-", BS_CONTROLE[[#This Row],[SB]])</f>
        <v>-</v>
      </c>
      <c r="AO203" s="277" t="str">
        <f>IF(BS_CONTROLE[[#This Row],[SUB]]=0, "-", BS_CONTROLE[[#This Row],[SUB]])</f>
        <v>-</v>
      </c>
      <c r="AP203" s="278" t="str">
        <f>IF(BS_CONTROLE[[#This Row],[KM - Inicio]]=0, "-", BS_CONTROLE[[#This Row],[KM - Inicio]])</f>
        <v>-</v>
      </c>
      <c r="AQ203" s="278" t="str">
        <f>IF(BS_CONTROLE[[#This Row],[KM - Fim]]=0, "-", BS_CONTROLE[[#This Row],[KM - Fim]])</f>
        <v>-</v>
      </c>
      <c r="AR203" s="240"/>
      <c r="AS203" s="240"/>
      <c r="AT203" s="240"/>
      <c r="AU203" s="38"/>
      <c r="AV203" s="38"/>
      <c r="AW203" s="38"/>
      <c r="AX203" s="38"/>
      <c r="AY203" s="30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79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23" t="str">
        <f t="shared" si="4"/>
        <v/>
      </c>
    </row>
    <row r="204" spans="1:72" hidden="1">
      <c r="A204" s="50" t="str">
        <f>D204&amp;B204</f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844</v>
      </c>
      <c r="E204" s="310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5">
        <v>98</v>
      </c>
      <c r="K204" s="215">
        <v>531</v>
      </c>
      <c r="L204" s="83" t="s">
        <v>608</v>
      </c>
      <c r="M204" s="20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2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6" t="s">
        <v>1566</v>
      </c>
      <c r="W204" s="173" t="s">
        <v>1606</v>
      </c>
      <c r="X204" s="216" t="s">
        <v>964</v>
      </c>
      <c r="Y204" s="158" t="s">
        <v>967</v>
      </c>
      <c r="Z204" s="158" t="s">
        <v>960</v>
      </c>
      <c r="AA204" s="83" t="s">
        <v>1568</v>
      </c>
      <c r="AB204" s="70" t="s">
        <v>956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6" t="str">
        <f>IF(BS_CONTROLE[[#This Row],[Local - Partida]]=0, "-", BS_CONTROLE[[#This Row],[Local - Partida]])</f>
        <v>TGR2</v>
      </c>
      <c r="AL204" s="276" t="str">
        <f>IF(BS_CONTROLE[[#This Row],[Local - Encerramento]]=0, "-", BS_CONTROLE[[#This Row],[Local - Encerramento]])</f>
        <v>-</v>
      </c>
      <c r="AM204" s="276" t="str">
        <f>IF(BS_CONTROLE[[#This Row],[Entre - Estações]]=0, "-", BS_CONTROLE[[#This Row],[Entre - Estações]])</f>
        <v>TBE</v>
      </c>
      <c r="AN204" s="276" t="str">
        <f>IF(BS_CONTROLE[[#This Row],[SB]]=0, "-", BS_CONTROLE[[#This Row],[SB]])</f>
        <v>TBE2</v>
      </c>
      <c r="AO204" s="277">
        <f>IF(BS_CONTROLE[[#This Row],[SUB]]=0, "-", BS_CONTROLE[[#This Row],[SUB]])</f>
        <v>98</v>
      </c>
      <c r="AP204" s="278">
        <f>IF(BS_CONTROLE[[#This Row],[KM - Inicio]]=0, "-", BS_CONTROLE[[#This Row],[KM - Inicio]])</f>
        <v>531</v>
      </c>
      <c r="AQ204" s="278" t="str">
        <f>IF(BS_CONTROLE[[#This Row],[KM - Fim]]=0, "-", BS_CONTROLE[[#This Row],[KM - Fim]])</f>
        <v>-</v>
      </c>
      <c r="AR204" s="240">
        <v>0</v>
      </c>
      <c r="AS204" s="240">
        <v>0</v>
      </c>
      <c r="AT204" s="240">
        <v>0</v>
      </c>
      <c r="AU204" s="38"/>
      <c r="AV204" s="38"/>
      <c r="AW204" s="38"/>
      <c r="AX204" s="38"/>
      <c r="AY204" s="309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79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1607</v>
      </c>
      <c r="BK204" s="16" t="s">
        <v>1608</v>
      </c>
      <c r="BL204" s="15"/>
      <c r="BM204" s="14" t="s">
        <v>995</v>
      </c>
      <c r="BN204" s="14" t="s">
        <v>995</v>
      </c>
      <c r="BO204" s="165" t="s">
        <v>995</v>
      </c>
      <c r="BP204" s="16" t="s">
        <v>1608</v>
      </c>
      <c r="BQ204" s="12" t="str">
        <f>IF(AND(BR204&lt;1,BS204&lt;1),"Produção e Intervalo",IF(BR204&lt;1,"Intervalo",IF(BS204&lt;1,"Produção","Aderente")))</f>
        <v>Produção e Intervalo</v>
      </c>
      <c r="BR204" s="18">
        <f>IF(OR(B204="",F204=""),"*",AY204/P204)</f>
        <v>0</v>
      </c>
      <c r="BS204" s="18">
        <f>IF(OR(B204="",F204=""),"*",BA204/Q204)</f>
        <v>0</v>
      </c>
      <c r="BT204" s="223" t="str">
        <f t="shared" si="4"/>
        <v>SemOportunidadeSemOportunidade</v>
      </c>
    </row>
    <row r="205" spans="1:72" hidden="1">
      <c r="A205" s="50" t="str">
        <f>D205&amp;B205</f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844</v>
      </c>
      <c r="E205" s="310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5">
        <v>98</v>
      </c>
      <c r="K205" s="215">
        <v>550</v>
      </c>
      <c r="L205" s="83" t="s">
        <v>608</v>
      </c>
      <c r="M205" s="20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6" t="s">
        <v>1257</v>
      </c>
      <c r="W205" s="173" t="s">
        <v>1609</v>
      </c>
      <c r="X205" s="216" t="s">
        <v>964</v>
      </c>
      <c r="Y205" s="158" t="s">
        <v>967</v>
      </c>
      <c r="Z205" s="158" t="s">
        <v>960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6" t="str">
        <f>IF(BS_CONTROLE[[#This Row],[Local - Partida]]=0, "-", BS_CONTROLE[[#This Row],[Local - Partida]])</f>
        <v>-</v>
      </c>
      <c r="AL205" s="276" t="str">
        <f>IF(BS_CONTROLE[[#This Row],[Local - Encerramento]]=0, "-", BS_CONTROLE[[#This Row],[Local - Encerramento]])</f>
        <v>TGR2</v>
      </c>
      <c r="AM205" s="276" t="str">
        <f>IF(BS_CONTROLE[[#This Row],[Entre - Estações]]=0, "-", BS_CONTROLE[[#This Row],[Entre - Estações]])</f>
        <v>TRM</v>
      </c>
      <c r="AN205" s="276" t="str">
        <f>IF(BS_CONTROLE[[#This Row],[SB]]=0, "-", BS_CONTROLE[[#This Row],[SB]])</f>
        <v>TRM1</v>
      </c>
      <c r="AO205" s="277">
        <f>IF(BS_CONTROLE[[#This Row],[SUB]]=0, "-", BS_CONTROLE[[#This Row],[SUB]])</f>
        <v>98</v>
      </c>
      <c r="AP205" s="278">
        <f>IF(BS_CONTROLE[[#This Row],[KM - Inicio]]=0, "-", BS_CONTROLE[[#This Row],[KM - Inicio]])</f>
        <v>550</v>
      </c>
      <c r="AQ205" s="278" t="str">
        <f>IF(BS_CONTROLE[[#This Row],[KM - Fim]]=0, "-", BS_CONTROLE[[#This Row],[KM - Fim]])</f>
        <v>-</v>
      </c>
      <c r="AR205" s="240">
        <v>0</v>
      </c>
      <c r="AS205" s="240">
        <v>0</v>
      </c>
      <c r="AT205" s="240">
        <v>0</v>
      </c>
      <c r="AU205" s="38"/>
      <c r="AV205" s="38"/>
      <c r="AW205" s="38"/>
      <c r="AX205" s="38"/>
      <c r="AY205" s="309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79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1607</v>
      </c>
      <c r="BK205" s="16" t="s">
        <v>1608</v>
      </c>
      <c r="BL205" s="15"/>
      <c r="BM205" s="14" t="s">
        <v>995</v>
      </c>
      <c r="BN205" s="14" t="s">
        <v>995</v>
      </c>
      <c r="BO205" s="165" t="s">
        <v>995</v>
      </c>
      <c r="BP205" s="16" t="s">
        <v>1608</v>
      </c>
      <c r="BQ205" s="12" t="str">
        <f>IF(AND(BR205&lt;1,BS205&lt;1),"Produção e Intervalo",IF(BR205&lt;1,"Intervalo",IF(BS205&lt;1,"Produção","Aderente")))</f>
        <v>Produção e Intervalo</v>
      </c>
      <c r="BR205" s="18">
        <f>IF(OR(B205="",F205=""),"*",AY205/P205)</f>
        <v>0</v>
      </c>
      <c r="BS205" s="18">
        <f>IF(OR(B205="",F205=""),"*",BA205/Q205)</f>
        <v>0</v>
      </c>
      <c r="BT205" s="223" t="str">
        <f t="shared" si="4"/>
        <v>SemOportunidadeSemOportunidade</v>
      </c>
    </row>
    <row r="206" spans="1:72" hidden="1">
      <c r="A206" s="50" t="str">
        <f>D206&amp;B206</f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834</v>
      </c>
      <c r="E206" s="310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5">
        <v>74</v>
      </c>
      <c r="K206" s="215">
        <v>367.65</v>
      </c>
      <c r="L206" s="83">
        <v>365.65</v>
      </c>
      <c r="M206" s="202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2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6" t="s">
        <v>1270</v>
      </c>
      <c r="W206" s="173" t="s">
        <v>1374</v>
      </c>
      <c r="X206" s="216" t="s">
        <v>964</v>
      </c>
      <c r="Y206" s="158" t="s">
        <v>967</v>
      </c>
      <c r="Z206" s="158" t="s">
        <v>965</v>
      </c>
      <c r="AA206" s="83">
        <v>1</v>
      </c>
      <c r="AB206" s="70" t="s">
        <v>956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6" t="str">
        <f>IF(BS_CONTROLE[[#This Row],[Local - Partida]]=0, "-", BS_CONTROLE[[#This Row],[Local - Partida]])</f>
        <v>TOM2</v>
      </c>
      <c r="AL206" s="276" t="str">
        <f>IF(BS_CONTROLE[[#This Row],[Local - Encerramento]]=0, "-", BS_CONTROLE[[#This Row],[Local - Encerramento]])</f>
        <v>TOM2</v>
      </c>
      <c r="AM206" s="276" t="str">
        <f>IF(BS_CONTROLE[[#This Row],[Entre - Estações]]=0, "-", BS_CONTROLE[[#This Row],[Entre - Estações]])</f>
        <v>TSE-TBA</v>
      </c>
      <c r="AN206" s="276" t="str">
        <f>IF(BS_CONTROLE[[#This Row],[SB]]=0, "-", BS_CONTROLE[[#This Row],[SB]])</f>
        <v>TSE370</v>
      </c>
      <c r="AO206" s="277">
        <f>IF(BS_CONTROLE[[#This Row],[SUB]]=0, "-", BS_CONTROLE[[#This Row],[SUB]])</f>
        <v>74</v>
      </c>
      <c r="AP206" s="278">
        <f>IF(BS_CONTROLE[[#This Row],[KM - Inicio]]=0, "-", BS_CONTROLE[[#This Row],[KM - Inicio]])</f>
        <v>367.65</v>
      </c>
      <c r="AQ206" s="278">
        <f>IF(BS_CONTROLE[[#This Row],[KM - Fim]]=0, "-", BS_CONTROLE[[#This Row],[KM - Fim]])</f>
        <v>365.65</v>
      </c>
      <c r="AR206" s="240">
        <v>0</v>
      </c>
      <c r="AS206" s="240">
        <v>0</v>
      </c>
      <c r="AT206" s="240">
        <v>0</v>
      </c>
      <c r="AU206" s="38"/>
      <c r="AV206" s="38"/>
      <c r="AW206" s="38"/>
      <c r="AX206" s="38"/>
      <c r="AY206" s="309">
        <f>IF(D206="","*",IFERROR(IF(ISODD(COUNT(AS206:AX206)),"ERRO",SUM((AT206-AS206),(AV206-AU206),(AX206-AW206))),"ERRO"))</f>
        <v>0</v>
      </c>
      <c r="AZ206" s="13"/>
      <c r="BA206" s="71">
        <v>0</v>
      </c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79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1610</v>
      </c>
      <c r="BK206" s="16" t="s">
        <v>1611</v>
      </c>
      <c r="BL206" s="15"/>
      <c r="BM206" s="14" t="s">
        <v>995</v>
      </c>
      <c r="BN206" s="14" t="s">
        <v>995</v>
      </c>
      <c r="BO206" s="165" t="s">
        <v>995</v>
      </c>
      <c r="BP206" s="16" t="s">
        <v>1611</v>
      </c>
      <c r="BQ206" s="12" t="str">
        <f>IF(AND(BR206&lt;1,BS206&lt;1),"Produção e Intervalo",IF(BR206&lt;1,"Intervalo",IF(BS206&lt;1,"Produção","Aderente")))</f>
        <v>Produção e Intervalo</v>
      </c>
      <c r="BR206" s="18">
        <f>IF(OR(B206="",F206=""),"*",AY206/P206)</f>
        <v>0</v>
      </c>
      <c r="BS206" s="18">
        <f>IF(OR(B206="",F206=""),"*",BA206/Q206)</f>
        <v>0</v>
      </c>
      <c r="BT206" s="223" t="str">
        <f t="shared" si="4"/>
        <v>SemOportunidadeSemOportunidade</v>
      </c>
    </row>
    <row r="207" spans="1:72" ht="23.25" hidden="1">
      <c r="A207" s="50" t="str">
        <f>D207&amp;B207</f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923</v>
      </c>
      <c r="E207" s="310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5">
        <v>74</v>
      </c>
      <c r="K207" s="215">
        <v>321.14999999999998</v>
      </c>
      <c r="L207" s="83" t="s">
        <v>608</v>
      </c>
      <c r="M207" s="20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2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6" t="s">
        <v>1575</v>
      </c>
      <c r="W207" s="173" t="s">
        <v>1560</v>
      </c>
      <c r="X207" s="216" t="s">
        <v>964</v>
      </c>
      <c r="Y207" s="158" t="s">
        <v>967</v>
      </c>
      <c r="Z207" s="158" t="s">
        <v>969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6" t="str">
        <f>IF(BS_CONTROLE[[#This Row],[Local - Partida]]=0, "-", BS_CONTROLE[[#This Row],[Local - Partida]])</f>
        <v>-</v>
      </c>
      <c r="AL207" s="276" t="str">
        <f>IF(BS_CONTROLE[[#This Row],[Local - Encerramento]]=0, "-", BS_CONTROLE[[#This Row],[Local - Encerramento]])</f>
        <v>-</v>
      </c>
      <c r="AM207" s="276" t="str">
        <f>IF(BS_CONTROLE[[#This Row],[Entre - Estações]]=0, "-", BS_CONTROLE[[#This Row],[Entre - Estações]])</f>
        <v>TMR-TLA</v>
      </c>
      <c r="AN207" s="276" t="str">
        <f>IF(BS_CONTROLE[[#This Row],[SB]]=0, "-", BS_CONTROLE[[#This Row],[SB]])</f>
        <v>TMR326</v>
      </c>
      <c r="AO207" s="277">
        <f>IF(BS_CONTROLE[[#This Row],[SUB]]=0, "-", BS_CONTROLE[[#This Row],[SUB]])</f>
        <v>74</v>
      </c>
      <c r="AP207" s="278">
        <f>IF(BS_CONTROLE[[#This Row],[KM - Inicio]]=0, "-", BS_CONTROLE[[#This Row],[KM - Inicio]])</f>
        <v>321.14999999999998</v>
      </c>
      <c r="AQ207" s="278" t="str">
        <f>IF(BS_CONTROLE[[#This Row],[KM - Fim]]=0, "-", BS_CONTROLE[[#This Row],[KM - Fim]])</f>
        <v>-</v>
      </c>
      <c r="AR207" s="240">
        <v>0.34513888888888888</v>
      </c>
      <c r="AS207" s="240">
        <v>0</v>
      </c>
      <c r="AT207" s="240">
        <v>0</v>
      </c>
      <c r="AU207" s="38"/>
      <c r="AV207" s="38"/>
      <c r="AW207" s="38"/>
      <c r="AX207" s="38"/>
      <c r="AY207" s="309">
        <f>IF(D207="","*",IFERROR(IF(ISODD(COUNT(AS207:AX207)),"ERRO",SUM((AT207-AS207),(AV207-AU207),(AX207-AW207))),"ERRO"))</f>
        <v>0</v>
      </c>
      <c r="AZ207" s="13"/>
      <c r="BA207" s="71">
        <v>0</v>
      </c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79" t="str">
        <f>IF(BS_CONTROLE[[#This Row],[Responsavel pelo boletim]]=0, "-", BS_CONTROLE[[#This Row],[Responsavel pelo boletim]])</f>
        <v>Marcos Euzebio</v>
      </c>
      <c r="BG207" s="15"/>
      <c r="BH207" s="16">
        <v>0</v>
      </c>
      <c r="BI207" s="16"/>
      <c r="BJ207" s="16" t="s">
        <v>1612</v>
      </c>
      <c r="BK207" s="16" t="s">
        <v>1613</v>
      </c>
      <c r="BL207" s="15"/>
      <c r="BM207" s="14" t="s">
        <v>995</v>
      </c>
      <c r="BN207" s="14" t="s">
        <v>995</v>
      </c>
      <c r="BO207" s="165" t="s">
        <v>995</v>
      </c>
      <c r="BP207" s="16" t="s">
        <v>1613</v>
      </c>
      <c r="BQ207" s="12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</v>
      </c>
      <c r="BS207" s="18">
        <f>IF(OR(B207="",F207=""),"*",BA207/Q207)</f>
        <v>0</v>
      </c>
      <c r="BT207" s="223" t="str">
        <f t="shared" si="4"/>
        <v>SemOportunidadeSemOportunidade</v>
      </c>
    </row>
    <row r="208" spans="1:72" hidden="1">
      <c r="A208" s="50" t="str">
        <f>D208&amp;B208</f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0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1424</v>
      </c>
      <c r="J208" s="215">
        <v>74</v>
      </c>
      <c r="K208" s="215">
        <v>290</v>
      </c>
      <c r="L208" s="83" t="s">
        <v>608</v>
      </c>
      <c r="M208" s="202" t="s">
        <v>1316</v>
      </c>
      <c r="N208" s="202" t="s">
        <v>1317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6" t="s">
        <v>1572</v>
      </c>
      <c r="W208" s="173" t="s">
        <v>1573</v>
      </c>
      <c r="X208" s="216" t="s">
        <v>964</v>
      </c>
      <c r="Y208" s="158" t="s">
        <v>958</v>
      </c>
      <c r="Z208" s="158" t="s">
        <v>960</v>
      </c>
      <c r="AA208" s="83">
        <v>1</v>
      </c>
      <c r="AB208" s="70" t="s">
        <v>956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6" t="str">
        <f>IF(BS_CONTROLE[[#This Row],[Local - Partida]]=0, "-", BS_CONTROLE[[#This Row],[Local - Partida]])</f>
        <v>TCS2</v>
      </c>
      <c r="AL208" s="276" t="str">
        <f>IF(BS_CONTROLE[[#This Row],[Local - Encerramento]]=0, "-", BS_CONTROLE[[#This Row],[Local - Encerramento]])</f>
        <v>TMI</v>
      </c>
      <c r="AM208" s="276" t="str">
        <f>IF(BS_CONTROLE[[#This Row],[Entre - Estações]]=0, "-", BS_CONTROLE[[#This Row],[Entre - Estações]])</f>
        <v>TCS-TMI</v>
      </c>
      <c r="AN208" s="276" t="str">
        <f>IF(BS_CONTROLE[[#This Row],[SB]]=0, "-", BS_CONTROLE[[#This Row],[SB]])</f>
        <v>TCSTMI</v>
      </c>
      <c r="AO208" s="277">
        <f>IF(BS_CONTROLE[[#This Row],[SUB]]=0, "-", BS_CONTROLE[[#This Row],[SUB]])</f>
        <v>74</v>
      </c>
      <c r="AP208" s="278">
        <f>IF(BS_CONTROLE[[#This Row],[KM - Inicio]]=0, "-", BS_CONTROLE[[#This Row],[KM - Inicio]])</f>
        <v>290</v>
      </c>
      <c r="AQ208" s="278" t="str">
        <f>IF(BS_CONTROLE[[#This Row],[KM - Fim]]=0, "-", BS_CONTROLE[[#This Row],[KM - Fim]])</f>
        <v>-</v>
      </c>
      <c r="AR208" s="240">
        <v>0.33263888888888887</v>
      </c>
      <c r="AS208" s="240">
        <v>0.33333333333333331</v>
      </c>
      <c r="AT208" s="240">
        <v>0.375</v>
      </c>
      <c r="AU208" s="38"/>
      <c r="AV208" s="38"/>
      <c r="AW208" s="38"/>
      <c r="AX208" s="38"/>
      <c r="AY208" s="309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79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1614</v>
      </c>
      <c r="BK208" s="16" t="s">
        <v>1614</v>
      </c>
      <c r="BL208" s="15"/>
      <c r="BM208" s="14" t="s">
        <v>989</v>
      </c>
      <c r="BN208" s="14" t="s">
        <v>989</v>
      </c>
      <c r="BO208" s="165" t="s">
        <v>989</v>
      </c>
      <c r="BP208" s="16" t="s">
        <v>608</v>
      </c>
      <c r="BQ208" s="12" t="str">
        <f>IF(AND(BR208&lt;1,BS208&lt;1),"Produção e Intervalo",IF(BR208&lt;1,"Intervalo",IF(BS208&lt;1,"Produção","Aderente")))</f>
        <v>Aderente</v>
      </c>
      <c r="BR208" s="18">
        <f>IF(OR(B208="",F208=""),"*",AY208/P208)</f>
        <v>1.0000000000000004</v>
      </c>
      <c r="BS208" s="18">
        <f>IF(OR(B208="",F208=""),"*",BA208/Q208)</f>
        <v>1</v>
      </c>
      <c r="BT208" s="223" t="str">
        <f t="shared" si="4"/>
        <v>OKOK</v>
      </c>
    </row>
    <row r="209" spans="1:72" hidden="1">
      <c r="A209" s="50" t="str">
        <f>D209&amp;B209</f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0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5">
        <v>74</v>
      </c>
      <c r="K209" s="215">
        <v>215</v>
      </c>
      <c r="L209" s="83">
        <v>208</v>
      </c>
      <c r="M209" s="202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2" t="s">
        <v>1581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6" t="s">
        <v>1582</v>
      </c>
      <c r="W209" s="173" t="s">
        <v>1583</v>
      </c>
      <c r="X209" s="216" t="s">
        <v>964</v>
      </c>
      <c r="Y209" s="158" t="s">
        <v>967</v>
      </c>
      <c r="Z209" s="158" t="s">
        <v>960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6" t="str">
        <f>IF(BS_CONTROLE[[#This Row],[Local - Partida]]=0, "-", BS_CONTROLE[[#This Row],[Local - Partida]])</f>
        <v>-</v>
      </c>
      <c r="AL209" s="276" t="str">
        <f>IF(BS_CONTROLE[[#This Row],[Local - Encerramento]]=0, "-", BS_CONTROLE[[#This Row],[Local - Encerramento]])</f>
        <v>-</v>
      </c>
      <c r="AM209" s="276" t="str">
        <f>IF(BS_CONTROLE[[#This Row],[Entre - Estações]]=0, "-", BS_CONTROLE[[#This Row],[Entre - Estações]])</f>
        <v>TID-TVI</v>
      </c>
      <c r="AN209" s="276" t="str">
        <f>IF(BS_CONTROLE[[#This Row],[SB]]=0, "-", BS_CONTROLE[[#This Row],[SB]])</f>
        <v>213TVI/201213</v>
      </c>
      <c r="AO209" s="277">
        <f>IF(BS_CONTROLE[[#This Row],[SUB]]=0, "-", BS_CONTROLE[[#This Row],[SUB]])</f>
        <v>74</v>
      </c>
      <c r="AP209" s="278">
        <f>IF(BS_CONTROLE[[#This Row],[KM - Inicio]]=0, "-", BS_CONTROLE[[#This Row],[KM - Inicio]])</f>
        <v>215</v>
      </c>
      <c r="AQ209" s="278">
        <v>208</v>
      </c>
      <c r="AR209" s="240">
        <v>0.35694444444444445</v>
      </c>
      <c r="AS209" s="240">
        <v>0</v>
      </c>
      <c r="AT209" s="240">
        <v>0</v>
      </c>
      <c r="AU209" s="38"/>
      <c r="AV209" s="38"/>
      <c r="AW209" s="38"/>
      <c r="AX209" s="38"/>
      <c r="AY209" s="309">
        <f>IF(D209="","*",IFERROR(IF(ISODD(COUNT(AS209:AX209)),"ERRO",SUM((AT209-AS209),(AV209-AU209),(AX209-AW209))),"ERRO"))</f>
        <v>0</v>
      </c>
      <c r="AZ209" s="13"/>
      <c r="BA209" s="71">
        <v>0</v>
      </c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79" t="str">
        <f>IF(BS_CONTROLE[[#This Row],[Responsavel pelo boletim]]=0, "-", BS_CONTROLE[[#This Row],[Responsavel pelo boletim]])</f>
        <v>Efrain</v>
      </c>
      <c r="BG209" s="15"/>
      <c r="BH209" s="16">
        <v>0</v>
      </c>
      <c r="BI209" s="16"/>
      <c r="BJ209" s="16" t="s">
        <v>1615</v>
      </c>
      <c r="BK209" s="16" t="s">
        <v>1616</v>
      </c>
      <c r="BL209" s="15"/>
      <c r="BM209" s="14" t="s">
        <v>990</v>
      </c>
      <c r="BN209" s="14" t="s">
        <v>1007</v>
      </c>
      <c r="BO209" s="165" t="s">
        <v>1080</v>
      </c>
      <c r="BP209" s="16" t="s">
        <v>1616</v>
      </c>
      <c r="BQ209" s="12" t="str">
        <f>IF(AND(BR209&lt;1,BS209&lt;1),"Produção e Intervalo",IF(BR209&lt;1,"Intervalo",IF(BS209&lt;1,"Produção","Aderente")))</f>
        <v>Produção e Intervalo</v>
      </c>
      <c r="BR209" s="18">
        <f>IF(OR(B209="",F209=""),"*",AY209/P209)</f>
        <v>0</v>
      </c>
      <c r="BS209" s="18">
        <f>IF(OR(B209="",F209=""),"*",BA209/Q209)</f>
        <v>0</v>
      </c>
      <c r="BT209" s="223" t="str">
        <f t="shared" si="4"/>
        <v>AnomaliaVia</v>
      </c>
    </row>
    <row r="210" spans="1:72" hidden="1">
      <c r="A210" s="50" t="str">
        <f>D210&amp;B210</f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835</v>
      </c>
      <c r="E210" s="310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5">
        <v>74</v>
      </c>
      <c r="K210" s="215">
        <v>215</v>
      </c>
      <c r="L210" s="83">
        <v>208</v>
      </c>
      <c r="M210" s="202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2" t="s">
        <v>1581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6" t="s">
        <v>1582</v>
      </c>
      <c r="W210" s="173" t="s">
        <v>1585</v>
      </c>
      <c r="X210" s="216" t="s">
        <v>964</v>
      </c>
      <c r="Y210" s="158" t="s">
        <v>967</v>
      </c>
      <c r="Z210" s="158" t="s">
        <v>960</v>
      </c>
      <c r="AA210" s="83" t="s">
        <v>1586</v>
      </c>
      <c r="AB210" s="70" t="s">
        <v>956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6" t="str">
        <f>IF(BS_CONTROLE[[#This Row],[Local - Partida]]=0, "-", BS_CONTROLE[[#This Row],[Local - Partida]])</f>
        <v>TCS2</v>
      </c>
      <c r="AL210" s="276" t="str">
        <f>IF(BS_CONTROLE[[#This Row],[Local - Encerramento]]=0, "-", BS_CONTROLE[[#This Row],[Local - Encerramento]])</f>
        <v>TCS2</v>
      </c>
      <c r="AM210" s="276" t="str">
        <f>IF(BS_CONTROLE[[#This Row],[Entre - Estações]]=0, "-", BS_CONTROLE[[#This Row],[Entre - Estações]])</f>
        <v>TID-TVI</v>
      </c>
      <c r="AN210" s="276" t="str">
        <f>IF(BS_CONTROLE[[#This Row],[SB]]=0, "-", BS_CONTROLE[[#This Row],[SB]])</f>
        <v>213TVI/201213</v>
      </c>
      <c r="AO210" s="277">
        <f>IF(BS_CONTROLE[[#This Row],[SUB]]=0, "-", BS_CONTROLE[[#This Row],[SUB]])</f>
        <v>74</v>
      </c>
      <c r="AP210" s="278">
        <f>IF(BS_CONTROLE[[#This Row],[KM - Inicio]]=0, "-", BS_CONTROLE[[#This Row],[KM - Inicio]])</f>
        <v>215</v>
      </c>
      <c r="AQ210" s="278">
        <v>208</v>
      </c>
      <c r="AR210" s="240">
        <v>0.35694444444444445</v>
      </c>
      <c r="AS210" s="240">
        <v>0</v>
      </c>
      <c r="AT210" s="240">
        <v>0</v>
      </c>
      <c r="AU210" s="38"/>
      <c r="AV210" s="38"/>
      <c r="AW210" s="38"/>
      <c r="AX210" s="38"/>
      <c r="AY210" s="309">
        <f>IF(D210="","*",IFERROR(IF(ISODD(COUNT(AS210:AX210)),"ERRO",SUM((AT210-AS210),(AV210-AU210),(AX210-AW210))),"ERRO"))</f>
        <v>0</v>
      </c>
      <c r="AZ210" s="13"/>
      <c r="BA210" s="71">
        <v>0</v>
      </c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79" t="str">
        <f>IF(BS_CONTROLE[[#This Row],[Responsavel pelo boletim]]=0, "-", BS_CONTROLE[[#This Row],[Responsavel pelo boletim]])</f>
        <v>Efrain</v>
      </c>
      <c r="BG210" s="15"/>
      <c r="BH210" s="16">
        <v>0</v>
      </c>
      <c r="BI210" s="16"/>
      <c r="BJ210" s="16" t="s">
        <v>1615</v>
      </c>
      <c r="BK210" s="16" t="s">
        <v>1617</v>
      </c>
      <c r="BL210" s="15"/>
      <c r="BM210" s="14" t="s">
        <v>990</v>
      </c>
      <c r="BN210" s="14" t="s">
        <v>1007</v>
      </c>
      <c r="BO210" s="165" t="s">
        <v>1080</v>
      </c>
      <c r="BP210" s="16" t="s">
        <v>1617</v>
      </c>
      <c r="BQ210" s="12" t="str">
        <f>IF(AND(BR210&lt;1,BS210&lt;1),"Produção e Intervalo",IF(BR210&lt;1,"Intervalo",IF(BS210&lt;1,"Produção","Aderente")))</f>
        <v>Produção e Intervalo</v>
      </c>
      <c r="BR210" s="18">
        <f>IF(OR(B210="",F210=""),"*",AY210/P210)</f>
        <v>0</v>
      </c>
      <c r="BS210" s="18">
        <f>IF(OR(B210="",F210=""),"*",BA210/Q210)</f>
        <v>0</v>
      </c>
      <c r="BT210" s="223" t="str">
        <f t="shared" si="4"/>
        <v>AnomaliaVia</v>
      </c>
    </row>
    <row r="211" spans="1:72" hidden="1">
      <c r="A211" s="50" t="str">
        <f>D211&amp;B211</f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817</v>
      </c>
      <c r="E211" s="310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5">
        <v>74</v>
      </c>
      <c r="K211" s="83">
        <v>190</v>
      </c>
      <c r="L211" s="83">
        <v>185</v>
      </c>
      <c r="M211" s="20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2" t="s">
        <v>1587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6" t="s">
        <v>1588</v>
      </c>
      <c r="W211" s="173" t="s">
        <v>1618</v>
      </c>
      <c r="X211" s="216" t="s">
        <v>964</v>
      </c>
      <c r="Y211" s="158" t="s">
        <v>967</v>
      </c>
      <c r="Z211" s="158" t="s">
        <v>965</v>
      </c>
      <c r="AA211" s="83">
        <v>1</v>
      </c>
      <c r="AB211" s="70" t="s">
        <v>956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6" t="str">
        <f>IF(BS_CONTROLE[[#This Row],[Local - Partida]]=0, "-", BS_CONTROLE[[#This Row],[Local - Partida]])</f>
        <v>TID2</v>
      </c>
      <c r="AL211" s="276" t="str">
        <f>IF(BS_CONTROLE[[#This Row],[Local - Encerramento]]=0, "-", BS_CONTROLE[[#This Row],[Local - Encerramento]])</f>
        <v>TID2</v>
      </c>
      <c r="AM211" s="276" t="str">
        <f>IF(BS_CONTROLE[[#This Row],[Entre - Estações]]=0, "-", BS_CONTROLE[[#This Row],[Entre - Estações]])</f>
        <v>TID-TVI</v>
      </c>
      <c r="AN211" s="276" t="str">
        <f>IF(BS_CONTROLE[[#This Row],[SB]]=0, "-", BS_CONTROLE[[#This Row],[SB]])</f>
        <v>177TID/TID1</v>
      </c>
      <c r="AO211" s="277">
        <f>IF(BS_CONTROLE[[#This Row],[SUB]]=0, "-", BS_CONTROLE[[#This Row],[SUB]])</f>
        <v>74</v>
      </c>
      <c r="AP211" s="278">
        <f>IF(BS_CONTROLE[[#This Row],[KM - Inicio]]=0, "-", BS_CONTROLE[[#This Row],[KM - Inicio]])</f>
        <v>190</v>
      </c>
      <c r="AQ211" s="278">
        <f>IF(BS_CONTROLE[[#This Row],[KM - Fim]]=0, "-", BS_CONTROLE[[#This Row],[KM - Fim]])</f>
        <v>185</v>
      </c>
      <c r="AR211" s="240">
        <v>0.56874999999999998</v>
      </c>
      <c r="AS211" s="240">
        <v>0</v>
      </c>
      <c r="AT211" s="240">
        <v>0</v>
      </c>
      <c r="AU211" s="38"/>
      <c r="AV211" s="38"/>
      <c r="AW211" s="38"/>
      <c r="AX211" s="38"/>
      <c r="AY211" s="309">
        <f>IF(D211="","*",IFERROR(IF(ISODD(COUNT(AS211:AX211)),"ERRO",SUM((AT211-AS211),(AV211-AU211),(AX211-AW211))),"ERRO"))</f>
        <v>0</v>
      </c>
      <c r="AZ211" s="13"/>
      <c r="BA211" s="71">
        <v>0</v>
      </c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79" t="str">
        <f>IF(BS_CONTROLE[[#This Row],[Responsavel pelo boletim]]=0, "-", BS_CONTROLE[[#This Row],[Responsavel pelo boletim]])</f>
        <v>Antonioni</v>
      </c>
      <c r="BG211" s="15"/>
      <c r="BH211" s="16">
        <v>0</v>
      </c>
      <c r="BI211" s="16"/>
      <c r="BJ211" s="16" t="s">
        <v>1619</v>
      </c>
      <c r="BK211" s="16" t="s">
        <v>1620</v>
      </c>
      <c r="BL211" s="15"/>
      <c r="BM211" s="14" t="s">
        <v>995</v>
      </c>
      <c r="BN211" s="14" t="s">
        <v>995</v>
      </c>
      <c r="BO211" s="165" t="s">
        <v>995</v>
      </c>
      <c r="BP211" s="16" t="s">
        <v>1620</v>
      </c>
      <c r="BQ211" s="12" t="str">
        <f>IF(AND(BR211&lt;1,BS211&lt;1),"Produção e Intervalo",IF(BR211&lt;1,"Intervalo",IF(BS211&lt;1,"Produção","Aderente")))</f>
        <v>Produção e Intervalo</v>
      </c>
      <c r="BR211" s="18">
        <f>IF(OR(B211="",F211=""),"*",AY211/P211)</f>
        <v>0</v>
      </c>
      <c r="BS211" s="18">
        <f>IF(OR(B211="",F211=""),"*",BA211/Q211)</f>
        <v>0</v>
      </c>
      <c r="BT211" s="223" t="str">
        <f t="shared" ref="BT211:BT212" si="5">IF(BN211="","",SUBSTITUTE(BM211," ","")&amp;SUBSTITUTE(BN211," ",""))</f>
        <v>SemOportunidadeSemOportunidade</v>
      </c>
    </row>
    <row r="212" spans="1:72" hidden="1">
      <c r="A212" s="50" t="str">
        <f>D212&amp;B212</f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0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5">
        <v>78</v>
      </c>
      <c r="K212" s="215">
        <v>190</v>
      </c>
      <c r="L212" s="83" t="s">
        <v>608</v>
      </c>
      <c r="M212" s="202" t="s">
        <v>1621</v>
      </c>
      <c r="N212" s="202" t="s">
        <v>1622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6" t="s">
        <v>1556</v>
      </c>
      <c r="W212" s="173" t="s">
        <v>1623</v>
      </c>
      <c r="X212" s="216" t="s">
        <v>964</v>
      </c>
      <c r="Y212" s="158" t="s">
        <v>967</v>
      </c>
      <c r="Z212" s="158" t="s">
        <v>965</v>
      </c>
      <c r="AA212" s="83" t="s">
        <v>608</v>
      </c>
      <c r="AB212" s="70" t="s">
        <v>956</v>
      </c>
      <c r="AC212" s="70" t="s">
        <v>951</v>
      </c>
      <c r="AD212" s="312">
        <v>0.95833333333333337</v>
      </c>
      <c r="AE212" s="215">
        <v>6245</v>
      </c>
      <c r="AF212" s="215">
        <v>6246</v>
      </c>
      <c r="AG212" s="215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6" t="str">
        <f>IF(BS_CONTROLE[[#This Row],[Local - Partida]]=0, "-", BS_CONTROLE[[#This Row],[Local - Partida]])</f>
        <v>ZFH</v>
      </c>
      <c r="AL212" s="276" t="str">
        <f>IF(BS_CONTROLE[[#This Row],[Local - Encerramento]]=0, "-", BS_CONTROLE[[#This Row],[Local - Encerramento]])</f>
        <v>ZPD</v>
      </c>
      <c r="AM212" s="276" t="str">
        <f>IF(BS_CONTROLE[[#This Row],[Entre - Estações]]=0, "-", BS_CONTROLE[[#This Row],[Entre - Estações]])</f>
        <v>ZFH-ZPD</v>
      </c>
      <c r="AN212" s="276" t="str">
        <f>IF(BS_CONTROLE[[#This Row],[SB]]=0, "-", BS_CONTROLE[[#This Row],[SB]])</f>
        <v>ZFHZPD</v>
      </c>
      <c r="AO212" s="277">
        <f>IF(BS_CONTROLE[[#This Row],[SUB]]=0, "-", BS_CONTROLE[[#This Row],[SUB]])</f>
        <v>78</v>
      </c>
      <c r="AP212" s="278">
        <f>IF(BS_CONTROLE[[#This Row],[KM - Inicio]]=0, "-", BS_CONTROLE[[#This Row],[KM - Inicio]])</f>
        <v>190</v>
      </c>
      <c r="AQ212" s="278" t="str">
        <f>IF(BS_CONTROLE[[#This Row],[KM - Fim]]=0, "-", BS_CONTROLE[[#This Row],[KM - Fim]])</f>
        <v>-</v>
      </c>
      <c r="AR212" s="240">
        <v>8.3333333333333332E-3</v>
      </c>
      <c r="AS212" s="240">
        <v>0</v>
      </c>
      <c r="AT212" s="240">
        <v>0</v>
      </c>
      <c r="AU212" s="38"/>
      <c r="AV212" s="38"/>
      <c r="AW212" s="38"/>
      <c r="AX212" s="38"/>
      <c r="AY212" s="309">
        <f>IF(D212="","*",IFERROR(IF(ISODD(COUNT(AS212:AX212)),"ERRO",SUM((AT212-AS212),(AV212-AU212),(AX212-AW212))),"ERRO"))</f>
        <v>0</v>
      </c>
      <c r="AZ212" s="13"/>
      <c r="BA212" s="71">
        <v>0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79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1624</v>
      </c>
      <c r="BK212" s="16" t="s">
        <v>1625</v>
      </c>
      <c r="BL212" s="15"/>
      <c r="BM212" s="14" t="s">
        <v>995</v>
      </c>
      <c r="BN212" s="14" t="s">
        <v>995</v>
      </c>
      <c r="BO212" s="165" t="s">
        <v>995</v>
      </c>
      <c r="BP212" s="16" t="s">
        <v>608</v>
      </c>
      <c r="BQ212" s="12" t="str">
        <f>IF(AND(BR212&lt;1,BS212&lt;1),"Produção e Intervalo",IF(BR212&lt;1,"Intervalo",IF(BS212&lt;1,"Produção","Aderente")))</f>
        <v>Produção e Intervalo</v>
      </c>
      <c r="BR212" s="18">
        <f>IF(OR(B212="",F212=""),"*",AY212/P212)</f>
        <v>0</v>
      </c>
      <c r="BS212" s="18">
        <f>IF(OR(B212="",F212=""),"*",BA212/Q212)</f>
        <v>0</v>
      </c>
      <c r="BT212" s="223" t="str">
        <f t="shared" si="5"/>
        <v>SemOportunidadeSemOportunidade</v>
      </c>
    </row>
    <row r="213" spans="1:72" hidden="1">
      <c r="A213" s="50" t="str">
        <f>D213&amp;B213</f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0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5">
        <v>78</v>
      </c>
      <c r="K213" s="215">
        <v>244</v>
      </c>
      <c r="L213" s="83">
        <v>250</v>
      </c>
      <c r="M213" s="202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2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6" t="s">
        <v>1590</v>
      </c>
      <c r="W213" s="173" t="s">
        <v>1288</v>
      </c>
      <c r="X213" s="216" t="s">
        <v>964</v>
      </c>
      <c r="Y213" s="158" t="s">
        <v>967</v>
      </c>
      <c r="Z213" s="158" t="s">
        <v>960</v>
      </c>
      <c r="AA213" s="83">
        <v>1</v>
      </c>
      <c r="AB213" s="70" t="s">
        <v>956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6" t="str">
        <f>IF(BS_CONTROLE[[#This Row],[Local - Partida]]=0, "-", BS_CONTROLE[[#This Row],[Local - Partida]])</f>
        <v>ZDK2</v>
      </c>
      <c r="AL213" s="276" t="str">
        <f>IF(BS_CONTROLE[[#This Row],[Local - Encerramento]]=0, "-", BS_CONTROLE[[#This Row],[Local - Encerramento]])</f>
        <v>ZDK2</v>
      </c>
      <c r="AM213" s="276" t="str">
        <f>IF(BS_CONTROLE[[#This Row],[Entre - Estações]]=0, "-", BS_CONTROLE[[#This Row],[Entre - Estações]])</f>
        <v>ZVT-ZDK</v>
      </c>
      <c r="AN213" s="276" t="str">
        <f>IF(BS_CONTROLE[[#This Row],[SB]]=0, "-", BS_CONTROLE[[#This Row],[SB]])</f>
        <v>ZVTZDK</v>
      </c>
      <c r="AO213" s="277">
        <f>IF(BS_CONTROLE[[#This Row],[SUB]]=0, "-", BS_CONTROLE[[#This Row],[SUB]])</f>
        <v>78</v>
      </c>
      <c r="AP213" s="278">
        <f>IF(BS_CONTROLE[[#This Row],[KM - Inicio]]=0, "-", BS_CONTROLE[[#This Row],[KM - Inicio]])</f>
        <v>244</v>
      </c>
      <c r="AQ213" s="278">
        <f>IF(BS_CONTROLE[[#This Row],[KM - Fim]]=0, "-", BS_CONTROLE[[#This Row],[KM - Fim]])</f>
        <v>250</v>
      </c>
      <c r="AR213" s="240">
        <v>0.5180555555555556</v>
      </c>
      <c r="AS213" s="240">
        <v>0.56736111111111109</v>
      </c>
      <c r="AT213" s="240">
        <v>0.69236111111111109</v>
      </c>
      <c r="AU213" s="38"/>
      <c r="AV213" s="38"/>
      <c r="AW213" s="38"/>
      <c r="AX213" s="38"/>
      <c r="AY213" s="309">
        <f>IF(D213="","*",IFERROR(IF(ISODD(COUNT(AS213:AX213)),"ERRO",SUM((AT213-AS213),(AV213-AU213),(AX213-AW213))),"ERRO"))</f>
        <v>0.125</v>
      </c>
      <c r="AZ213" s="13"/>
      <c r="BA213" s="71">
        <v>5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79" t="str">
        <f>IF(BS_CONTROLE[[#This Row],[Responsavel pelo boletim]]=0, "-", BS_CONTROLE[[#This Row],[Responsavel pelo boletim]])</f>
        <v xml:space="preserve">Higor </v>
      </c>
      <c r="BG213" s="15"/>
      <c r="BH213" s="16">
        <v>2</v>
      </c>
      <c r="BI213" s="16"/>
      <c r="BJ213" s="16" t="s">
        <v>1626</v>
      </c>
      <c r="BK213" s="16" t="s">
        <v>1627</v>
      </c>
      <c r="BL213" s="15"/>
      <c r="BM213" s="14" t="s">
        <v>989</v>
      </c>
      <c r="BN213" s="14" t="s">
        <v>989</v>
      </c>
      <c r="BO213" s="165" t="s">
        <v>989</v>
      </c>
      <c r="BP213" s="16" t="s">
        <v>608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1.6666666666666667</v>
      </c>
      <c r="BT213" s="223" t="str">
        <f t="shared" ref="BT213:BT296" si="6">IF(BN213="","",SUBSTITUTE(BM213," ","")&amp;SUBSTITUTE(BN213," ",""))</f>
        <v>OKOK</v>
      </c>
    </row>
    <row r="214" spans="1:72" hidden="1">
      <c r="A214" s="50" t="str">
        <f>D214&amp;B214</f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0">
        <v>192</v>
      </c>
      <c r="F214" s="172" t="s">
        <v>610</v>
      </c>
      <c r="G214" s="9" t="str">
        <f>IF(D214="","*",VLOOKUP(F214,BS_ATIVIDADE[#All],3,FALSE))</f>
        <v>CAMINHÂO - SOLDA</v>
      </c>
      <c r="H214" s="202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2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5">
        <v>78</v>
      </c>
      <c r="K214" s="215">
        <v>175</v>
      </c>
      <c r="L214" s="83">
        <v>178</v>
      </c>
      <c r="M214" s="20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6" t="s">
        <v>1287</v>
      </c>
      <c r="W214" s="173" t="s">
        <v>1592</v>
      </c>
      <c r="X214" s="216" t="s">
        <v>964</v>
      </c>
      <c r="Y214" s="158" t="s">
        <v>967</v>
      </c>
      <c r="Z214" s="158" t="s">
        <v>965</v>
      </c>
      <c r="AA214" s="83">
        <v>1</v>
      </c>
      <c r="AB214" s="70" t="s">
        <v>956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6" t="str">
        <f>IF(BS_CONTROLE[[#This Row],[Local - Partida]]=0, "-", BS_CONTROLE[[#This Row],[Local - Partida]])</f>
        <v>ZIQ-ZQY</v>
      </c>
      <c r="AL214" s="276" t="str">
        <f>IF(BS_CONTROLE[[#This Row],[Local - Encerramento]]=0, "-", BS_CONTROLE[[#This Row],[Local - Encerramento]])</f>
        <v>ZIQ-ZQY</v>
      </c>
      <c r="AM214" s="276" t="str">
        <f>IF(BS_CONTROLE[[#This Row],[Entre - Estações]]=0, "-", BS_CONTROLE[[#This Row],[Entre - Estações]])</f>
        <v>ZIQ-ZQY</v>
      </c>
      <c r="AN214" s="276" t="str">
        <f>IF(BS_CONTROLE[[#This Row],[SB]]=0, "-", BS_CONTROLE[[#This Row],[SB]])</f>
        <v>ZIQZQY</v>
      </c>
      <c r="AO214" s="277">
        <f>IF(BS_CONTROLE[[#This Row],[SUB]]=0, "-", BS_CONTROLE[[#This Row],[SUB]])</f>
        <v>78</v>
      </c>
      <c r="AP214" s="278">
        <f>IF(BS_CONTROLE[[#This Row],[KM - Inicio]]=0, "-", BS_CONTROLE[[#This Row],[KM - Inicio]])</f>
        <v>175</v>
      </c>
      <c r="AQ214" s="278">
        <f>IF(BS_CONTROLE[[#This Row],[KM - Fim]]=0, "-", BS_CONTROLE[[#This Row],[KM - Fim]])</f>
        <v>178</v>
      </c>
      <c r="AR214" s="240">
        <v>0.37222222222222223</v>
      </c>
      <c r="AS214" s="240">
        <v>0.40486111111111112</v>
      </c>
      <c r="AT214" s="240">
        <v>0.625</v>
      </c>
      <c r="AU214" s="38"/>
      <c r="AV214" s="38"/>
      <c r="AW214" s="38"/>
      <c r="AX214" s="38"/>
      <c r="AY214" s="309">
        <f>IF(D214="","*",IFERROR(IF(ISODD(COUNT(AS214:AX214)),"ERRO",SUM((AT214-AS214),(AV214-AU214),(AX214-AW214))),"ERRO"))</f>
        <v>0.22013888888888888</v>
      </c>
      <c r="AZ214" s="13"/>
      <c r="BA214" s="71">
        <v>7</v>
      </c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79" t="str">
        <f>IF(BS_CONTROLE[[#This Row],[Responsavel pelo boletim]]=0, "-", BS_CONTROLE[[#This Row],[Responsavel pelo boletim]])</f>
        <v>Higor</v>
      </c>
      <c r="BG214" s="15"/>
      <c r="BH214" s="16">
        <v>2</v>
      </c>
      <c r="BI214" s="16"/>
      <c r="BJ214" s="16" t="s">
        <v>1628</v>
      </c>
      <c r="BK214" s="16" t="s">
        <v>1629</v>
      </c>
      <c r="BL214" s="15"/>
      <c r="BM214" s="14" t="s">
        <v>989</v>
      </c>
      <c r="BN214" s="14" t="s">
        <v>989</v>
      </c>
      <c r="BO214" s="165" t="s">
        <v>989</v>
      </c>
      <c r="BP214" s="16" t="s">
        <v>608</v>
      </c>
      <c r="BQ214" s="12" t="str">
        <f>IF(AND(BR214&lt;1,BS214&lt;1),"Produção e Intervalo",IF(BR214&lt;1,"Intervalo",IF(BS214&lt;1,"Produção","Aderente")))</f>
        <v>Aderente</v>
      </c>
      <c r="BR214" s="18">
        <f>IF(OR(B214="",F214=""),"*",AY214/P214)</f>
        <v>1.7611111111111111</v>
      </c>
      <c r="BS214" s="18">
        <f>IF(OR(B214="",F214=""),"*",BA214/Q214)</f>
        <v>2.3333333333333335</v>
      </c>
      <c r="BT214" s="223" t="str">
        <f t="shared" si="6"/>
        <v>OKOK</v>
      </c>
    </row>
    <row r="215" spans="1:72" hidden="1">
      <c r="A215" s="50" t="str">
        <f>D215&amp;B215</f>
        <v>V80</v>
      </c>
      <c r="B215" s="171"/>
      <c r="C215" s="8" t="str">
        <f>IF(BS_CONTROLE[[#This Row],[DATA]]="","",WEEKNUM(BS_CONTROLE[[#This Row],[DATA]]))</f>
        <v/>
      </c>
      <c r="D215" s="51" t="s">
        <v>810</v>
      </c>
      <c r="E215" s="313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1630</v>
      </c>
      <c r="I215" s="173"/>
      <c r="J215" s="215">
        <v>78</v>
      </c>
      <c r="K215" s="215">
        <v>175</v>
      </c>
      <c r="L215" s="83">
        <v>182</v>
      </c>
      <c r="M215" s="202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2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5" t="s">
        <v>1251</v>
      </c>
      <c r="W215" s="215" t="s">
        <v>1252</v>
      </c>
      <c r="X215" s="216" t="s">
        <v>964</v>
      </c>
      <c r="Y215" s="158"/>
      <c r="Z215" s="158" t="s">
        <v>965</v>
      </c>
      <c r="AA215" s="215" t="s">
        <v>608</v>
      </c>
      <c r="AB215" s="172" t="s">
        <v>608</v>
      </c>
      <c r="AC215" s="172" t="s">
        <v>608</v>
      </c>
      <c r="AD215" s="312" t="s">
        <v>608</v>
      </c>
      <c r="AE215" s="215">
        <v>7684</v>
      </c>
      <c r="AF215" s="215" t="s">
        <v>608</v>
      </c>
      <c r="AG215" s="215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6" t="str">
        <f>IF(BS_CONTROLE[[#This Row],[Local - Partida]]=0, "-", BS_CONTROLE[[#This Row],[Local - Partida]])</f>
        <v>ZIQ174</v>
      </c>
      <c r="AL215" s="276" t="str">
        <f>IF(BS_CONTROLE[[#This Row],[Local - Encerramento]]=0, "-", BS_CONTROLE[[#This Row],[Local - Encerramento]])</f>
        <v>-</v>
      </c>
      <c r="AM215" s="276" t="str">
        <f>IF(BS_CONTROLE[[#This Row],[Entre - Estações]]=0, "-", BS_CONTROLE[[#This Row],[Entre - Estações]])</f>
        <v>ZIQ-ZQY</v>
      </c>
      <c r="AN215" s="276" t="str">
        <f>IF(BS_CONTROLE[[#This Row],[SB]]=0, "-", BS_CONTROLE[[#This Row],[SB]])</f>
        <v>ZIQZQY</v>
      </c>
      <c r="AO215" s="277">
        <f>IF(BS_CONTROLE[[#This Row],[SUB]]=0, "-", BS_CONTROLE[[#This Row],[SUB]])</f>
        <v>78</v>
      </c>
      <c r="AP215" s="278">
        <f>IF(BS_CONTROLE[[#This Row],[KM - Inicio]]=0, "-", BS_CONTROLE[[#This Row],[KM - Inicio]])</f>
        <v>175</v>
      </c>
      <c r="AQ215" s="278">
        <f>IF(BS_CONTROLE[[#This Row],[KM - Fim]]=0, "-", BS_CONTROLE[[#This Row],[KM - Fim]])</f>
        <v>182</v>
      </c>
      <c r="AR215" s="240"/>
      <c r="AS215" s="240"/>
      <c r="AT215" s="240"/>
      <c r="AU215" s="38"/>
      <c r="AV215" s="38"/>
      <c r="AW215" s="38"/>
      <c r="AX215" s="38"/>
      <c r="AY215" s="309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79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>IF(AND(BR215&lt;1,BS215&lt;1),"Produção e Intervalo",IF(BR215&lt;1,"Intervalo",IF(BS215&lt;1,"Produção","Aderente")))</f>
        <v>Aderente</v>
      </c>
      <c r="BR215" s="18" t="str">
        <f>IF(OR(B215="",F215=""),"*",AY215/P215)</f>
        <v>*</v>
      </c>
      <c r="BS215" s="18" t="str">
        <f>IF(OR(B215="",F215=""),"*",BA215/Q215)</f>
        <v>*</v>
      </c>
      <c r="BT215" s="223" t="str">
        <f t="shared" si="6"/>
        <v/>
      </c>
    </row>
    <row r="216" spans="1:72" hidden="1">
      <c r="A216" s="50" t="str">
        <f>D216&amp;B216</f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1597</v>
      </c>
      <c r="E216" s="310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5">
        <v>102</v>
      </c>
      <c r="K216" s="215">
        <v>1</v>
      </c>
      <c r="L216" s="83" t="s">
        <v>608</v>
      </c>
      <c r="M216" s="202" t="s">
        <v>1598</v>
      </c>
      <c r="N216" s="202" t="s">
        <v>1599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6" t="s">
        <v>1254</v>
      </c>
      <c r="W216" s="173" t="s">
        <v>1600</v>
      </c>
      <c r="X216" s="216" t="s">
        <v>964</v>
      </c>
      <c r="Y216" s="158" t="s">
        <v>967</v>
      </c>
      <c r="Z216" s="158" t="s">
        <v>969</v>
      </c>
      <c r="AA216" s="83" t="s">
        <v>1601</v>
      </c>
      <c r="AB216" s="70" t="s">
        <v>956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6" t="str">
        <f>IF(BS_CONTROLE[[#This Row],[Local - Partida]]=0, "-", BS_CONTROLE[[#This Row],[Local - Partida]])</f>
        <v>POV</v>
      </c>
      <c r="AL216" s="276" t="str">
        <f>IF(BS_CONTROLE[[#This Row],[Local - Encerramento]]=0, "-", BS_CONTROLE[[#This Row],[Local - Encerramento]])</f>
        <v>PSG</v>
      </c>
      <c r="AM216" s="276" t="str">
        <f>IF(BS_CONTROLE[[#This Row],[Entre - Estações]]=0, "-", BS_CONTROLE[[#This Row],[Entre - Estações]])</f>
        <v>POV-PSG</v>
      </c>
      <c r="AN216" s="276" t="str">
        <f>IF(BS_CONTROLE[[#This Row],[SB]]=0, "-", BS_CONTROLE[[#This Row],[SB]])</f>
        <v>POVPSG</v>
      </c>
      <c r="AO216" s="277">
        <f>IF(BS_CONTROLE[[#This Row],[SUB]]=0, "-", BS_CONTROLE[[#This Row],[SUB]])</f>
        <v>102</v>
      </c>
      <c r="AP216" s="278">
        <f>IF(BS_CONTROLE[[#This Row],[KM - Inicio]]=0, "-", BS_CONTROLE[[#This Row],[KM - Inicio]])</f>
        <v>1</v>
      </c>
      <c r="AQ216" s="278" t="str">
        <f>IF(BS_CONTROLE[[#This Row],[KM - Fim]]=0, "-", BS_CONTROLE[[#This Row],[KM - Fim]])</f>
        <v>-</v>
      </c>
      <c r="AR216" s="240">
        <v>0.31319444444444444</v>
      </c>
      <c r="AS216" s="240">
        <v>0.35625000000000001</v>
      </c>
      <c r="AT216" s="240">
        <v>0.39791666666666664</v>
      </c>
      <c r="AU216" s="38"/>
      <c r="AV216" s="38"/>
      <c r="AW216" s="38"/>
      <c r="AX216" s="38"/>
      <c r="AY216" s="309">
        <f>IF(D216="","*",IFERROR(IF(ISODD(COUNT(AS216:AX216)),"ERRO",SUM((AT216-AS216),(AV216-AU216),(AX216-AW216))),"ERRO"))</f>
        <v>4.166666666666663E-2</v>
      </c>
      <c r="AZ216" s="13"/>
      <c r="BA216" s="71">
        <v>1</v>
      </c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79" t="str">
        <f>IF(BS_CONTROLE[[#This Row],[Responsavel pelo boletim]]=0, "-", BS_CONTROLE[[#This Row],[Responsavel pelo boletim]])</f>
        <v>Lucas</v>
      </c>
      <c r="BG216" s="15"/>
      <c r="BH216" s="16">
        <v>2</v>
      </c>
      <c r="BI216" s="16"/>
      <c r="BJ216" s="16" t="s">
        <v>1631</v>
      </c>
      <c r="BK216" s="16" t="s">
        <v>1632</v>
      </c>
      <c r="BL216" s="15"/>
      <c r="BM216" s="14" t="s">
        <v>989</v>
      </c>
      <c r="BN216" s="14" t="s">
        <v>989</v>
      </c>
      <c r="BO216" s="165" t="s">
        <v>989</v>
      </c>
      <c r="BP216" s="16" t="s">
        <v>608</v>
      </c>
      <c r="BQ216" s="12" t="str">
        <f>IF(AND(BR216&lt;1,BS216&lt;1),"Produção e Intervalo",IF(BR216&lt;1,"Intervalo",IF(BS216&lt;1,"Produção","Aderente")))</f>
        <v>Intervalo</v>
      </c>
      <c r="BR216" s="18">
        <f>IF(OR(B216="",F216=""),"*",AY216/P216)</f>
        <v>0.99999999999999911</v>
      </c>
      <c r="BS216" s="18">
        <f>IF(OR(B216="",F216=""),"*",BA216/Q216)</f>
        <v>1</v>
      </c>
      <c r="BT216" s="223" t="str">
        <f t="shared" si="6"/>
        <v>OKOK</v>
      </c>
    </row>
    <row r="217" spans="1:72" hidden="1">
      <c r="A217" s="50" t="str">
        <f>D217&amp;B217</f>
        <v/>
      </c>
      <c r="B217" s="171"/>
      <c r="C217" s="8" t="str">
        <f>IF(BS_CONTROLE[[#This Row],[DATA]]="","",WEEKNUM(BS_CONTROLE[[#This Row],[DATA]]))</f>
        <v/>
      </c>
      <c r="D217" s="51"/>
      <c r="E217" s="310">
        <v>211</v>
      </c>
      <c r="F217" s="172"/>
      <c r="G217" s="9" t="str">
        <f>IF(D217="","*",VLOOKUP(F217,BS_ATIVIDADE[#All],3,FALSE))</f>
        <v>*</v>
      </c>
      <c r="H217" s="173"/>
      <c r="I217" s="173"/>
      <c r="J217" s="215"/>
      <c r="K217" s="215"/>
      <c r="L217" s="83" t="s">
        <v>608</v>
      </c>
      <c r="M217" s="20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2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6"/>
      <c r="W217" s="173"/>
      <c r="X217" s="216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6" t="str">
        <f>IF(BS_CONTROLE[[#This Row],[Local - Partida]]=0, "-", BS_CONTROLE[[#This Row],[Local - Partida]])</f>
        <v>-</v>
      </c>
      <c r="AL217" s="276" t="str">
        <f>IF(BS_CONTROLE[[#This Row],[Local - Encerramento]]=0, "-", BS_CONTROLE[[#This Row],[Local - Encerramento]])</f>
        <v>-</v>
      </c>
      <c r="AM217" s="276" t="str">
        <f>IF(BS_CONTROLE[[#This Row],[Entre - Estações]]=0, "-", BS_CONTROLE[[#This Row],[Entre - Estações]])</f>
        <v>-</v>
      </c>
      <c r="AN217" s="276" t="str">
        <f>IF(BS_CONTROLE[[#This Row],[SB]]=0, "-", BS_CONTROLE[[#This Row],[SB]])</f>
        <v>-</v>
      </c>
      <c r="AO217" s="277" t="str">
        <f>IF(BS_CONTROLE[[#This Row],[SUB]]=0, "-", BS_CONTROLE[[#This Row],[SUB]])</f>
        <v>-</v>
      </c>
      <c r="AP217" s="278" t="str">
        <f>IF(BS_CONTROLE[[#This Row],[KM - Inicio]]=0, "-", BS_CONTROLE[[#This Row],[KM - Inicio]])</f>
        <v>-</v>
      </c>
      <c r="AQ217" s="278" t="str">
        <f>IF(BS_CONTROLE[[#This Row],[KM - Fim]]=0, "-", BS_CONTROLE[[#This Row],[KM - Fim]])</f>
        <v>-</v>
      </c>
      <c r="AR217" s="240"/>
      <c r="AS217" s="240"/>
      <c r="AT217" s="240"/>
      <c r="AU217" s="38"/>
      <c r="AV217" s="38"/>
      <c r="AW217" s="38"/>
      <c r="AX217" s="38"/>
      <c r="AY217" s="30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79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>IF(AND(BR217&lt;1,BS217&lt;1),"Produção e Intervalo",IF(BR217&lt;1,"Intervalo",IF(BS217&lt;1,"Produção","Aderente")))</f>
        <v>Aderente</v>
      </c>
      <c r="BR217" s="18" t="str">
        <f>IF(OR(B217="",F217=""),"*",AY217/P217)</f>
        <v>*</v>
      </c>
      <c r="BS217" s="18" t="str">
        <f>IF(OR(B217="",F217=""),"*",BA217/Q217)</f>
        <v>*</v>
      </c>
      <c r="BT217" s="223" t="str">
        <f t="shared" si="6"/>
        <v/>
      </c>
    </row>
    <row r="218" spans="1:72" hidden="1">
      <c r="A218" s="50" t="str">
        <f>D218&amp;B218</f>
        <v/>
      </c>
      <c r="B218" s="171"/>
      <c r="C218" s="8" t="str">
        <f>IF(BS_CONTROLE[[#This Row],[DATA]]="","",WEEKNUM(BS_CONTROLE[[#This Row],[DATA]]))</f>
        <v/>
      </c>
      <c r="D218" s="51"/>
      <c r="E218" s="310">
        <v>212</v>
      </c>
      <c r="F218" s="172"/>
      <c r="G218" s="9" t="str">
        <f>IF(D218="","*",VLOOKUP(F218,BS_ATIVIDADE[#All],3,FALSE))</f>
        <v>*</v>
      </c>
      <c r="H218" s="173"/>
      <c r="I218" s="173"/>
      <c r="J218" s="215"/>
      <c r="K218" s="215"/>
      <c r="L218" s="83" t="s">
        <v>608</v>
      </c>
      <c r="M218" s="20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6"/>
      <c r="W218" s="173"/>
      <c r="X218" s="216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6" t="str">
        <f>IF(BS_CONTROLE[[#This Row],[Local - Partida]]=0, "-", BS_CONTROLE[[#This Row],[Local - Partida]])</f>
        <v>-</v>
      </c>
      <c r="AL218" s="276" t="str">
        <f>IF(BS_CONTROLE[[#This Row],[Local - Encerramento]]=0, "-", BS_CONTROLE[[#This Row],[Local - Encerramento]])</f>
        <v>-</v>
      </c>
      <c r="AM218" s="276" t="str">
        <f>IF(BS_CONTROLE[[#This Row],[Entre - Estações]]=0, "-", BS_CONTROLE[[#This Row],[Entre - Estações]])</f>
        <v>-</v>
      </c>
      <c r="AN218" s="276" t="str">
        <f>IF(BS_CONTROLE[[#This Row],[SB]]=0, "-", BS_CONTROLE[[#This Row],[SB]])</f>
        <v>-</v>
      </c>
      <c r="AO218" s="277" t="str">
        <f>IF(BS_CONTROLE[[#This Row],[SUB]]=0, "-", BS_CONTROLE[[#This Row],[SUB]])</f>
        <v>-</v>
      </c>
      <c r="AP218" s="278" t="str">
        <f>IF(BS_CONTROLE[[#This Row],[KM - Inicio]]=0, "-", BS_CONTROLE[[#This Row],[KM - Inicio]])</f>
        <v>-</v>
      </c>
      <c r="AQ218" s="278" t="str">
        <f>IF(BS_CONTROLE[[#This Row],[KM - Fim]]=0, "-", BS_CONTROLE[[#This Row],[KM - Fim]])</f>
        <v>-</v>
      </c>
      <c r="AR218" s="240"/>
      <c r="AS218" s="240"/>
      <c r="AT218" s="240"/>
      <c r="AU218" s="38"/>
      <c r="AV218" s="38"/>
      <c r="AW218" s="38"/>
      <c r="AX218" s="38"/>
      <c r="AY218" s="30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79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>IF(AND(BR218&lt;1,BS218&lt;1),"Produção e Intervalo",IF(BR218&lt;1,"Intervalo",IF(BS218&lt;1,"Produção","Aderente")))</f>
        <v>Aderente</v>
      </c>
      <c r="BR218" s="18" t="str">
        <f>IF(OR(B218="",F218=""),"*",AY218/P218)</f>
        <v>*</v>
      </c>
      <c r="BS218" s="18" t="str">
        <f>IF(OR(B218="",F218=""),"*",BA218/Q218)</f>
        <v>*</v>
      </c>
      <c r="BT218" s="223" t="str">
        <f t="shared" si="6"/>
        <v/>
      </c>
    </row>
    <row r="219" spans="1:72" hidden="1">
      <c r="A219" s="50" t="str">
        <f>D219&amp;B219</f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844</v>
      </c>
      <c r="E219" s="310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5">
        <v>98</v>
      </c>
      <c r="K219" s="215">
        <v>531</v>
      </c>
      <c r="L219" s="83" t="s">
        <v>608</v>
      </c>
      <c r="M219" s="20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2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6" t="s">
        <v>1566</v>
      </c>
      <c r="W219" s="173" t="s">
        <v>1633</v>
      </c>
      <c r="X219" s="216" t="s">
        <v>964</v>
      </c>
      <c r="Y219" s="158" t="s">
        <v>967</v>
      </c>
      <c r="Z219" s="158" t="s">
        <v>960</v>
      </c>
      <c r="AA219" s="83" t="s">
        <v>1568</v>
      </c>
      <c r="AB219" s="70" t="s">
        <v>956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6" t="str">
        <f>IF(BS_CONTROLE[[#This Row],[Local - Partida]]=0, "-", BS_CONTROLE[[#This Row],[Local - Partida]])</f>
        <v>TGR2</v>
      </c>
      <c r="AL219" s="276" t="str">
        <f>IF(BS_CONTROLE[[#This Row],[Local - Encerramento]]=0, "-", BS_CONTROLE[[#This Row],[Local - Encerramento]])</f>
        <v>-</v>
      </c>
      <c r="AM219" s="276" t="str">
        <f>IF(BS_CONTROLE[[#This Row],[Entre - Estações]]=0, "-", BS_CONTROLE[[#This Row],[Entre - Estações]])</f>
        <v>TBE</v>
      </c>
      <c r="AN219" s="276" t="str">
        <f>IF(BS_CONTROLE[[#This Row],[SB]]=0, "-", BS_CONTROLE[[#This Row],[SB]])</f>
        <v>TBE2</v>
      </c>
      <c r="AO219" s="277">
        <f>IF(BS_CONTROLE[[#This Row],[SUB]]=0, "-", BS_CONTROLE[[#This Row],[SUB]])</f>
        <v>98</v>
      </c>
      <c r="AP219" s="278">
        <f>IF(BS_CONTROLE[[#This Row],[KM - Inicio]]=0, "-", BS_CONTROLE[[#This Row],[KM - Inicio]])</f>
        <v>531</v>
      </c>
      <c r="AQ219" s="278" t="str">
        <f>IF(BS_CONTROLE[[#This Row],[KM - Fim]]=0, "-", BS_CONTROLE[[#This Row],[KM - Fim]])</f>
        <v>-</v>
      </c>
      <c r="AR219" s="240">
        <v>0.39791666666666664</v>
      </c>
      <c r="AS219" s="240">
        <v>0.53680555555555554</v>
      </c>
      <c r="AT219" s="240">
        <v>0.5854166666666667</v>
      </c>
      <c r="AU219" s="38"/>
      <c r="AV219" s="38"/>
      <c r="AW219" s="38"/>
      <c r="AX219" s="38"/>
      <c r="AY219" s="309">
        <f>IF(D219="","*",IFERROR(IF(ISODD(COUNT(AS219:AX219)),"ERRO",SUM((AT219-AS219),(AV219-AU219),(AX219-AW219))),"ERRO"))</f>
        <v>4.861111111111116E-2</v>
      </c>
      <c r="AZ219" s="13"/>
      <c r="BA219" s="71">
        <v>72</v>
      </c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79" t="str">
        <f>IF(BS_CONTROLE[[#This Row],[Responsavel pelo boletim]]=0, "-", BS_CONTROLE[[#This Row],[Responsavel pelo boletim]])</f>
        <v xml:space="preserve">Camila </v>
      </c>
      <c r="BG219" s="15"/>
      <c r="BH219" s="16">
        <v>2</v>
      </c>
      <c r="BI219" s="16"/>
      <c r="BJ219" s="16" t="s">
        <v>1634</v>
      </c>
      <c r="BK219" s="16" t="s">
        <v>1635</v>
      </c>
      <c r="BL219" s="15"/>
      <c r="BM219" s="14" t="s">
        <v>989</v>
      </c>
      <c r="BN219" s="14" t="s">
        <v>989</v>
      </c>
      <c r="BO219" s="165" t="s">
        <v>989</v>
      </c>
      <c r="BP219" s="16"/>
      <c r="BQ219" s="12" t="str">
        <f>IF(AND(BR219&lt;1,BS219&lt;1),"Produção e Intervalo",IF(BR219&lt;1,"Intervalo",IF(BS219&lt;1,"Produção","Aderente")))</f>
        <v>Aderente</v>
      </c>
      <c r="BR219" s="18">
        <f>IF(OR(B219="",F219=""),"*",AY219/P219)</f>
        <v>1.1666666666666679</v>
      </c>
      <c r="BS219" s="18">
        <f>IF(OR(B219="",F219=""),"*",BA219/Q219)</f>
        <v>1.44</v>
      </c>
      <c r="BT219" s="223"/>
    </row>
    <row r="220" spans="1:72" hidden="1">
      <c r="A220" s="50" t="str">
        <f>D220&amp;B220</f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844</v>
      </c>
      <c r="E220" s="310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5">
        <v>98</v>
      </c>
      <c r="K220" s="215">
        <v>550</v>
      </c>
      <c r="L220" s="83" t="s">
        <v>608</v>
      </c>
      <c r="M220" s="202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2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6" t="s">
        <v>1257</v>
      </c>
      <c r="W220" s="173" t="s">
        <v>1609</v>
      </c>
      <c r="X220" s="216" t="s">
        <v>964</v>
      </c>
      <c r="Y220" s="158" t="s">
        <v>967</v>
      </c>
      <c r="Z220" s="158" t="s">
        <v>960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6" t="str">
        <f>IF(BS_CONTROLE[[#This Row],[Local - Partida]]=0, "-", BS_CONTROLE[[#This Row],[Local - Partida]])</f>
        <v>-</v>
      </c>
      <c r="AL220" s="276" t="str">
        <f>IF(BS_CONTROLE[[#This Row],[Local - Encerramento]]=0, "-", BS_CONTROLE[[#This Row],[Local - Encerramento]])</f>
        <v>TGR2</v>
      </c>
      <c r="AM220" s="276" t="str">
        <f>IF(BS_CONTROLE[[#This Row],[Entre - Estações]]=0, "-", BS_CONTROLE[[#This Row],[Entre - Estações]])</f>
        <v>TRM</v>
      </c>
      <c r="AN220" s="276" t="str">
        <f>IF(BS_CONTROLE[[#This Row],[SB]]=0, "-", BS_CONTROLE[[#This Row],[SB]])</f>
        <v>TRM1</v>
      </c>
      <c r="AO220" s="277">
        <f>IF(BS_CONTROLE[[#This Row],[SUB]]=0, "-", BS_CONTROLE[[#This Row],[SUB]])</f>
        <v>98</v>
      </c>
      <c r="AP220" s="278">
        <f>IF(BS_CONTROLE[[#This Row],[KM - Inicio]]=0, "-", BS_CONTROLE[[#This Row],[KM - Inicio]])</f>
        <v>550</v>
      </c>
      <c r="AQ220" s="278" t="str">
        <f>IF(BS_CONTROLE[[#This Row],[KM - Fim]]=0, "-", BS_CONTROLE[[#This Row],[KM - Fim]])</f>
        <v>-</v>
      </c>
      <c r="AR220" s="240">
        <v>0.39791666666666664</v>
      </c>
      <c r="AS220" s="240">
        <v>0.53680555555555554</v>
      </c>
      <c r="AT220" s="240">
        <v>0.5854166666666667</v>
      </c>
      <c r="AU220" s="38"/>
      <c r="AV220" s="38"/>
      <c r="AW220" s="38"/>
      <c r="AX220" s="38"/>
      <c r="AY220" s="309">
        <f>IF(D220="","*",IFERROR(IF(ISODD(COUNT(AS220:AX220)),"ERRO",SUM((AT220-AS220),(AV220-AU220),(AX220-AW220))),"ERRO"))</f>
        <v>4.861111111111116E-2</v>
      </c>
      <c r="AZ220" s="13"/>
      <c r="BA220" s="71">
        <v>72</v>
      </c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79" t="str">
        <f>IF(BS_CONTROLE[[#This Row],[Responsavel pelo boletim]]=0, "-", BS_CONTROLE[[#This Row],[Responsavel pelo boletim]])</f>
        <v xml:space="preserve">camila </v>
      </c>
      <c r="BG220" s="15"/>
      <c r="BH220" s="16">
        <v>2</v>
      </c>
      <c r="BI220" s="16"/>
      <c r="BJ220" s="16" t="s">
        <v>1634</v>
      </c>
      <c r="BK220" s="16" t="s">
        <v>1635</v>
      </c>
      <c r="BL220" s="15"/>
      <c r="BM220" s="14" t="s">
        <v>989</v>
      </c>
      <c r="BN220" s="14" t="s">
        <v>989</v>
      </c>
      <c r="BO220" s="165" t="s">
        <v>989</v>
      </c>
      <c r="BP220" s="16"/>
      <c r="BQ220" s="12" t="str">
        <f>IF(AND(BR220&lt;1,BS220&lt;1),"Produção e Intervalo",IF(BR220&lt;1,"Intervalo",IF(BS220&lt;1,"Produção","Aderente")))</f>
        <v>Aderente</v>
      </c>
      <c r="BR220" s="18">
        <f>IF(OR(B220="",F220=""),"*",AY220/P220)</f>
        <v>1.1666666666666679</v>
      </c>
      <c r="BS220" s="18">
        <f>IF(OR(B220="",F220=""),"*",BA220/Q220)</f>
        <v>1.44</v>
      </c>
      <c r="BT220" s="223" t="str">
        <f t="shared" si="6"/>
        <v>OKOK</v>
      </c>
    </row>
    <row r="221" spans="1:72" hidden="1">
      <c r="A221" s="50" t="str">
        <f>D221&amp;B221</f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834</v>
      </c>
      <c r="E221" s="310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5">
        <v>74</v>
      </c>
      <c r="K221" s="215">
        <v>367.65</v>
      </c>
      <c r="L221" s="83">
        <v>365.65</v>
      </c>
      <c r="M221" s="20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2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0.125</v>
      </c>
      <c r="Q221" s="83">
        <v>1000</v>
      </c>
      <c r="R221" s="10" t="str">
        <f>IFERROR(_xlfn.XLOOKUP(F221, BS_ATIVIDADE[ATIVIDADE],BS_ATIVIDADE[UNIDADE] ), "*")</f>
        <v>M</v>
      </c>
      <c r="S221" s="28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6" t="s">
        <v>1270</v>
      </c>
      <c r="W221" s="173" t="s">
        <v>1374</v>
      </c>
      <c r="X221" s="216" t="s">
        <v>959</v>
      </c>
      <c r="Y221" s="158" t="s">
        <v>967</v>
      </c>
      <c r="Z221" s="158" t="s">
        <v>960</v>
      </c>
      <c r="AA221" s="83">
        <v>1</v>
      </c>
      <c r="AB221" s="70" t="s">
        <v>956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6" t="str">
        <f>IF(BS_CONTROLE[[#This Row],[Local - Partida]]=0, "-", BS_CONTROLE[[#This Row],[Local - Partida]])</f>
        <v>TOM2</v>
      </c>
      <c r="AL221" s="276" t="str">
        <f>IF(BS_CONTROLE[[#This Row],[Local - Encerramento]]=0, "-", BS_CONTROLE[[#This Row],[Local - Encerramento]])</f>
        <v>TOM2</v>
      </c>
      <c r="AM221" s="276" t="str">
        <f>IF(BS_CONTROLE[[#This Row],[Entre - Estações]]=0, "-", BS_CONTROLE[[#This Row],[Entre - Estações]])</f>
        <v>TSE-TBA</v>
      </c>
      <c r="AN221" s="276" t="str">
        <f>IF(BS_CONTROLE[[#This Row],[SB]]=0, "-", BS_CONTROLE[[#This Row],[SB]])</f>
        <v>TSE370</v>
      </c>
      <c r="AO221" s="277">
        <f>IF(BS_CONTROLE[[#This Row],[SUB]]=0, "-", BS_CONTROLE[[#This Row],[SUB]])</f>
        <v>74</v>
      </c>
      <c r="AP221" s="278">
        <f>IF(BS_CONTROLE[[#This Row],[KM - Inicio]]=0, "-", BS_CONTROLE[[#This Row],[KM - Inicio]])</f>
        <v>367.65</v>
      </c>
      <c r="AQ221" s="278">
        <f>IF(BS_CONTROLE[[#This Row],[KM - Fim]]=0, "-", BS_CONTROLE[[#This Row],[KM - Fim]])</f>
        <v>365.65</v>
      </c>
      <c r="AR221" s="240">
        <v>0.34583333333333333</v>
      </c>
      <c r="AS221" s="240">
        <v>0.43541666666666667</v>
      </c>
      <c r="AT221" s="240">
        <v>0.56041666666666667</v>
      </c>
      <c r="AU221" s="38"/>
      <c r="AV221" s="38"/>
      <c r="AW221" s="38"/>
      <c r="AX221" s="38"/>
      <c r="AY221" s="309">
        <f>IF(D221="","*",IFERROR(IF(ISODD(COUNT(AS221:AX221)),"ERRO",SUM((AT221-AS221),(AV221-AU221),(AX221-AW221))),"ERRO"))</f>
        <v>0.125</v>
      </c>
      <c r="AZ221" s="13"/>
      <c r="BA221" s="71">
        <v>1882</v>
      </c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79" t="str">
        <f>IF(BS_CONTROLE[[#This Row],[Responsavel pelo boletim]]=0, "-", BS_CONTROLE[[#This Row],[Responsavel pelo boletim]])</f>
        <v>Rodrigo</v>
      </c>
      <c r="BG221" s="15"/>
      <c r="BH221" s="16">
        <v>2</v>
      </c>
      <c r="BI221" s="16"/>
      <c r="BJ221" s="16" t="s">
        <v>1636</v>
      </c>
      <c r="BK221" s="16" t="s">
        <v>1637</v>
      </c>
      <c r="BL221" s="15"/>
      <c r="BM221" s="14" t="s">
        <v>989</v>
      </c>
      <c r="BN221" s="14" t="s">
        <v>989</v>
      </c>
      <c r="BO221" s="165" t="s">
        <v>989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</v>
      </c>
      <c r="BS221" s="18">
        <f>IF(OR(B221="",F221=""),"*",BA221/Q221)</f>
        <v>1.8819999999999999</v>
      </c>
      <c r="BT221" s="223" t="str">
        <f t="shared" si="6"/>
        <v>OKOK</v>
      </c>
    </row>
    <row r="222" spans="1:72" ht="23.25" hidden="1">
      <c r="A222" s="50" t="str">
        <f>D222&amp;B222</f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923</v>
      </c>
      <c r="E222" s="310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5">
        <v>74</v>
      </c>
      <c r="K222" s="215">
        <v>321.14999999999998</v>
      </c>
      <c r="L222" s="83" t="s">
        <v>608</v>
      </c>
      <c r="M222" s="20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6" t="s">
        <v>1575</v>
      </c>
      <c r="W222" s="173" t="s">
        <v>1496</v>
      </c>
      <c r="X222" s="216" t="s">
        <v>964</v>
      </c>
      <c r="Y222" s="158" t="s">
        <v>967</v>
      </c>
      <c r="Z222" s="158" t="s">
        <v>965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6" t="str">
        <f>IF(BS_CONTROLE[[#This Row],[Local - Partida]]=0, "-", BS_CONTROLE[[#This Row],[Local - Partida]])</f>
        <v>-</v>
      </c>
      <c r="AL222" s="276" t="str">
        <f>IF(BS_CONTROLE[[#This Row],[Local - Encerramento]]=0, "-", BS_CONTROLE[[#This Row],[Local - Encerramento]])</f>
        <v>-</v>
      </c>
      <c r="AM222" s="276" t="str">
        <f>IF(BS_CONTROLE[[#This Row],[Entre - Estações]]=0, "-", BS_CONTROLE[[#This Row],[Entre - Estações]])</f>
        <v>TMR-TLA</v>
      </c>
      <c r="AN222" s="276" t="str">
        <f>IF(BS_CONTROLE[[#This Row],[SB]]=0, "-", BS_CONTROLE[[#This Row],[SB]])</f>
        <v>TMR326</v>
      </c>
      <c r="AO222" s="277">
        <f>IF(BS_CONTROLE[[#This Row],[SUB]]=0, "-", BS_CONTROLE[[#This Row],[SUB]])</f>
        <v>74</v>
      </c>
      <c r="AP222" s="278">
        <f>IF(BS_CONTROLE[[#This Row],[KM - Inicio]]=0, "-", BS_CONTROLE[[#This Row],[KM - Inicio]])</f>
        <v>321.14999999999998</v>
      </c>
      <c r="AQ222" s="278" t="str">
        <f>IF(BS_CONTROLE[[#This Row],[KM - Fim]]=0, "-", BS_CONTROLE[[#This Row],[KM - Fim]])</f>
        <v>-</v>
      </c>
      <c r="AR222" s="240">
        <v>0</v>
      </c>
      <c r="AS222" s="240">
        <v>0</v>
      </c>
      <c r="AT222" s="240">
        <v>0</v>
      </c>
      <c r="AU222" s="38"/>
      <c r="AV222" s="38"/>
      <c r="AW222" s="38"/>
      <c r="AX222" s="38"/>
      <c r="AY222" s="309">
        <f>IF(D222="","*",IFERROR(IF(ISODD(COUNT(AS222:AX222)),"ERRO",SUM((AT222-AS222),(AV222-AU222),(AX222-AW222))),"ERRO"))</f>
        <v>0</v>
      </c>
      <c r="AZ222" s="13"/>
      <c r="BA222" s="71">
        <v>0</v>
      </c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79" t="str">
        <f>IF(BS_CONTROLE[[#This Row],[Responsavel pelo boletim]]=0, "-", BS_CONTROLE[[#This Row],[Responsavel pelo boletim]])</f>
        <v>Marcos Euzebio</v>
      </c>
      <c r="BG222" s="15"/>
      <c r="BH222" s="16">
        <v>0</v>
      </c>
      <c r="BI222" s="16"/>
      <c r="BJ222" s="16" t="s">
        <v>1638</v>
      </c>
      <c r="BK222" s="16" t="s">
        <v>1638</v>
      </c>
      <c r="BL222" s="15"/>
      <c r="BM222" s="14" t="s">
        <v>985</v>
      </c>
      <c r="BN222" s="14" t="s">
        <v>1015</v>
      </c>
      <c r="BO222" s="165" t="s">
        <v>1123</v>
      </c>
      <c r="BP222" s="16" t="s">
        <v>1638</v>
      </c>
      <c r="BQ222" s="12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23" t="str">
        <f t="shared" si="6"/>
        <v>SuperExecução</v>
      </c>
    </row>
    <row r="223" spans="1:72" hidden="1">
      <c r="A223" s="50" t="str">
        <f>D223&amp;B223</f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0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5">
        <v>74</v>
      </c>
      <c r="K223" s="215">
        <v>215</v>
      </c>
      <c r="L223" s="83">
        <v>208</v>
      </c>
      <c r="M223" s="20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2" t="s">
        <v>1581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6" t="s">
        <v>1582</v>
      </c>
      <c r="W223" s="173" t="s">
        <v>1583</v>
      </c>
      <c r="X223" s="216" t="s">
        <v>959</v>
      </c>
      <c r="Y223" s="158" t="s">
        <v>967</v>
      </c>
      <c r="Z223" s="158" t="s">
        <v>960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6" t="str">
        <f>IF(BS_CONTROLE[[#This Row],[Local - Partida]]=0, "-", BS_CONTROLE[[#This Row],[Local - Partida]])</f>
        <v>-</v>
      </c>
      <c r="AL223" s="276" t="str">
        <f>IF(BS_CONTROLE[[#This Row],[Local - Encerramento]]=0, "-", BS_CONTROLE[[#This Row],[Local - Encerramento]])</f>
        <v>-</v>
      </c>
      <c r="AM223" s="276" t="str">
        <f>IF(BS_CONTROLE[[#This Row],[Entre - Estações]]=0, "-", BS_CONTROLE[[#This Row],[Entre - Estações]])</f>
        <v>TID-TVI</v>
      </c>
      <c r="AN223" s="276" t="str">
        <f>IF(BS_CONTROLE[[#This Row],[SB]]=0, "-", BS_CONTROLE[[#This Row],[SB]])</f>
        <v>213TVI/201213</v>
      </c>
      <c r="AO223" s="277">
        <f>IF(BS_CONTROLE[[#This Row],[SUB]]=0, "-", BS_CONTROLE[[#This Row],[SUB]])</f>
        <v>74</v>
      </c>
      <c r="AP223" s="278">
        <f>IF(BS_CONTROLE[[#This Row],[KM - Inicio]]=0, "-", BS_CONTROLE[[#This Row],[KM - Inicio]])</f>
        <v>215</v>
      </c>
      <c r="AQ223" s="278">
        <f>IF(BS_CONTROLE[[#This Row],[KM - Fim]]=0, "-", BS_CONTROLE[[#This Row],[KM - Fim]])</f>
        <v>208</v>
      </c>
      <c r="AR223" s="240">
        <v>0</v>
      </c>
      <c r="AS223" s="240">
        <v>0</v>
      </c>
      <c r="AT223" s="240">
        <v>0</v>
      </c>
      <c r="AU223" s="38"/>
      <c r="AV223" s="38"/>
      <c r="AW223" s="38"/>
      <c r="AX223" s="38"/>
      <c r="AY223" s="309">
        <f>IF(D223="","*",IFERROR(IF(ISODD(COUNT(AS223:AX223)),"ERRO",SUM((AT223-AS223),(AV223-AU223),(AX223-AW223))),"ERRO"))</f>
        <v>0</v>
      </c>
      <c r="AZ223" s="13"/>
      <c r="BA223" s="71">
        <v>0</v>
      </c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79" t="str">
        <f>IF(BS_CONTROLE[[#This Row],[Responsavel pelo boletim]]=0, "-", BS_CONTROLE[[#This Row],[Responsavel pelo boletim]])</f>
        <v>Efrain</v>
      </c>
      <c r="BG223" s="15"/>
      <c r="BH223" s="16">
        <v>0</v>
      </c>
      <c r="BI223" s="16"/>
      <c r="BJ223" s="16" t="s">
        <v>1639</v>
      </c>
      <c r="BK223" s="16" t="s">
        <v>1640</v>
      </c>
      <c r="BL223" s="15"/>
      <c r="BM223" s="14" t="s">
        <v>980</v>
      </c>
      <c r="BN223" s="14" t="s">
        <v>1001</v>
      </c>
      <c r="BO223" s="165" t="s">
        <v>1068</v>
      </c>
      <c r="BP223" s="16" t="s">
        <v>1640</v>
      </c>
      <c r="BQ223" s="12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23" t="str">
        <f t="shared" si="6"/>
        <v>MecânicaLocomotiva</v>
      </c>
    </row>
    <row r="224" spans="1:72" hidden="1">
      <c r="A224" s="50" t="str">
        <f>D224&amp;B224</f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835</v>
      </c>
      <c r="E224" s="310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5">
        <v>74</v>
      </c>
      <c r="K224" s="215">
        <v>215</v>
      </c>
      <c r="L224" s="83">
        <v>208</v>
      </c>
      <c r="M224" s="202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2" t="s">
        <v>1581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6" t="s">
        <v>1582</v>
      </c>
      <c r="W224" s="173" t="s">
        <v>1585</v>
      </c>
      <c r="X224" s="216" t="s">
        <v>964</v>
      </c>
      <c r="Y224" s="158" t="s">
        <v>967</v>
      </c>
      <c r="Z224" s="158" t="s">
        <v>960</v>
      </c>
      <c r="AA224" s="83" t="s">
        <v>1586</v>
      </c>
      <c r="AB224" s="70" t="s">
        <v>956</v>
      </c>
      <c r="AC224" s="70" t="s">
        <v>951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6" t="str">
        <f>IF(BS_CONTROLE[[#This Row],[Local - Partida]]=0, "-", BS_CONTROLE[[#This Row],[Local - Partida]])</f>
        <v>TCS2</v>
      </c>
      <c r="AL224" s="276" t="str">
        <f>IF(BS_CONTROLE[[#This Row],[Local - Encerramento]]=0, "-", BS_CONTROLE[[#This Row],[Local - Encerramento]])</f>
        <v>TCS2</v>
      </c>
      <c r="AM224" s="276" t="str">
        <f>IF(BS_CONTROLE[[#This Row],[Entre - Estações]]=0, "-", BS_CONTROLE[[#This Row],[Entre - Estações]])</f>
        <v>TID-TVI</v>
      </c>
      <c r="AN224" s="276" t="str">
        <f>IF(BS_CONTROLE[[#This Row],[SB]]=0, "-", BS_CONTROLE[[#This Row],[SB]])</f>
        <v>213TVI/201213</v>
      </c>
      <c r="AO224" s="277">
        <f>IF(BS_CONTROLE[[#This Row],[SUB]]=0, "-", BS_CONTROLE[[#This Row],[SUB]])</f>
        <v>74</v>
      </c>
      <c r="AP224" s="278">
        <f>IF(BS_CONTROLE[[#This Row],[KM - Inicio]]=0, "-", BS_CONTROLE[[#This Row],[KM - Inicio]])</f>
        <v>215</v>
      </c>
      <c r="AQ224" s="278">
        <f>IF(BS_CONTROLE[[#This Row],[KM - Fim]]=0, "-", BS_CONTROLE[[#This Row],[KM - Fim]])</f>
        <v>208</v>
      </c>
      <c r="AR224" s="240">
        <v>0</v>
      </c>
      <c r="AS224" s="240">
        <v>0</v>
      </c>
      <c r="AT224" s="240">
        <v>0</v>
      </c>
      <c r="AU224" s="38"/>
      <c r="AV224" s="38"/>
      <c r="AW224" s="38"/>
      <c r="AX224" s="38"/>
      <c r="AY224" s="309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79" t="str">
        <f>IF(BS_CONTROLE[[#This Row],[Responsavel pelo boletim]]=0, "-", BS_CONTROLE[[#This Row],[Responsavel pelo boletim]])</f>
        <v>Efrain</v>
      </c>
      <c r="BG224" s="15"/>
      <c r="BH224" s="16">
        <v>0</v>
      </c>
      <c r="BI224" s="16"/>
      <c r="BJ224" s="16" t="s">
        <v>1639</v>
      </c>
      <c r="BK224" s="16" t="s">
        <v>1639</v>
      </c>
      <c r="BL224" s="15"/>
      <c r="BM224" s="14" t="s">
        <v>987</v>
      </c>
      <c r="BN224" s="14" t="s">
        <v>1015</v>
      </c>
      <c r="BO224" s="165" t="s">
        <v>1113</v>
      </c>
      <c r="BP224" s="16" t="s">
        <v>1639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23" t="str">
        <f t="shared" si="6"/>
        <v>ModernizaçãoExecução</v>
      </c>
    </row>
    <row r="225" spans="1:72" hidden="1">
      <c r="A225" s="50" t="str">
        <f>D225&amp;B225</f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817</v>
      </c>
      <c r="E225" s="310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5">
        <v>74</v>
      </c>
      <c r="K225" s="83">
        <v>190</v>
      </c>
      <c r="L225" s="83">
        <v>185</v>
      </c>
      <c r="M225" s="202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2" t="s">
        <v>1587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6" t="s">
        <v>1588</v>
      </c>
      <c r="W225" s="173" t="s">
        <v>1618</v>
      </c>
      <c r="X225" s="216" t="s">
        <v>964</v>
      </c>
      <c r="Y225" s="158" t="s">
        <v>967</v>
      </c>
      <c r="Z225" s="158" t="s">
        <v>965</v>
      </c>
      <c r="AA225" s="83">
        <v>1</v>
      </c>
      <c r="AB225" s="70" t="s">
        <v>956</v>
      </c>
      <c r="AC225" s="70" t="s">
        <v>951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6" t="str">
        <f>IF(BS_CONTROLE[[#This Row],[Local - Partida]]=0, "-", BS_CONTROLE[[#This Row],[Local - Partida]])</f>
        <v>TID2</v>
      </c>
      <c r="AL225" s="276" t="str">
        <f>IF(BS_CONTROLE[[#This Row],[Local - Encerramento]]=0, "-", BS_CONTROLE[[#This Row],[Local - Encerramento]])</f>
        <v>TID2</v>
      </c>
      <c r="AM225" s="276" t="str">
        <f>IF(BS_CONTROLE[[#This Row],[Entre - Estações]]=0, "-", BS_CONTROLE[[#This Row],[Entre - Estações]])</f>
        <v>TID-TVI</v>
      </c>
      <c r="AN225" s="276" t="str">
        <f>IF(BS_CONTROLE[[#This Row],[SB]]=0, "-", BS_CONTROLE[[#This Row],[SB]])</f>
        <v>177TID/TID1</v>
      </c>
      <c r="AO225" s="277">
        <f>IF(BS_CONTROLE[[#This Row],[SUB]]=0, "-", BS_CONTROLE[[#This Row],[SUB]])</f>
        <v>74</v>
      </c>
      <c r="AP225" s="278">
        <f>IF(BS_CONTROLE[[#This Row],[KM - Inicio]]=0, "-", BS_CONTROLE[[#This Row],[KM - Inicio]])</f>
        <v>190</v>
      </c>
      <c r="AQ225" s="278">
        <f>IF(BS_CONTROLE[[#This Row],[KM - Fim]]=0, "-", BS_CONTROLE[[#This Row],[KM - Fim]])</f>
        <v>185</v>
      </c>
      <c r="AR225" s="240">
        <v>0.43472222222222223</v>
      </c>
      <c r="AS225" s="240">
        <v>0.46319444444444446</v>
      </c>
      <c r="AT225" s="240">
        <v>0.57013888888888886</v>
      </c>
      <c r="AU225" s="38"/>
      <c r="AV225" s="38"/>
      <c r="AW225" s="38"/>
      <c r="AX225" s="38"/>
      <c r="AY225" s="309">
        <f>IF(D225="","*",IFERROR(IF(ISODD(COUNT(AS225:AX225)),"ERRO",SUM((AT225-AS225),(AV225-AU225),(AX225-AW225))),"ERRO"))</f>
        <v>0.1069444444444444</v>
      </c>
      <c r="AZ225" s="13"/>
      <c r="BA225" s="71">
        <v>1911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79" t="str">
        <f>IF(BS_CONTROLE[[#This Row],[Responsavel pelo boletim]]=0, "-", BS_CONTROLE[[#This Row],[Responsavel pelo boletim]])</f>
        <v>Antonioni</v>
      </c>
      <c r="BG225" s="15"/>
      <c r="BH225" s="16">
        <v>2</v>
      </c>
      <c r="BI225" s="16"/>
      <c r="BJ225" s="16" t="s">
        <v>1641</v>
      </c>
      <c r="BK225" s="16" t="s">
        <v>1642</v>
      </c>
      <c r="BL225" s="15"/>
      <c r="BM225" s="14" t="s">
        <v>989</v>
      </c>
      <c r="BN225" s="14" t="s">
        <v>989</v>
      </c>
      <c r="BO225" s="165" t="s">
        <v>989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1.2833333333333328</v>
      </c>
      <c r="BS225" s="18">
        <f>IF(OR(B225="",F225=""),"*",BA225/Q225)</f>
        <v>1.70625</v>
      </c>
      <c r="BT225" s="223" t="str">
        <f t="shared" si="6"/>
        <v>OKOK</v>
      </c>
    </row>
    <row r="226" spans="1:72" hidden="1">
      <c r="A226" s="50" t="str">
        <f>D226&amp;B226</f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0">
        <v>191</v>
      </c>
      <c r="F226" s="172" t="s">
        <v>622</v>
      </c>
      <c r="G226" s="9" t="str">
        <f>IF(D226="","*",VLOOKUP(F226,BS_ATIVIDADE[#All],3,FALSE))</f>
        <v>OUTROS</v>
      </c>
      <c r="H226" s="173" t="s">
        <v>434</v>
      </c>
      <c r="I226" s="173" t="s">
        <v>490</v>
      </c>
      <c r="J226" s="215">
        <v>78</v>
      </c>
      <c r="K226" s="215">
        <v>190</v>
      </c>
      <c r="L226" s="83" t="s">
        <v>608</v>
      </c>
      <c r="M226" s="202" t="s">
        <v>1643</v>
      </c>
      <c r="N226" s="202" t="s">
        <v>1644</v>
      </c>
      <c r="O226" s="173">
        <v>0.99930555555555556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6" t="s">
        <v>1556</v>
      </c>
      <c r="W226" s="173" t="s">
        <v>1645</v>
      </c>
      <c r="X226" s="216" t="s">
        <v>964</v>
      </c>
      <c r="Y226" s="158" t="s">
        <v>967</v>
      </c>
      <c r="Z226" s="158" t="s">
        <v>971</v>
      </c>
      <c r="AA226" s="83">
        <v>1</v>
      </c>
      <c r="AB226" s="70" t="s">
        <v>956</v>
      </c>
      <c r="AC226" s="70" t="s">
        <v>951</v>
      </c>
      <c r="AD226" s="312">
        <v>0.95833333333333337</v>
      </c>
      <c r="AE226" s="215">
        <v>6245</v>
      </c>
      <c r="AF226" s="215">
        <v>6246</v>
      </c>
      <c r="AG226" s="215" t="s">
        <v>608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6" t="str">
        <f>IF(BS_CONTROLE[[#This Row],[Local - Partida]]=0, "-", BS_CONTROLE[[#This Row],[Local - Partida]])</f>
        <v>ZFH2</v>
      </c>
      <c r="AL226" s="276" t="str">
        <f>IF(BS_CONTROLE[[#This Row],[Local - Encerramento]]=0, "-", BS_CONTROLE[[#This Row],[Local - Encerramento]])</f>
        <v>ZPD</v>
      </c>
      <c r="AM226" s="276" t="str">
        <f>IF(BS_CONTROLE[[#This Row],[Entre - Estações]]=0, "-", BS_CONTROLE[[#This Row],[Entre - Estações]])</f>
        <v>ZFH-ZDP</v>
      </c>
      <c r="AN226" s="276" t="str">
        <f>IF(BS_CONTROLE[[#This Row],[SB]]=0, "-", BS_CONTROLE[[#This Row],[SB]])</f>
        <v>ZFHZDP</v>
      </c>
      <c r="AO226" s="277">
        <f>IF(BS_CONTROLE[[#This Row],[SUB]]=0, "-", BS_CONTROLE[[#This Row],[SUB]])</f>
        <v>78</v>
      </c>
      <c r="AP226" s="278">
        <f>IF(BS_CONTROLE[[#This Row],[KM - Inicio]]=0, "-", BS_CONTROLE[[#This Row],[KM - Inicio]])</f>
        <v>190</v>
      </c>
      <c r="AQ226" s="278" t="str">
        <f>IF(BS_CONTROLE[[#This Row],[KM - Fim]]=0, "-", BS_CONTROLE[[#This Row],[KM - Fim]])</f>
        <v>-</v>
      </c>
      <c r="AR226" s="240">
        <v>0.97222222222222221</v>
      </c>
      <c r="AS226" s="240">
        <v>0</v>
      </c>
      <c r="AT226" s="240">
        <v>4.1666666666666664E-2</v>
      </c>
      <c r="AU226" s="38"/>
      <c r="AV226" s="38"/>
      <c r="AW226" s="38"/>
      <c r="AX226" s="38"/>
      <c r="AY226" s="309">
        <f>IF(D226="","*",IFERROR(IF(ISODD(COUNT(AS226:AX226)),"ERRO",SUM((AT226-AS226),(AV226-AU226),(AX226-AW226))),"ERRO"))</f>
        <v>4.1666666666666664E-2</v>
      </c>
      <c r="AZ226" s="13"/>
      <c r="BA226" s="71">
        <v>1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79" t="str">
        <f>IF(BS_CONTROLE[[#This Row],[Responsavel pelo boletim]]=0, "-", BS_CONTROLE[[#This Row],[Responsavel pelo boletim]])</f>
        <v xml:space="preserve">Fernanda </v>
      </c>
      <c r="BG226" s="15"/>
      <c r="BH226" s="16">
        <v>2</v>
      </c>
      <c r="BI226" s="16"/>
      <c r="BJ226" s="16" t="s">
        <v>1646</v>
      </c>
      <c r="BK226" s="16" t="s">
        <v>1646</v>
      </c>
      <c r="BL226" s="15"/>
      <c r="BM226" s="14" t="s">
        <v>989</v>
      </c>
      <c r="BN226" s="14" t="s">
        <v>989</v>
      </c>
      <c r="BO226" s="165" t="s">
        <v>989</v>
      </c>
      <c r="BP226" s="16" t="s">
        <v>608</v>
      </c>
      <c r="BQ226" s="12" t="str">
        <f>IF(AND(BR226&lt;1,BS226&lt;1),"Produção e Intervalo",IF(BR226&lt;1,"Intervalo",IF(BS226&lt;1,"Produção","Aderente")))</f>
        <v>Aderente</v>
      </c>
      <c r="BR226" s="18">
        <f>IF(OR(B226="",F226=""),"*",AY226/P226)</f>
        <v>1</v>
      </c>
      <c r="BS226" s="18">
        <f>IF(OR(B226="",F226=""),"*",BA226/Q226)</f>
        <v>1</v>
      </c>
      <c r="BT226" s="223" t="str">
        <f t="shared" si="6"/>
        <v>OKOK</v>
      </c>
    </row>
    <row r="227" spans="1:72" hidden="1">
      <c r="A227" s="50" t="str">
        <f>D227&amp;B227</f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0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5">
        <v>78</v>
      </c>
      <c r="K227" s="83">
        <v>250</v>
      </c>
      <c r="L227" s="83">
        <v>244</v>
      </c>
      <c r="M227" s="20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2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6" t="s">
        <v>1590</v>
      </c>
      <c r="W227" s="173" t="s">
        <v>1288</v>
      </c>
      <c r="X227" s="216" t="s">
        <v>964</v>
      </c>
      <c r="Y227" s="158" t="s">
        <v>967</v>
      </c>
      <c r="Z227" s="158" t="s">
        <v>960</v>
      </c>
      <c r="AA227" s="83">
        <v>1</v>
      </c>
      <c r="AB227" s="70" t="s">
        <v>956</v>
      </c>
      <c r="AC227" s="70" t="s">
        <v>951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6" t="str">
        <f>IF(BS_CONTROLE[[#This Row],[Local - Partida]]=0, "-", BS_CONTROLE[[#This Row],[Local - Partida]])</f>
        <v>ZDK2</v>
      </c>
      <c r="AL227" s="276" t="str">
        <f>IF(BS_CONTROLE[[#This Row],[Local - Encerramento]]=0, "-", BS_CONTROLE[[#This Row],[Local - Encerramento]])</f>
        <v>ZDK2</v>
      </c>
      <c r="AM227" s="276" t="str">
        <f>IF(BS_CONTROLE[[#This Row],[Entre - Estações]]=0, "-", BS_CONTROLE[[#This Row],[Entre - Estações]])</f>
        <v>ZVT-ZDK</v>
      </c>
      <c r="AN227" s="276" t="str">
        <f>IF(BS_CONTROLE[[#This Row],[SB]]=0, "-", BS_CONTROLE[[#This Row],[SB]])</f>
        <v>ZVTZDK</v>
      </c>
      <c r="AO227" s="277">
        <f>IF(BS_CONTROLE[[#This Row],[SUB]]=0, "-", BS_CONTROLE[[#This Row],[SUB]])</f>
        <v>78</v>
      </c>
      <c r="AP227" s="278">
        <f>IF(BS_CONTROLE[[#This Row],[KM - Inicio]]=0, "-", BS_CONTROLE[[#This Row],[KM - Inicio]])</f>
        <v>250</v>
      </c>
      <c r="AQ227" s="278">
        <f>IF(BS_CONTROLE[[#This Row],[KM - Fim]]=0, "-", BS_CONTROLE[[#This Row],[KM - Fim]])</f>
        <v>244</v>
      </c>
      <c r="AR227" s="240">
        <v>0.36736111111111114</v>
      </c>
      <c r="AS227" s="240">
        <v>0.40694444444444444</v>
      </c>
      <c r="AT227" s="240">
        <v>0.54027777777777775</v>
      </c>
      <c r="AU227" s="38"/>
      <c r="AV227" s="38"/>
      <c r="AW227" s="38"/>
      <c r="AX227" s="38"/>
      <c r="AY227" s="309">
        <f>IF(D227="","*",IFERROR(IF(ISODD(COUNT(AS227:AX227)),"ERRO",SUM((AT227-AS227),(AV227-AU227),(AX227-AW227))),"ERRO"))</f>
        <v>0.1333333333333333</v>
      </c>
      <c r="AZ227" s="13"/>
      <c r="BA227" s="71">
        <v>4</v>
      </c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79" t="str">
        <f>IF(BS_CONTROLE[[#This Row],[Responsavel pelo boletim]]=0, "-", BS_CONTROLE[[#This Row],[Responsavel pelo boletim]])</f>
        <v xml:space="preserve">Higor </v>
      </c>
      <c r="BG227" s="15"/>
      <c r="BH227" s="16">
        <v>2</v>
      </c>
      <c r="BI227" s="16"/>
      <c r="BJ227" s="16" t="s">
        <v>1647</v>
      </c>
      <c r="BK227" s="16" t="s">
        <v>1648</v>
      </c>
      <c r="BL227" s="15"/>
      <c r="BM227" s="14" t="s">
        <v>989</v>
      </c>
      <c r="BN227" s="14" t="s">
        <v>989</v>
      </c>
      <c r="BO227" s="165" t="s">
        <v>989</v>
      </c>
      <c r="BP227" s="16"/>
      <c r="BQ227" s="12" t="str">
        <f>IF(AND(BR227&lt;1,BS227&lt;1),"Produção e Intervalo",IF(BR227&lt;1,"Intervalo",IF(BS227&lt;1,"Produção","Aderente")))</f>
        <v>Aderente</v>
      </c>
      <c r="BR227" s="18">
        <f>IF(OR(B227="",F227=""),"*",AY227/P227)</f>
        <v>1.0666666666666664</v>
      </c>
      <c r="BS227" s="18">
        <f>IF(OR(B227="",F227=""),"*",BA227/Q227)</f>
        <v>1.3333333333333333</v>
      </c>
      <c r="BT227" s="223" t="str">
        <f t="shared" si="6"/>
        <v>OKOK</v>
      </c>
    </row>
    <row r="228" spans="1:72" hidden="1">
      <c r="A228" s="50" t="str">
        <f>D228&amp;B228</f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829</v>
      </c>
      <c r="E228" s="310">
        <v>192</v>
      </c>
      <c r="F228" s="172" t="s">
        <v>714</v>
      </c>
      <c r="G228" s="9" t="str">
        <f>IF(D228="","*",VLOOKUP(F228,BS_ATIVIDADE[#All],3,FALSE))</f>
        <v>MECANIZAÇÃO - SOCADORA</v>
      </c>
      <c r="H228" s="202" t="s">
        <v>434</v>
      </c>
      <c r="I228" s="202" t="s">
        <v>434</v>
      </c>
      <c r="J228" s="215">
        <v>78</v>
      </c>
      <c r="K228" s="215">
        <v>185</v>
      </c>
      <c r="L228" s="83">
        <v>182</v>
      </c>
      <c r="M228" s="20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2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1020</v>
      </c>
      <c r="R228" s="10" t="str">
        <f>IFERROR(_xlfn.XLOOKUP(F228, BS_ATIVIDADE[ATIVIDADE],BS_ATIVIDADE[UNIDADE] ), "*")</f>
        <v>M</v>
      </c>
      <c r="S228" s="28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6" t="s">
        <v>1588</v>
      </c>
      <c r="W228" s="173" t="s">
        <v>1649</v>
      </c>
      <c r="X228" s="216" t="s">
        <v>964</v>
      </c>
      <c r="Y228" s="158" t="s">
        <v>967</v>
      </c>
      <c r="Z228" s="158" t="s">
        <v>969</v>
      </c>
      <c r="AA228" s="83">
        <v>1</v>
      </c>
      <c r="AB228" s="70" t="s">
        <v>956</v>
      </c>
      <c r="AC228" s="70" t="s">
        <v>951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6" t="str">
        <f>IF(BS_CONTROLE[[#This Row],[Local - Partida]]=0, "-", BS_CONTROLE[[#This Row],[Local - Partida]])</f>
        <v>ZFH2</v>
      </c>
      <c r="AL228" s="276" t="str">
        <f>IF(BS_CONTROLE[[#This Row],[Local - Encerramento]]=0, "-", BS_CONTROLE[[#This Row],[Local - Encerramento]])</f>
        <v>ZFH2</v>
      </c>
      <c r="AM228" s="276" t="str">
        <f>IF(BS_CONTROLE[[#This Row],[Entre - Estações]]=0, "-", BS_CONTROLE[[#This Row],[Entre - Estações]])</f>
        <v>ZQY-ZFH</v>
      </c>
      <c r="AN228" s="276" t="str">
        <f>IF(BS_CONTROLE[[#This Row],[SB]]=0, "-", BS_CONTROLE[[#This Row],[SB]])</f>
        <v>ZQYZFH</v>
      </c>
      <c r="AO228" s="277">
        <f>IF(BS_CONTROLE[[#This Row],[SUB]]=0, "-", BS_CONTROLE[[#This Row],[SUB]])</f>
        <v>78</v>
      </c>
      <c r="AP228" s="278">
        <v>178.5</v>
      </c>
      <c r="AQ228" s="278">
        <v>177</v>
      </c>
      <c r="AR228" s="240">
        <v>0.39861111111111114</v>
      </c>
      <c r="AS228" s="240">
        <v>0.58958333333333335</v>
      </c>
      <c r="AT228" s="240">
        <v>0.68333333333333335</v>
      </c>
      <c r="AU228" s="38"/>
      <c r="AV228" s="38"/>
      <c r="AW228" s="38"/>
      <c r="AX228" s="38"/>
      <c r="AY228" s="309">
        <f>IF(D228="","*",IFERROR(IF(ISODD(COUNT(AS228:AX228)),"ERRO",SUM((AT228-AS228),(AV228-AU228),(AX228-AW228))),"ERRO"))</f>
        <v>9.375E-2</v>
      </c>
      <c r="AZ228" s="13"/>
      <c r="BA228" s="71">
        <v>460</v>
      </c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79" t="str">
        <f>IF(BS_CONTROLE[[#This Row],[Responsavel pelo boletim]]=0, "-", BS_CONTROLE[[#This Row],[Responsavel pelo boletim]])</f>
        <v>Antonioni</v>
      </c>
      <c r="BG228" s="15"/>
      <c r="BH228" s="16">
        <v>2</v>
      </c>
      <c r="BI228" s="16"/>
      <c r="BJ228" s="16" t="s">
        <v>1650</v>
      </c>
      <c r="BK228" s="16" t="s">
        <v>1651</v>
      </c>
      <c r="BL228" s="15"/>
      <c r="BM228" s="14" t="s">
        <v>981</v>
      </c>
      <c r="BN228" s="14" t="s">
        <v>1002</v>
      </c>
      <c r="BO228" s="165" t="s">
        <v>1110</v>
      </c>
      <c r="BP228" s="16"/>
      <c r="BQ228" s="12" t="str">
        <f>IF(AND(BR228&lt;1,BS228&lt;1),"Produção e Intervalo",IF(BR228&lt;1,"Intervalo",IF(BS228&lt;1,"Produção","Aderente")))</f>
        <v>Produção</v>
      </c>
      <c r="BR228" s="18">
        <f>IF(OR(B228="",F228=""),"*",AY228/P228)</f>
        <v>1.125</v>
      </c>
      <c r="BS228" s="18">
        <f>IF(OR(B228="",F228=""),"*",BA228/Q228)</f>
        <v>0.45098039215686275</v>
      </c>
      <c r="BT228" s="223" t="str">
        <f>IF(BN228="","",SUBSTITUTE(BM228," ","")&amp;SUBSTITUTE(BN228," ",""))</f>
        <v>MecanizaçãoOperação</v>
      </c>
    </row>
    <row r="229" spans="1:72" hidden="1">
      <c r="A229" s="50" t="str">
        <f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0">
        <v>192</v>
      </c>
      <c r="F229" s="172" t="s">
        <v>610</v>
      </c>
      <c r="G229" s="9" t="str">
        <f>IF(D229="","*",VLOOKUP(F229,BS_ATIVIDADE[#All],3,FALSE))</f>
        <v>CAMINHÂO - SOLDA</v>
      </c>
      <c r="H229" s="202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2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5">
        <v>78</v>
      </c>
      <c r="K229" s="215">
        <v>178</v>
      </c>
      <c r="L229" s="83">
        <v>175</v>
      </c>
      <c r="M229" s="20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6" t="s">
        <v>1287</v>
      </c>
      <c r="W229" s="173" t="s">
        <v>1592</v>
      </c>
      <c r="X229" s="216" t="s">
        <v>964</v>
      </c>
      <c r="Y229" s="158" t="s">
        <v>967</v>
      </c>
      <c r="Z229" s="158" t="s">
        <v>965</v>
      </c>
      <c r="AA229" s="83">
        <v>1</v>
      </c>
      <c r="AB229" s="70" t="s">
        <v>956</v>
      </c>
      <c r="AC229" s="70" t="s">
        <v>951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6" t="str">
        <f>IF(BS_CONTROLE[[#This Row],[Local - Partida]]=0, "-", BS_CONTROLE[[#This Row],[Local - Partida]])</f>
        <v>ZIQ-ZQY</v>
      </c>
      <c r="AL229" s="276" t="str">
        <f>IF(BS_CONTROLE[[#This Row],[Local - Encerramento]]=0, "-", BS_CONTROLE[[#This Row],[Local - Encerramento]])</f>
        <v>ZIQ-ZQY</v>
      </c>
      <c r="AM229" s="276" t="str">
        <f>IF(BS_CONTROLE[[#This Row],[Entre - Estações]]=0, "-", BS_CONTROLE[[#This Row],[Entre - Estações]])</f>
        <v>ZIQ-ZQY</v>
      </c>
      <c r="AN229" s="276" t="str">
        <f>IF(BS_CONTROLE[[#This Row],[SB]]=0, "-", BS_CONTROLE[[#This Row],[SB]])</f>
        <v>ZIQZQY</v>
      </c>
      <c r="AO229" s="277">
        <f>IF(BS_CONTROLE[[#This Row],[SUB]]=0, "-", BS_CONTROLE[[#This Row],[SUB]])</f>
        <v>78</v>
      </c>
      <c r="AP229" s="278">
        <f>IF(BS_CONTROLE[[#This Row],[KM - Inicio]]=0, "-", BS_CONTROLE[[#This Row],[KM - Inicio]])</f>
        <v>178</v>
      </c>
      <c r="AQ229" s="278">
        <f>IF(BS_CONTROLE[[#This Row],[KM - Fim]]=0, "-", BS_CONTROLE[[#This Row],[KM - Fim]])</f>
        <v>175</v>
      </c>
      <c r="AR229" s="240">
        <v>0.38194444444444442</v>
      </c>
      <c r="AS229" s="240">
        <v>0.55069444444444449</v>
      </c>
      <c r="AT229" s="240">
        <v>0.62638888888888888</v>
      </c>
      <c r="AU229" s="38"/>
      <c r="AV229" s="38"/>
      <c r="AW229" s="38"/>
      <c r="AX229" s="38"/>
      <c r="AY229" s="309">
        <f>IF(D229="","*",IFERROR(IF(ISODD(COUNT(AS229:AX229)),"ERRO",SUM((AT229-AS229),(AV229-AU229),(AX229-AW229))),"ERRO"))</f>
        <v>7.5694444444444398E-2</v>
      </c>
      <c r="AZ229" s="13"/>
      <c r="BA229" s="71">
        <v>4</v>
      </c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79" t="str">
        <f>IF(BS_CONTROLE[[#This Row],[Responsavel pelo boletim]]=0, "-", BS_CONTROLE[[#This Row],[Responsavel pelo boletim]])</f>
        <v>Higor</v>
      </c>
      <c r="BG229" s="15"/>
      <c r="BH229" s="16">
        <v>2</v>
      </c>
      <c r="BI229" s="16"/>
      <c r="BJ229" s="16" t="s">
        <v>1652</v>
      </c>
      <c r="BK229" s="16" t="s">
        <v>1653</v>
      </c>
      <c r="BL229" s="15"/>
      <c r="BM229" s="14" t="s">
        <v>981</v>
      </c>
      <c r="BN229" s="14" t="s">
        <v>1002</v>
      </c>
      <c r="BO229" s="165" t="s">
        <v>1121</v>
      </c>
      <c r="BP229" s="16" t="s">
        <v>1654</v>
      </c>
      <c r="BQ229" s="12" t="str">
        <f>IF(AND(BR229&lt;1,BS229&lt;1),"Produção e Intervalo",IF(BR229&lt;1,"Intervalo",IF(BS229&lt;1,"Produção","Aderente")))</f>
        <v>Intervalo</v>
      </c>
      <c r="BR229" s="18">
        <f>IF(OR(B229="",F229=""),"*",AY229/P229)</f>
        <v>0.60555555555555518</v>
      </c>
      <c r="BS229" s="18">
        <f>IF(OR(B229="",F229=""),"*",BA229/Q229)</f>
        <v>1.3333333333333333</v>
      </c>
      <c r="BT229" s="223" t="str">
        <f>IF(BN229="","",SUBSTITUTE(BM229," ","")&amp;SUBSTITUTE(BN229," ",""))</f>
        <v>MecanizaçãoOperação</v>
      </c>
    </row>
    <row r="230" spans="1:72" ht="23.25" hidden="1">
      <c r="A230" s="167" t="str">
        <f>D230&amp;B230</f>
        <v>V4246009</v>
      </c>
      <c r="B230" s="171">
        <v>46009</v>
      </c>
      <c r="C230" s="8">
        <f>IF(BS_CONTROLE[[#This Row],[DATA]]="","",WEEKNUM(BS_CONTROLE[[#This Row],[DATA]]))</f>
        <v>51</v>
      </c>
      <c r="D230" s="51" t="s">
        <v>787</v>
      </c>
      <c r="E230" s="310"/>
      <c r="F230" s="172" t="s">
        <v>740</v>
      </c>
      <c r="G230" s="9" t="str">
        <f>IF(D230="","*",VLOOKUP(F230,BS_ATIVIDADE[#All],3,FALSE))</f>
        <v>MODERNIZAÇÃO</v>
      </c>
      <c r="H230" s="173" t="s">
        <v>394</v>
      </c>
      <c r="I230" s="173" t="s">
        <v>394</v>
      </c>
      <c r="J230" s="215">
        <v>72</v>
      </c>
      <c r="K230" s="215">
        <v>315</v>
      </c>
      <c r="L230" s="83">
        <v>312.89999999999998</v>
      </c>
      <c r="M230" s="20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0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73">
        <v>0.27083333333333331</v>
      </c>
      <c r="P230" s="173">
        <v>8.3333333333333329E-2</v>
      </c>
      <c r="Q230" s="83">
        <v>400</v>
      </c>
      <c r="R230" s="10" t="str">
        <f>IFERROR(_xlfn.XLOOKUP(F230, BS_ATIVIDADE[ATIVIDADE],BS_ATIVIDADE[UNIDADE] ), "*")</f>
        <v>M</v>
      </c>
      <c r="S230" s="28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28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0" t="str">
        <f>IFERROR(_xlfn.XLOOKUP(J230, BASE_MAPA!$D$2:$D$359, BASE_MAPA!$I$2:$I$359), "ERRO")</f>
        <v>ARARAQUARA - COLOMBIA</v>
      </c>
      <c r="V230" s="196" t="s">
        <v>1350</v>
      </c>
      <c r="W230" s="173" t="s">
        <v>1239</v>
      </c>
      <c r="X230" s="216" t="s">
        <v>964</v>
      </c>
      <c r="Y230" s="158"/>
      <c r="Z230" s="158"/>
      <c r="AA230" s="83">
        <v>1</v>
      </c>
      <c r="AB230" s="70" t="s">
        <v>956</v>
      </c>
      <c r="AC230" s="70" t="s">
        <v>951</v>
      </c>
      <c r="AD230" s="173">
        <v>0.3125</v>
      </c>
      <c r="AE230" s="83">
        <v>6242</v>
      </c>
      <c r="AF230" s="83" t="s">
        <v>608</v>
      </c>
      <c r="AG230" s="83" t="s">
        <v>608</v>
      </c>
      <c r="AH230" s="48"/>
      <c r="AI230" s="14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276" t="str">
        <f>IF(BS_CONTROLE[[#This Row],[Local - Partida]]=0, "-", BS_CONTROLE[[#This Row],[Local - Partida]])</f>
        <v>ZGT1</v>
      </c>
      <c r="AL230" s="276" t="str">
        <f>IF(BS_CONTROLE[[#This Row],[Local - Encerramento]]=0, "-", BS_CONTROLE[[#This Row],[Local - Encerramento]])</f>
        <v>ZGT1</v>
      </c>
      <c r="AM230" s="276" t="str">
        <f>IF(BS_CONTROLE[[#This Row],[Entre - Estações]]=0, "-", BS_CONTROLE[[#This Row],[Entre - Estações]])</f>
        <v>ZGT-ZXE</v>
      </c>
      <c r="AN230" s="276" t="str">
        <f>IF(BS_CONTROLE[[#This Row],[SB]]=0, "-", BS_CONTROLE[[#This Row],[SB]])</f>
        <v>ZGTZXE</v>
      </c>
      <c r="AO230" s="277">
        <f>IF(BS_CONTROLE[[#This Row],[SUB]]=0, "-", BS_CONTROLE[[#This Row],[SUB]])</f>
        <v>72</v>
      </c>
      <c r="AP230" s="278">
        <f>IF(BS_CONTROLE[[#This Row],[KM - Inicio]]=0, "-", BS_CONTROLE[[#This Row],[KM - Inicio]])</f>
        <v>315</v>
      </c>
      <c r="AQ230" s="278">
        <f>IF(BS_CONTROLE[[#This Row],[KM - Fim]]=0, "-", BS_CONTROLE[[#This Row],[KM - Fim]])</f>
        <v>312.89999999999998</v>
      </c>
      <c r="AR230" s="240">
        <v>0.30416666666666664</v>
      </c>
      <c r="AS230" s="240">
        <v>0.37152777777777779</v>
      </c>
      <c r="AT230" s="240">
        <v>0.55763888888888891</v>
      </c>
      <c r="AU230" s="240"/>
      <c r="AV230" s="240"/>
      <c r="AW230" s="240"/>
      <c r="AX230" s="38"/>
      <c r="AY230" s="309">
        <f>IF(D230="","*",IFERROR(IF(ISODD(COUNT(AS230:AX230)),"ERRO",SUM((AT230-AS230),(AV230-AU230),(AX230-AW230))),"ERRO"))</f>
        <v>0.18611111111111112</v>
      </c>
      <c r="AZ230" s="13"/>
      <c r="BA230" s="71">
        <v>970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BASE_MAPA!$D$2:$D$359, BASE_MAPA!$I$2:$I$359), "ERRO")</f>
        <v>ARARAQUARA - COLOMBIA</v>
      </c>
      <c r="BF230" s="279" t="str">
        <f>IF(BS_CONTROLE[[#This Row],[Responsavel pelo boletim]]=0, "-", BS_CONTROLE[[#This Row],[Responsavel pelo boletim]])</f>
        <v>Ezequiel</v>
      </c>
      <c r="BG230" s="15"/>
      <c r="BH230" s="16">
        <v>2</v>
      </c>
      <c r="BI230" s="16"/>
      <c r="BJ230" s="302" t="s">
        <v>1655</v>
      </c>
      <c r="BK230" s="338" t="s">
        <v>1656</v>
      </c>
      <c r="BL230" s="15"/>
      <c r="BM230" s="14" t="s">
        <v>989</v>
      </c>
      <c r="BN230" s="14" t="s">
        <v>989</v>
      </c>
      <c r="BO230" s="165" t="s">
        <v>989</v>
      </c>
      <c r="BP230" s="16"/>
      <c r="BQ230" s="12" t="str">
        <f>IF(AND(BR230&lt;1,BS230&lt;1),"Produção e Intervalo",IF(BR230&lt;1,"Intervalo",IF(BS230&lt;1,"Produção","Aderente")))</f>
        <v>Aderente</v>
      </c>
      <c r="BR230" s="18">
        <f>IF(OR(B230="",F230=""),"*",AY230/P230)</f>
        <v>2.2333333333333334</v>
      </c>
      <c r="BS230" s="18">
        <f>IF(OR(B230="",F230=""),"*",BA230/Q230)</f>
        <v>2.4249999999999998</v>
      </c>
      <c r="BT230" s="223" t="str">
        <f>IF(BN230="","",SUBSTITUTE(BM230," ","")&amp;SUBSTITUTE(BN230," ",""))</f>
        <v>OKOK</v>
      </c>
    </row>
    <row r="231" spans="1:72" hidden="1">
      <c r="A231" s="50" t="str">
        <f>D231&amp;B231</f>
        <v>W5746009</v>
      </c>
      <c r="B231" s="171">
        <v>46009</v>
      </c>
      <c r="C231" s="8">
        <f>IF(BS_CONTROLE[[#This Row],[DATA]]="","",WEEKNUM(BS_CONTROLE[[#This Row],[DATA]]))</f>
        <v>51</v>
      </c>
      <c r="D231" s="51" t="s">
        <v>1597</v>
      </c>
      <c r="E231" s="310">
        <v>224</v>
      </c>
      <c r="F231" s="172" t="s">
        <v>622</v>
      </c>
      <c r="G231" s="9" t="str">
        <f>IF(D231="","*",VLOOKUP(F231,BS_ATIVIDADE[#All],3,FALSE))</f>
        <v>OUTROS</v>
      </c>
      <c r="H231" s="173" t="s">
        <v>307</v>
      </c>
      <c r="I231" s="173" t="s">
        <v>347</v>
      </c>
      <c r="J231" s="215">
        <v>103</v>
      </c>
      <c r="K231" s="215">
        <v>1803.6</v>
      </c>
      <c r="L231" s="83" t="s">
        <v>608</v>
      </c>
      <c r="M231" s="202" t="s">
        <v>1657</v>
      </c>
      <c r="N231" s="202" t="s">
        <v>1658</v>
      </c>
      <c r="O231" s="173">
        <v>0.375</v>
      </c>
      <c r="P231" s="173">
        <v>4.1666666666666664E-2</v>
      </c>
      <c r="Q231" s="83">
        <v>1</v>
      </c>
      <c r="R231" s="10" t="str">
        <f>IFERROR(_xlfn.XLOOKUP(F231, BS_ATIVIDADE[ATIVIDADE],BS_ATIVIDADE[UNIDADE] ), "*")</f>
        <v>BINÁRIO</v>
      </c>
      <c r="S231" s="28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28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31" s="80" t="str">
        <f>IFERROR(_xlfn.XLOOKUP(J231, BASE_MAPA!$D$2:$D$359, BASE_MAPA!$I$2:$I$359), "ERRO")</f>
        <v>OURO VERDE - LIGAÇÃO</v>
      </c>
      <c r="V231" s="196" t="s">
        <v>1254</v>
      </c>
      <c r="W231" s="173" t="s">
        <v>1659</v>
      </c>
      <c r="X231" s="216" t="s">
        <v>964</v>
      </c>
      <c r="Y231" s="158" t="s">
        <v>967</v>
      </c>
      <c r="Z231" s="158" t="s">
        <v>960</v>
      </c>
      <c r="AA231" s="83" t="s">
        <v>1601</v>
      </c>
      <c r="AB231" s="70" t="s">
        <v>956</v>
      </c>
      <c r="AC231" s="70" t="s">
        <v>951</v>
      </c>
      <c r="AD231" s="173">
        <v>0.29166666666666669</v>
      </c>
      <c r="AE231" s="83" t="s">
        <v>608</v>
      </c>
      <c r="AF231" s="83" t="s">
        <v>608</v>
      </c>
      <c r="AG231" s="83" t="s">
        <v>608</v>
      </c>
      <c r="AH231" s="48"/>
      <c r="AI231" s="142" t="str">
        <f>IF(BS_CONTROLE[[#This Row],[Atividade]]=0, "-", BS_CONTROLE[[#This Row],[Atividade]])</f>
        <v>DESLOCAMENTO</v>
      </c>
      <c r="AJ231" s="9" t="str">
        <f>IF(D231="","*",VLOOKUP(AI231,BS_ATIVIDADE[#Data],3,FALSE))</f>
        <v>OUTROS</v>
      </c>
      <c r="AK231" s="276" t="str">
        <f>IF(BS_CONTROLE[[#This Row],[Local - Partida]]=0, "-", BS_CONTROLE[[#This Row],[Local - Partida]])</f>
        <v>PSG2</v>
      </c>
      <c r="AL231" s="276" t="str">
        <f>IF(BS_CONTROLE[[#This Row],[Local - Encerramento]]=0, "-", BS_CONTROLE[[#This Row],[Local - Encerramento]])</f>
        <v>PSS2</v>
      </c>
      <c r="AM231" s="276" t="str">
        <f>IF(BS_CONTROLE[[#This Row],[Entre - Estações]]=0, "-", BS_CONTROLE[[#This Row],[Entre - Estações]])</f>
        <v>PSG-PSS</v>
      </c>
      <c r="AN231" s="276" t="str">
        <f>IF(BS_CONTROLE[[#This Row],[SB]]=0, "-", BS_CONTROLE[[#This Row],[SB]])</f>
        <v>PSGPSS</v>
      </c>
      <c r="AO231" s="277">
        <f>IF(BS_CONTROLE[[#This Row],[SUB]]=0, "-", BS_CONTROLE[[#This Row],[SUB]])</f>
        <v>103</v>
      </c>
      <c r="AP231" s="278">
        <f>IF(BS_CONTROLE[[#This Row],[KM - Inicio]]=0, "-", BS_CONTROLE[[#This Row],[KM - Inicio]])</f>
        <v>1803.6</v>
      </c>
      <c r="AQ231" s="278" t="str">
        <f>IF(BS_CONTROLE[[#This Row],[KM - Fim]]=0, "-", BS_CONTROLE[[#This Row],[KM - Fim]])</f>
        <v>-</v>
      </c>
      <c r="AR231" s="240">
        <v>0.35833333333333334</v>
      </c>
      <c r="AS231" s="240">
        <v>0</v>
      </c>
      <c r="AT231" s="240">
        <v>0</v>
      </c>
      <c r="AU231" s="38"/>
      <c r="AV231" s="38"/>
      <c r="AW231" s="38"/>
      <c r="AX231" s="38"/>
      <c r="AY231" s="309">
        <f>IF(D231="","*",IFERROR(IF(ISODD(COUNT(AS231:AX231)),"ERRO",SUM((AT231-AS231),(AV231-AU231),(AX231-AW231))),"ERRO"))</f>
        <v>0</v>
      </c>
      <c r="AZ231" s="13"/>
      <c r="BA231" s="71">
        <v>0</v>
      </c>
      <c r="BB231" s="10" t="str">
        <f>IFERROR(_xlfn.XLOOKUP(AI231, BS_ATIVIDADE[ATIVIDADE],BS_ATIVIDADE[UNIDADE] ), "*")</f>
        <v>BINÁRIO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31" s="11" t="str">
        <f>IFERROR(_xlfn.XLOOKUP(AO231, BASE_MAPA!$D$2:$D$359, BASE_MAPA!$I$2:$I$359), "ERRO")</f>
        <v>OURO VERDE - LIGAÇÃO</v>
      </c>
      <c r="BF231" s="279" t="str">
        <f>IF(BS_CONTROLE[[#This Row],[Responsavel pelo boletim]]=0, "-", BS_CONTROLE[[#This Row],[Responsavel pelo boletim]])</f>
        <v>Lucas</v>
      </c>
      <c r="BG231" s="15"/>
      <c r="BH231" s="16">
        <v>0</v>
      </c>
      <c r="BI231" s="16"/>
      <c r="BJ231" s="16" t="s">
        <v>1660</v>
      </c>
      <c r="BK231" s="16" t="s">
        <v>1661</v>
      </c>
      <c r="BL231" s="15"/>
      <c r="BM231" s="14" t="s">
        <v>991</v>
      </c>
      <c r="BN231" s="14" t="s">
        <v>1016</v>
      </c>
      <c r="BO231" s="165" t="s">
        <v>1016</v>
      </c>
      <c r="BP231" s="344" t="s">
        <v>1661</v>
      </c>
      <c r="BQ231" s="12" t="str">
        <f>IF(AND(BR231&lt;1,BS231&lt;1),"Produção e Intervalo",IF(BR231&lt;1,"Intervalo",IF(BS231&lt;1,"Produção","Aderente")))</f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23" t="str">
        <f>IF(BN231="","",SUBSTITUTE(BM231," ","")&amp;SUBSTITUTE(BN231," ",""))</f>
        <v>CondiçõesClimáticaChuva</v>
      </c>
    </row>
    <row r="232" spans="1:72" hidden="1">
      <c r="A232" s="50" t="str">
        <f>D232&amp;B232</f>
        <v/>
      </c>
      <c r="B232" s="171"/>
      <c r="C232" s="8" t="str">
        <f>IF(BS_CONTROLE[[#This Row],[DATA]]="","",WEEKNUM(BS_CONTROLE[[#This Row],[DATA]]))</f>
        <v/>
      </c>
      <c r="D232" s="51"/>
      <c r="E232" s="310">
        <v>225</v>
      </c>
      <c r="F232" s="172"/>
      <c r="G232" s="9" t="str">
        <f>IF(D232="","*",VLOOKUP(F232,BS_ATIVIDADE[#All],3,FALSE))</f>
        <v>*</v>
      </c>
      <c r="H232" s="173"/>
      <c r="I232" s="173"/>
      <c r="J232" s="215"/>
      <c r="K232" s="215"/>
      <c r="L232" s="83" t="s">
        <v>608</v>
      </c>
      <c r="M232" s="20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6"/>
      <c r="W232" s="173"/>
      <c r="X232" s="216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6" t="str">
        <f>IF(BS_CONTROLE[[#This Row],[Local - Partida]]=0, "-", BS_CONTROLE[[#This Row],[Local - Partida]])</f>
        <v>-</v>
      </c>
      <c r="AL232" s="276" t="str">
        <f>IF(BS_CONTROLE[[#This Row],[Local - Encerramento]]=0, "-", BS_CONTROLE[[#This Row],[Local - Encerramento]])</f>
        <v>-</v>
      </c>
      <c r="AM232" s="276" t="str">
        <f>IF(BS_CONTROLE[[#This Row],[Entre - Estações]]=0, "-", BS_CONTROLE[[#This Row],[Entre - Estações]])</f>
        <v>-</v>
      </c>
      <c r="AN232" s="276" t="str">
        <f>IF(BS_CONTROLE[[#This Row],[SB]]=0, "-", BS_CONTROLE[[#This Row],[SB]])</f>
        <v>-</v>
      </c>
      <c r="AO232" s="277" t="str">
        <f>IF(BS_CONTROLE[[#This Row],[SUB]]=0, "-", BS_CONTROLE[[#This Row],[SUB]])</f>
        <v>-</v>
      </c>
      <c r="AP232" s="278" t="str">
        <f>IF(BS_CONTROLE[[#This Row],[KM - Inicio]]=0, "-", BS_CONTROLE[[#This Row],[KM - Inicio]])</f>
        <v>-</v>
      </c>
      <c r="AQ232" s="278" t="str">
        <f>IF(BS_CONTROLE[[#This Row],[KM - Fim]]=0, "-", BS_CONTROLE[[#This Row],[KM - Fim]])</f>
        <v>-</v>
      </c>
      <c r="AR232" s="240"/>
      <c r="AS232" s="240"/>
      <c r="AT232" s="240"/>
      <c r="AU232" s="38"/>
      <c r="AV232" s="38"/>
      <c r="AW232" s="38"/>
      <c r="AX232" s="38"/>
      <c r="AY232" s="30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79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>IF(AND(BR232&lt;1,BS232&lt;1),"Produção e Intervalo",IF(BR232&lt;1,"Intervalo",IF(BS232&lt;1,"Produção","Aderente")))</f>
        <v>Aderente</v>
      </c>
      <c r="BR232" s="18" t="str">
        <f>IF(OR(B232="",F232=""),"*",AY232/P232)</f>
        <v>*</v>
      </c>
      <c r="BS232" s="18" t="str">
        <f>IF(OR(B232="",F232=""),"*",BA232/Q232)</f>
        <v>*</v>
      </c>
      <c r="BT232" s="223" t="str">
        <f>IF(BN232="","",SUBSTITUTE(BM232," ","")&amp;SUBSTITUTE(BN232," ",""))</f>
        <v/>
      </c>
    </row>
    <row r="233" spans="1:72" hidden="1">
      <c r="A233" s="50" t="str">
        <f>D233&amp;B233</f>
        <v>W7046010</v>
      </c>
      <c r="B233" s="171">
        <v>46010</v>
      </c>
      <c r="C233" s="8">
        <f>IF(BS_CONTROLE[[#This Row],[DATA]]="","",WEEKNUM(BS_CONTROLE[[#This Row],[DATA]]))</f>
        <v>51</v>
      </c>
      <c r="D233" s="51" t="s">
        <v>844</v>
      </c>
      <c r="E233" s="310">
        <v>198</v>
      </c>
      <c r="F233" s="172" t="s">
        <v>784</v>
      </c>
      <c r="G233" s="9" t="str">
        <f>IF(D233="","*",VLOOKUP(F233,BS_ATIVIDADE[#All],3,FALSE))</f>
        <v>PEDRA</v>
      </c>
      <c r="H233" s="173" t="s">
        <v>595</v>
      </c>
      <c r="I233" s="173" t="s">
        <v>595</v>
      </c>
      <c r="J233" s="215">
        <v>98</v>
      </c>
      <c r="K233" s="215">
        <v>507</v>
      </c>
      <c r="L233" s="83">
        <v>509</v>
      </c>
      <c r="M233" s="202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3" s="202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3" s="173">
        <v>0.45833333333333331</v>
      </c>
      <c r="P233" s="173">
        <v>8.3333333333333329E-2</v>
      </c>
      <c r="Q233" s="83">
        <v>16</v>
      </c>
      <c r="R233" s="10" t="str">
        <f>IFERROR(_xlfn.XLOOKUP(F233, BS_ATIVIDADE[ATIVIDADE],BS_ATIVIDADE[UNIDADE] ), "*")</f>
        <v>VAGÕES</v>
      </c>
      <c r="S233" s="28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BASE_MAPA!$D$2:$D$359, BASE_MAPA!$I$2:$I$359), "ERRO")</f>
        <v>ALTO ARAGUAIA - RONDONOPOLIS</v>
      </c>
      <c r="V233" s="196" t="s">
        <v>1566</v>
      </c>
      <c r="W233" s="173" t="s">
        <v>1662</v>
      </c>
      <c r="X233" s="216" t="s">
        <v>959</v>
      </c>
      <c r="Y233" s="158" t="s">
        <v>958</v>
      </c>
      <c r="Z233" s="158"/>
      <c r="AA233" s="83" t="s">
        <v>1568</v>
      </c>
      <c r="AB233" s="70" t="s">
        <v>956</v>
      </c>
      <c r="AC233" s="70" t="s">
        <v>608</v>
      </c>
      <c r="AD233" s="173">
        <v>0.45833333333333331</v>
      </c>
      <c r="AE233" s="83">
        <v>7632</v>
      </c>
      <c r="AF233" s="83">
        <v>9414</v>
      </c>
      <c r="AG233" s="83" t="s">
        <v>608</v>
      </c>
      <c r="AH233" s="48"/>
      <c r="AI233" s="172" t="s">
        <v>782</v>
      </c>
      <c r="AJ233" s="9" t="str">
        <f>IF(D233="","*",VLOOKUP(AI233,BS_ATIVIDADE[#Data],3,FALSE))</f>
        <v>OUTROS</v>
      </c>
      <c r="AK233" s="276" t="str">
        <f>IF(BS_CONTROLE[[#This Row],[Local - Partida]]=0, "-", BS_CONTROLE[[#This Row],[Local - Partida]])</f>
        <v>TGR2</v>
      </c>
      <c r="AL233" s="276" t="str">
        <f>IF(BS_CONTROLE[[#This Row],[Local - Encerramento]]=0, "-", BS_CONTROLE[[#This Row],[Local - Encerramento]])</f>
        <v>TGR2</v>
      </c>
      <c r="AM233" s="276" t="str">
        <f>IF(BS_CONTROLE[[#This Row],[Entre - Estações]]=0, "-", BS_CONTROLE[[#This Row],[Entre - Estações]])</f>
        <v>TGR-TBE</v>
      </c>
      <c r="AN233" s="276" t="str">
        <f>IF(BS_CONTROLE[[#This Row],[SB]]=0, "-", BS_CONTROLE[[#This Row],[SB]])</f>
        <v>TGR512</v>
      </c>
      <c r="AO233" s="277">
        <f>IF(BS_CONTROLE[[#This Row],[SUB]]=0, "-", BS_CONTROLE[[#This Row],[SUB]])</f>
        <v>98</v>
      </c>
      <c r="AP233" s="278">
        <f>IF(BS_CONTROLE[[#This Row],[KM - Inicio]]=0, "-", BS_CONTROLE[[#This Row],[KM - Inicio]])</f>
        <v>507</v>
      </c>
      <c r="AQ233" s="278">
        <f>IF(BS_CONTROLE[[#This Row],[KM - Fim]]=0, "-", BS_CONTROLE[[#This Row],[KM - Fim]])</f>
        <v>509</v>
      </c>
      <c r="AR233" s="240">
        <v>0.375</v>
      </c>
      <c r="AS233" s="240">
        <v>0</v>
      </c>
      <c r="AT233" s="240">
        <v>4.1666666666666664E-2</v>
      </c>
      <c r="AU233" s="38"/>
      <c r="AV233" s="38"/>
      <c r="AW233" s="38"/>
      <c r="AX233" s="38"/>
      <c r="AY233" s="309">
        <f>IF(D233="","*",IFERROR(IF(ISODD(COUNT(AS233:AX233)),"ERRO",SUM((AT233-AS233),(AV233-AU233),(AX233-AW233))),"ERRO"))</f>
        <v>4.1666666666666664E-2</v>
      </c>
      <c r="AZ233" s="13"/>
      <c r="BA233" s="71">
        <v>16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BASE_MAPA!$D$2:$D$359, BASE_MAPA!$I$2:$I$359), "ERRO")</f>
        <v>ALTO ARAGUAIA - RONDONOPOLIS</v>
      </c>
      <c r="BF233" s="279" t="str">
        <f>IF(BS_CONTROLE[[#This Row],[Responsavel pelo boletim]]=0, "-", BS_CONTROLE[[#This Row],[Responsavel pelo boletim]])</f>
        <v xml:space="preserve">Camila </v>
      </c>
      <c r="BG233" s="15"/>
      <c r="BH233" s="16">
        <v>0</v>
      </c>
      <c r="BJ233" s="16" t="s">
        <v>1663</v>
      </c>
      <c r="BK233" s="16" t="s">
        <v>1664</v>
      </c>
      <c r="BL233" s="15"/>
      <c r="BM233" s="14" t="s">
        <v>977</v>
      </c>
      <c r="BN233" s="14" t="s">
        <v>1000</v>
      </c>
      <c r="BO233" s="165" t="s">
        <v>1086</v>
      </c>
      <c r="BP233" s="16" t="s">
        <v>1665</v>
      </c>
      <c r="BQ233" s="12" t="str">
        <f>IF(AND(BR233&lt;1,BS233&lt;1),"Produção e Intervalo",IF(BR233&lt;1,"Intervalo",IF(BS233&lt;1,"Produção","Aderente")))</f>
        <v>Intervalo</v>
      </c>
      <c r="BR233" s="18">
        <f>IF(OR(B233="",F233=""),"*",AY233/P233)</f>
        <v>0.5</v>
      </c>
      <c r="BS233" s="18">
        <f>IF(OR(B233="",F233=""),"*",BA233/Q233)</f>
        <v>1</v>
      </c>
      <c r="BT233" s="223" t="str">
        <f>IF(BN233="","",SUBSTITUTE(BM233," ","")&amp;SUBSTITUTE(BN233," ",""))</f>
        <v>PátioOperação</v>
      </c>
    </row>
    <row r="234" spans="1:72" hidden="1">
      <c r="A234" s="50" t="str">
        <f>D234&amp;B234</f>
        <v>W4846010</v>
      </c>
      <c r="B234" s="171">
        <v>46010</v>
      </c>
      <c r="C234" s="8">
        <f>IF(BS_CONTROLE[[#This Row],[DATA]]="","",WEEKNUM(BS_CONTROLE[[#This Row],[DATA]]))</f>
        <v>51</v>
      </c>
      <c r="D234" s="51" t="s">
        <v>834</v>
      </c>
      <c r="E234" s="310">
        <v>184</v>
      </c>
      <c r="F234" s="172" t="s">
        <v>698</v>
      </c>
      <c r="G234" s="9" t="str">
        <f>IF(D234="","*",VLOOKUP(F234,BS_ATIVIDADE[#All],3,FALSE))</f>
        <v>MECANIZAÇÃO - DOL</v>
      </c>
      <c r="H234" s="173" t="s">
        <v>570</v>
      </c>
      <c r="I234" s="173" t="s">
        <v>570</v>
      </c>
      <c r="J234" s="215">
        <v>74</v>
      </c>
      <c r="K234" s="215">
        <v>453.25</v>
      </c>
      <c r="L234" s="83">
        <v>449.25</v>
      </c>
      <c r="M234" s="20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234" s="202" t="s">
        <v>1666</v>
      </c>
      <c r="O234" s="173">
        <v>0.35416666666666669</v>
      </c>
      <c r="P234" s="173">
        <v>0.16666666666666666</v>
      </c>
      <c r="Q234" s="83">
        <v>2000</v>
      </c>
      <c r="R234" s="10" t="str">
        <f>IFERROR(_xlfn.XLOOKUP(F234, BS_ATIVIDADE[ATIVIDADE],BS_ATIVIDADE[UNIDADE] ), "*")</f>
        <v>M</v>
      </c>
      <c r="S234" s="28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BASE_MAPA!$D$2:$D$359, BASE_MAPA!$I$2:$I$359), "ERRO")</f>
        <v>MARCO INICIAL - ALTO ARAGUAIA</v>
      </c>
      <c r="V234" s="196" t="s">
        <v>1270</v>
      </c>
      <c r="W234" s="173" t="s">
        <v>1374</v>
      </c>
      <c r="X234" s="216" t="s">
        <v>959</v>
      </c>
      <c r="Y234" s="158" t="s">
        <v>958</v>
      </c>
      <c r="Z234" s="158"/>
      <c r="AA234" s="83">
        <v>1</v>
      </c>
      <c r="AB234" s="70" t="s">
        <v>956</v>
      </c>
      <c r="AC234" s="70" t="s">
        <v>608</v>
      </c>
      <c r="AD234" s="173">
        <v>0.29166666666666669</v>
      </c>
      <c r="AE234" s="83">
        <v>6202</v>
      </c>
      <c r="AF234" s="83">
        <v>6203</v>
      </c>
      <c r="AG234" s="83" t="s">
        <v>608</v>
      </c>
      <c r="AH234" s="48"/>
      <c r="AI234" s="142" t="str">
        <f>IF(BS_CONTROLE[[#This Row],[Atividade]]=0, "-", BS_CONTROLE[[#This Row],[Atividade]])</f>
        <v>MECANIZAÇÃO - DOL</v>
      </c>
      <c r="AJ234" s="9" t="str">
        <f>IF(D234="","*",VLOOKUP(AI234,BS_ATIVIDADE[#Data],3,FALSE))</f>
        <v>MECANIZAÇÃO - DOL</v>
      </c>
      <c r="AK234" s="276" t="str">
        <f>IF(BS_CONTROLE[[#This Row],[Local - Partida]]=0, "-", BS_CONTROLE[[#This Row],[Local - Partida]])</f>
        <v>TOM2</v>
      </c>
      <c r="AL234" s="276" t="str">
        <f>IF(BS_CONTROLE[[#This Row],[Local - Encerramento]]=0, "-", BS_CONTROLE[[#This Row],[Local - Encerramento]])</f>
        <v>TOM2</v>
      </c>
      <c r="AM234" s="276" t="str">
        <f>IF(BS_CONTROLE[[#This Row],[Entre - Estações]]=0, "-", BS_CONTROLE[[#This Row],[Entre - Estações]])</f>
        <v>TVL</v>
      </c>
      <c r="AN234" s="276" t="str">
        <f>IF(BS_CONTROLE[[#This Row],[SB]]=0, "-", BS_CONTROLE[[#This Row],[SB]])</f>
        <v>TVLI1/440TVL</v>
      </c>
      <c r="AO234" s="277">
        <f>IF(BS_CONTROLE[[#This Row],[SUB]]=0, "-", BS_CONTROLE[[#This Row],[SUB]])</f>
        <v>74</v>
      </c>
      <c r="AP234" s="278">
        <f>IF(BS_CONTROLE[[#This Row],[KM - Inicio]]=0, "-", BS_CONTROLE[[#This Row],[KM - Inicio]])</f>
        <v>453.25</v>
      </c>
      <c r="AQ234" s="278">
        <f>IF(BS_CONTROLE[[#This Row],[KM - Fim]]=0, "-", BS_CONTROLE[[#This Row],[KM - Fim]])</f>
        <v>449.25</v>
      </c>
      <c r="AR234" s="240">
        <v>0.32500000000000001</v>
      </c>
      <c r="AS234" s="240">
        <v>0.52361111111111114</v>
      </c>
      <c r="AT234" s="240">
        <v>0.60763888888888884</v>
      </c>
      <c r="AU234" s="38"/>
      <c r="AV234" s="38"/>
      <c r="AW234" s="38"/>
      <c r="AX234" s="38"/>
      <c r="AY234" s="309">
        <f>IF(D234="","*",IFERROR(IF(ISODD(COUNT(AS234:AX234)),"ERRO",SUM((AT234-AS234),(AV234-AU234),(AX234-AW234))),"ERRO"))</f>
        <v>8.4027777777777701E-2</v>
      </c>
      <c r="AZ234" s="13"/>
      <c r="BA234" s="71">
        <v>2262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BASE_MAPA!$D$2:$D$359, BASE_MAPA!$I$2:$I$359), "ERRO")</f>
        <v>MARCO INICIAL - ALTO ARAGUAIA</v>
      </c>
      <c r="BF234" s="279" t="str">
        <f>IF(BS_CONTROLE[[#This Row],[Responsavel pelo boletim]]=0, "-", BS_CONTROLE[[#This Row],[Responsavel pelo boletim]])</f>
        <v>Rodrigo</v>
      </c>
      <c r="BG234" s="15"/>
      <c r="BH234" s="16">
        <v>2</v>
      </c>
      <c r="BI234" s="16"/>
      <c r="BJ234" s="16" t="s">
        <v>1667</v>
      </c>
      <c r="BK234" s="16" t="s">
        <v>1668</v>
      </c>
      <c r="BL234" s="15"/>
      <c r="BM234" s="14" t="s">
        <v>984</v>
      </c>
      <c r="BN234" s="14" t="s">
        <v>1005</v>
      </c>
      <c r="BO234" s="165" t="s">
        <v>1093</v>
      </c>
      <c r="BP234" s="16" t="s">
        <v>1669</v>
      </c>
      <c r="BQ234" s="12" t="str">
        <f>IF(AND(BR234&lt;1,BS234&lt;1),"Produção e Intervalo",IF(BR234&lt;1,"Intervalo",IF(BS234&lt;1,"Produção","Aderente")))</f>
        <v>Intervalo</v>
      </c>
      <c r="BR234" s="18">
        <f>IF(OR(B234="",F234=""),"*",AY234/P234)</f>
        <v>0.50416666666666621</v>
      </c>
      <c r="BS234" s="18">
        <f>IF(OR(B234="",F234=""),"*",BA234/Q234)</f>
        <v>1.131</v>
      </c>
      <c r="BT234" s="223" t="str">
        <f>IF(BN234="","",SUBSTITUTE(BM234," ","")&amp;SUBSTITUTE(BN234," ",""))</f>
        <v>CCOCirculaçãoIntervaloContrato</v>
      </c>
    </row>
    <row r="235" spans="1:72" hidden="1">
      <c r="A235" s="50" t="str">
        <f>D235&amp;B235</f>
        <v/>
      </c>
      <c r="B235" s="171"/>
      <c r="C235" s="8" t="str">
        <f>IF(BS_CONTROLE[[#This Row],[DATA]]="","",WEEKNUM(BS_CONTROLE[[#This Row],[DATA]]))</f>
        <v/>
      </c>
      <c r="D235" s="51"/>
      <c r="E235" s="310">
        <v>227</v>
      </c>
      <c r="F235" s="172"/>
      <c r="G235" s="9" t="str">
        <f>IF(D235="","*",VLOOKUP(F235,BS_ATIVIDADE[#All],3,FALSE))</f>
        <v>*</v>
      </c>
      <c r="H235" s="173"/>
      <c r="I235" s="173"/>
      <c r="J235" s="215"/>
      <c r="K235" s="215"/>
      <c r="L235" s="83" t="s">
        <v>608</v>
      </c>
      <c r="M235" s="202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2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6"/>
      <c r="W235" s="173"/>
      <c r="X235" s="216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6" t="str">
        <f>IF(BS_CONTROLE[[#This Row],[Local - Partida]]=0, "-", BS_CONTROLE[[#This Row],[Local - Partida]])</f>
        <v>-</v>
      </c>
      <c r="AL235" s="276" t="str">
        <f>IF(BS_CONTROLE[[#This Row],[Local - Encerramento]]=0, "-", BS_CONTROLE[[#This Row],[Local - Encerramento]])</f>
        <v>-</v>
      </c>
      <c r="AM235" s="276" t="str">
        <f>IF(BS_CONTROLE[[#This Row],[Entre - Estações]]=0, "-", BS_CONTROLE[[#This Row],[Entre - Estações]])</f>
        <v>-</v>
      </c>
      <c r="AN235" s="276" t="str">
        <f>IF(BS_CONTROLE[[#This Row],[SB]]=0, "-", BS_CONTROLE[[#This Row],[SB]])</f>
        <v>-</v>
      </c>
      <c r="AO235" s="277" t="str">
        <f>IF(BS_CONTROLE[[#This Row],[SUB]]=0, "-", BS_CONTROLE[[#This Row],[SUB]])</f>
        <v>-</v>
      </c>
      <c r="AP235" s="278" t="str">
        <f>IF(BS_CONTROLE[[#This Row],[KM - Inicio]]=0, "-", BS_CONTROLE[[#This Row],[KM - Inicio]])</f>
        <v>-</v>
      </c>
      <c r="AQ235" s="278" t="str">
        <f>IF(BS_CONTROLE[[#This Row],[KM - Fim]]=0, "-", BS_CONTROLE[[#This Row],[KM - Fim]])</f>
        <v>-</v>
      </c>
      <c r="AR235" s="240"/>
      <c r="AS235" s="240"/>
      <c r="AT235" s="240"/>
      <c r="AU235" s="38"/>
      <c r="AV235" s="38"/>
      <c r="AW235" s="38"/>
      <c r="AX235" s="38"/>
      <c r="AY235" s="30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79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>IF(AND(BR235&lt;1,BS235&lt;1),"Produção e Intervalo",IF(BR235&lt;1,"Intervalo",IF(BS235&lt;1,"Produção","Aderente")))</f>
        <v>Aderente</v>
      </c>
      <c r="BR235" s="18" t="str">
        <f>IF(OR(B235="",F235=""),"*",AY235/P235)</f>
        <v>*</v>
      </c>
      <c r="BS235" s="18" t="str">
        <f>IF(OR(B235="",F235=""),"*",BA235/Q235)</f>
        <v>*</v>
      </c>
      <c r="BT235" s="223" t="str">
        <f>IF(BN235="","",SUBSTITUTE(BM235," ","")&amp;SUBSTITUTE(BN235," ",""))</f>
        <v/>
      </c>
    </row>
    <row r="236" spans="1:72" ht="23.25" hidden="1">
      <c r="A236" s="167" t="str">
        <f>D236&amp;B236</f>
        <v>MARCOS (TF-520)46010</v>
      </c>
      <c r="B236" s="171">
        <v>46010</v>
      </c>
      <c r="C236" s="8">
        <f>IF(BS_CONTROLE[[#This Row],[DATA]]="","",WEEKNUM(BS_CONTROLE[[#This Row],[DATA]]))</f>
        <v>51</v>
      </c>
      <c r="D236" s="51" t="s">
        <v>923</v>
      </c>
      <c r="E236" s="310"/>
      <c r="F236" s="172" t="s">
        <v>791</v>
      </c>
      <c r="G236" s="9" t="str">
        <f>IF(D236="","*",VLOOKUP(F236,BS_ATIVIDADE[#All],3,FALSE))</f>
        <v>SOLDA</v>
      </c>
      <c r="H236" s="173" t="s">
        <v>542</v>
      </c>
      <c r="I236" s="173" t="s">
        <v>608</v>
      </c>
      <c r="J236" s="215">
        <v>74</v>
      </c>
      <c r="K236" s="215">
        <v>321</v>
      </c>
      <c r="L236" s="83" t="s">
        <v>608</v>
      </c>
      <c r="M236" s="20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36" s="20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36" s="173">
        <v>0.375</v>
      </c>
      <c r="P236" s="173">
        <v>6.25E-2</v>
      </c>
      <c r="Q236" s="83">
        <v>1</v>
      </c>
      <c r="R236" s="10" t="str">
        <f>IFERROR(_xlfn.XLOOKUP(F236, BS_ATIVIDADE[ATIVIDADE],BS_ATIVIDADE[UNIDADE] ), "*")</f>
        <v>Nº DE SOLDA</v>
      </c>
      <c r="S236" s="28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6" s="80" t="str">
        <f>IFERROR(_xlfn.XLOOKUP(J236, BASE_MAPA!$D$2:$D$359, BASE_MAPA!$I$2:$I$359), "ERRO")</f>
        <v>MARCO INICIAL - ALTO ARAGUAIA</v>
      </c>
      <c r="V236" s="292" t="s">
        <v>1495</v>
      </c>
      <c r="W236" s="343" t="s">
        <v>1670</v>
      </c>
      <c r="X236" s="216" t="s">
        <v>964</v>
      </c>
      <c r="Y236" s="158" t="s">
        <v>958</v>
      </c>
      <c r="Z236" s="158"/>
      <c r="AA236" s="83" t="s">
        <v>608</v>
      </c>
      <c r="AB236" s="70" t="s">
        <v>608</v>
      </c>
      <c r="AC236" s="70" t="s">
        <v>608</v>
      </c>
      <c r="AD236" s="173" t="s">
        <v>608</v>
      </c>
      <c r="AE236" s="173" t="s">
        <v>608</v>
      </c>
      <c r="AF236" s="173" t="s">
        <v>608</v>
      </c>
      <c r="AG236" s="173" t="s">
        <v>608</v>
      </c>
      <c r="AH236" s="48"/>
      <c r="AI236" s="172" t="s">
        <v>791</v>
      </c>
      <c r="AJ236" s="9" t="str">
        <f>IF(D236="","*",VLOOKUP(AI236,BS_ATIVIDADE[#Data],3,FALSE))</f>
        <v>SOLDA</v>
      </c>
      <c r="AK236" s="276" t="str">
        <f>IF(BS_CONTROLE[[#This Row],[Local - Partida]]=0, "-", BS_CONTROLE[[#This Row],[Local - Partida]])</f>
        <v>TMR326</v>
      </c>
      <c r="AL236" s="276" t="str">
        <f>IF(BS_CONTROLE[[#This Row],[Local - Encerramento]]=0, "-", BS_CONTROLE[[#This Row],[Local - Encerramento]])</f>
        <v>-</v>
      </c>
      <c r="AM236" s="276" t="str">
        <f>IF(BS_CONTROLE[[#This Row],[Entre - Estações]]=0, "-", BS_CONTROLE[[#This Row],[Entre - Estações]])</f>
        <v>TMR-TLA</v>
      </c>
      <c r="AN236" s="276" t="str">
        <f>IF(BS_CONTROLE[[#This Row],[SB]]=0, "-", BS_CONTROLE[[#This Row],[SB]])</f>
        <v>TMR326</v>
      </c>
      <c r="AO236" s="277">
        <f>IF(BS_CONTROLE[[#This Row],[SUB]]=0, "-", BS_CONTROLE[[#This Row],[SUB]])</f>
        <v>74</v>
      </c>
      <c r="AP236" s="278">
        <f>IF(BS_CONTROLE[[#This Row],[KM - Inicio]]=0, "-", BS_CONTROLE[[#This Row],[KM - Inicio]])</f>
        <v>321</v>
      </c>
      <c r="AQ236" s="278" t="str">
        <f>IF(BS_CONTROLE[[#This Row],[KM - Fim]]=0, "-", BS_CONTROLE[[#This Row],[KM - Fim]])</f>
        <v>-</v>
      </c>
      <c r="AR236" s="240">
        <v>0.45208333333333334</v>
      </c>
      <c r="AS236" s="240">
        <v>0.46875</v>
      </c>
      <c r="AT236" s="240">
        <v>0.55208333333333337</v>
      </c>
      <c r="AU236" s="240"/>
      <c r="AV236" s="240"/>
      <c r="AW236" s="240"/>
      <c r="AX236" s="38"/>
      <c r="AY236" s="309">
        <f>IF(D236="","*",IFERROR(IF(ISODD(COUNT(AS236:AX236)),"ERRO",SUM((AT236-AS236),(AV236-AU236),(AX236-AW236))),"ERRO"))</f>
        <v>8.333333333333337E-2</v>
      </c>
      <c r="AZ236" s="13"/>
      <c r="BA236" s="71">
        <v>2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6" s="11" t="str">
        <f>IFERROR(_xlfn.XLOOKUP(AO236, BASE_MAPA!$D$2:$D$359, BASE_MAPA!$I$2:$I$359), "ERRO")</f>
        <v>MARCO INICIAL - ALTO ARAGUAIA</v>
      </c>
      <c r="BF236" s="279" t="s">
        <v>1495</v>
      </c>
      <c r="BG236" s="15"/>
      <c r="BH236" s="16">
        <v>2</v>
      </c>
      <c r="BI236" s="16"/>
      <c r="BJ236" s="345" t="s">
        <v>1671</v>
      </c>
      <c r="BK236" s="16" t="s">
        <v>1672</v>
      </c>
      <c r="BL236" s="15"/>
      <c r="BM236" s="14" t="s">
        <v>989</v>
      </c>
      <c r="BN236" s="14" t="s">
        <v>989</v>
      </c>
      <c r="BO236" s="165" t="s">
        <v>989</v>
      </c>
      <c r="BP236" s="16"/>
      <c r="BQ236" s="12" t="str">
        <f>IF(AND(BR236&lt;1,BS236&lt;1),"Produção e Intervalo",IF(BR236&lt;1,"Intervalo",IF(BS236&lt;1,"Produção","Aderente")))</f>
        <v>Aderente</v>
      </c>
      <c r="BR236" s="18">
        <f>IF(OR(B236="",F236=""),"*",AY236/P236)</f>
        <v>1.3333333333333339</v>
      </c>
      <c r="BS236" s="18">
        <f>IF(OR(B236="",F236=""),"*",BA236/Q236)</f>
        <v>2</v>
      </c>
      <c r="BT236" s="223" t="str">
        <f>IF(BN236="","",SUBSTITUTE(BM236," ","")&amp;SUBSTITUTE(BN236," ",""))</f>
        <v>OKOK</v>
      </c>
    </row>
    <row r="237" spans="1:72" hidden="1">
      <c r="A237" s="50" t="str">
        <f>D237&amp;B237</f>
        <v>V8646010</v>
      </c>
      <c r="B237" s="171">
        <v>46010</v>
      </c>
      <c r="C237" s="8">
        <f>IF(BS_CONTROLE[[#This Row],[DATA]]="","",WEEKNUM(BS_CONTROLE[[#This Row],[DATA]]))</f>
        <v>51</v>
      </c>
      <c r="D237" s="51" t="s">
        <v>817</v>
      </c>
      <c r="E237" s="310">
        <v>189</v>
      </c>
      <c r="F237" s="172" t="s">
        <v>714</v>
      </c>
      <c r="G237" s="9" t="str">
        <f>IF(D237="","*",VLOOKUP(F237,BS_ATIVIDADE[#All],3,FALSE))</f>
        <v>MECANIZAÇÃO - SOCADORA</v>
      </c>
      <c r="H237" s="173" t="s">
        <v>248</v>
      </c>
      <c r="I237" s="173" t="s">
        <v>248</v>
      </c>
      <c r="J237" s="215">
        <v>74</v>
      </c>
      <c r="K237" s="83">
        <v>190</v>
      </c>
      <c r="L237" s="83">
        <v>185</v>
      </c>
      <c r="M237" s="20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7" s="202" t="s">
        <v>1587</v>
      </c>
      <c r="O237" s="173">
        <v>0.39583333333333331</v>
      </c>
      <c r="P237" s="173">
        <v>0.125</v>
      </c>
      <c r="Q237" s="83">
        <v>1680</v>
      </c>
      <c r="R237" s="10" t="str">
        <f>IFERROR(_xlfn.XLOOKUP(F237, BS_ATIVIDADE[ATIVIDADE],BS_ATIVIDADE[UNIDADE] ), "*")</f>
        <v>M</v>
      </c>
      <c r="S237" s="28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80" t="str">
        <f>IFERROR(_xlfn.XLOOKUP(J237, BASE_MAPA!$D$2:$D$359, BASE_MAPA!$I$2:$I$359), "ERRO")</f>
        <v>MARCO INICIAL - ALTO ARAGUAIA</v>
      </c>
      <c r="V237" s="196" t="s">
        <v>1588</v>
      </c>
      <c r="W237" s="173" t="s">
        <v>1239</v>
      </c>
      <c r="X237" s="216" t="s">
        <v>959</v>
      </c>
      <c r="Y237" s="158" t="s">
        <v>958</v>
      </c>
      <c r="Z237" s="158"/>
      <c r="AA237" s="83">
        <v>1</v>
      </c>
      <c r="AB237" s="70" t="s">
        <v>956</v>
      </c>
      <c r="AC237" s="70" t="s">
        <v>951</v>
      </c>
      <c r="AD237" s="173">
        <v>0.29166666666666669</v>
      </c>
      <c r="AE237" s="83">
        <v>6236</v>
      </c>
      <c r="AF237" s="83">
        <v>6636</v>
      </c>
      <c r="AG237" s="83" t="s">
        <v>608</v>
      </c>
      <c r="AH237" s="48"/>
      <c r="AI237" s="142" t="str">
        <f>IF(BS_CONTROLE[[#This Row],[Atividade]]=0, "-", BS_CONTROLE[[#This Row],[Atividade]])</f>
        <v>MECANIZAÇÃO - SOCADORA</v>
      </c>
      <c r="AJ237" s="9" t="str">
        <f>IF(D237="","*",VLOOKUP(AI237,BS_ATIVIDADE[#Data],3,FALSE))</f>
        <v>MECANIZAÇÃO - SOCADORA</v>
      </c>
      <c r="AK237" s="276" t="str">
        <f>IF(BS_CONTROLE[[#This Row],[Local - Partida]]=0, "-", BS_CONTROLE[[#This Row],[Local - Partida]])</f>
        <v>TID2</v>
      </c>
      <c r="AL237" s="276" t="str">
        <f>IF(BS_CONTROLE[[#This Row],[Local - Encerramento]]=0, "-", BS_CONTROLE[[#This Row],[Local - Encerramento]])</f>
        <v>TID2</v>
      </c>
      <c r="AM237" s="276" t="str">
        <f>IF(BS_CONTROLE[[#This Row],[Entre - Estações]]=0, "-", BS_CONTROLE[[#This Row],[Entre - Estações]])</f>
        <v>TID-TVI</v>
      </c>
      <c r="AN237" s="276" t="str">
        <f>IF(BS_CONTROLE[[#This Row],[SB]]=0, "-", BS_CONTROLE[[#This Row],[SB]])</f>
        <v>177TID/TID1</v>
      </c>
      <c r="AO237" s="277">
        <f>IF(BS_CONTROLE[[#This Row],[SUB]]=0, "-", BS_CONTROLE[[#This Row],[SUB]])</f>
        <v>74</v>
      </c>
      <c r="AP237" s="278">
        <f>IF(BS_CONTROLE[[#This Row],[KM - Inicio]]=0, "-", BS_CONTROLE[[#This Row],[KM - Inicio]])</f>
        <v>190</v>
      </c>
      <c r="AQ237" s="278">
        <f>IF(BS_CONTROLE[[#This Row],[KM - Fim]]=0, "-", BS_CONTROLE[[#This Row],[KM - Fim]])</f>
        <v>185</v>
      </c>
      <c r="AR237" s="240">
        <v>0.37291666666666667</v>
      </c>
      <c r="AS237" s="240">
        <v>0.4201388888888889</v>
      </c>
      <c r="AT237" s="240">
        <v>0.50069444444444444</v>
      </c>
      <c r="AU237" s="38"/>
      <c r="AV237" s="38"/>
      <c r="AW237" s="38"/>
      <c r="AX237" s="38"/>
      <c r="AY237" s="309">
        <f>IF(D237="","*",IFERROR(IF(ISODD(COUNT(AS237:AX237)),"ERRO",SUM((AT237-AS237),(AV237-AU237),(AX237-AW237))),"ERRO"))</f>
        <v>8.0555555555555547E-2</v>
      </c>
      <c r="AZ237" s="13"/>
      <c r="BA237" s="71">
        <v>1500</v>
      </c>
      <c r="BB237" s="10" t="str">
        <f>IFERROR(_xlfn.XLOOKUP(AI237, BS_ATIVIDADE[ATIVIDADE],BS_ATIVIDADE[UNIDADE] ), "*")</f>
        <v>M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1" t="str">
        <f>IFERROR(_xlfn.XLOOKUP(AO237, BASE_MAPA!$D$2:$D$359, BASE_MAPA!$I$2:$I$359), "ERRO")</f>
        <v>MARCO INICIAL - ALTO ARAGUAIA</v>
      </c>
      <c r="BF237" s="279" t="str">
        <f>IF(BS_CONTROLE[[#This Row],[Responsavel pelo boletim]]=0, "-", BS_CONTROLE[[#This Row],[Responsavel pelo boletim]])</f>
        <v>Antonioni</v>
      </c>
      <c r="BG237" s="15"/>
      <c r="BH237" s="16">
        <v>2</v>
      </c>
      <c r="BI237" s="16"/>
      <c r="BJ237" s="16" t="s">
        <v>1673</v>
      </c>
      <c r="BK237" s="16" t="s">
        <v>1674</v>
      </c>
      <c r="BL237" s="15"/>
      <c r="BM237" s="14" t="s">
        <v>984</v>
      </c>
      <c r="BN237" s="14" t="s">
        <v>1005</v>
      </c>
      <c r="BO237" s="165" t="s">
        <v>1093</v>
      </c>
      <c r="BP237" s="16" t="s">
        <v>1669</v>
      </c>
      <c r="BQ237" s="12" t="str">
        <f>IF(AND(BR237&lt;1,BS237&lt;1),"Produção e Intervalo",IF(BR237&lt;1,"Intervalo",IF(BS237&lt;1,"Produção","Aderente")))</f>
        <v>Produção e Intervalo</v>
      </c>
      <c r="BR237" s="18">
        <f>IF(OR(B237="",F237=""),"*",AY237/P237)</f>
        <v>0.64444444444444438</v>
      </c>
      <c r="BS237" s="18">
        <f>IF(OR(B237="",F237=""),"*",BA237/Q237)</f>
        <v>0.8928571428571429</v>
      </c>
      <c r="BT237" s="223" t="str">
        <f>IF(BN237="","",SUBSTITUTE(BM237," ","")&amp;SUBSTITUTE(BN237," ",""))</f>
        <v>CCOCirculaçãoIntervaloContrato</v>
      </c>
    </row>
    <row r="238" spans="1:72" hidden="1">
      <c r="A238" s="50" t="str">
        <f>D238&amp;B238</f>
        <v>E1446010</v>
      </c>
      <c r="B238" s="171">
        <v>46010</v>
      </c>
      <c r="C238" s="8">
        <f>IF(BS_CONTROLE[[#This Row],[DATA]]="","",WEEKNUM(BS_CONTROLE[[#This Row],[DATA]]))</f>
        <v>51</v>
      </c>
      <c r="D238" s="51" t="s">
        <v>751</v>
      </c>
      <c r="E238" s="310">
        <v>191</v>
      </c>
      <c r="F238" s="172" t="s">
        <v>622</v>
      </c>
      <c r="G238" s="9" t="str">
        <f>IF(D238="","*",VLOOKUP(F238,BS_ATIVIDADE[#All],3,FALSE))</f>
        <v>OUTROS</v>
      </c>
      <c r="H238" s="173" t="s">
        <v>456</v>
      </c>
      <c r="I238" s="173" t="s">
        <v>492</v>
      </c>
      <c r="J238" s="215">
        <v>78</v>
      </c>
      <c r="K238" s="215">
        <v>228</v>
      </c>
      <c r="L238" s="83" t="s">
        <v>608</v>
      </c>
      <c r="M238" s="202" t="s">
        <v>1675</v>
      </c>
      <c r="N238" s="202" t="s">
        <v>1676</v>
      </c>
      <c r="O238" s="173">
        <v>0.99930555555555556</v>
      </c>
      <c r="P238" s="173">
        <v>4.1666666666666664E-2</v>
      </c>
      <c r="Q238" s="83">
        <v>1</v>
      </c>
      <c r="R238" s="10" t="str">
        <f>IFERROR(_xlfn.XLOOKUP(F238, BS_ATIVIDADE[ATIVIDADE],BS_ATIVIDADE[UNIDADE] ), "*")</f>
        <v>BINÁRIO</v>
      </c>
      <c r="S238" s="28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8" s="80" t="str">
        <f>IFERROR(_xlfn.XLOOKUP(J238, BASE_MAPA!$D$2:$D$359, BASE_MAPA!$I$2:$I$359), "ERRO")</f>
        <v>ITIRAPINA - BAURU</v>
      </c>
      <c r="V238" s="196" t="s">
        <v>1556</v>
      </c>
      <c r="W238" s="173" t="s">
        <v>1677</v>
      </c>
      <c r="X238" s="216" t="s">
        <v>964</v>
      </c>
      <c r="Y238" s="158" t="s">
        <v>967</v>
      </c>
      <c r="Z238" s="158"/>
      <c r="AA238" s="83">
        <v>1</v>
      </c>
      <c r="AB238" s="70" t="s">
        <v>956</v>
      </c>
      <c r="AC238" s="70" t="s">
        <v>951</v>
      </c>
      <c r="AD238" s="312">
        <v>0.95833333333333337</v>
      </c>
      <c r="AE238" s="215">
        <v>6245</v>
      </c>
      <c r="AF238" s="215">
        <v>6246</v>
      </c>
      <c r="AG238" s="215" t="s">
        <v>608</v>
      </c>
      <c r="AH238" s="48"/>
      <c r="AI238" s="142" t="str">
        <f>IF(BS_CONTROLE[[#This Row],[Atividade]]=0, "-", BS_CONTROLE[[#This Row],[Atividade]])</f>
        <v>DESLOCAMENTO</v>
      </c>
      <c r="AJ238" s="9" t="str">
        <f>IF(D238="","*",VLOOKUP(AI238,BS_ATIVIDADE[#Data],3,FALSE))</f>
        <v>OUTROS</v>
      </c>
      <c r="AK238" s="276" t="str">
        <f>IF(BS_CONTROLE[[#This Row],[Local - Partida]]=0, "-", BS_CONTROLE[[#This Row],[Local - Partida]])</f>
        <v>ZTR2</v>
      </c>
      <c r="AL238" s="276" t="str">
        <f>IF(BS_CONTROLE[[#This Row],[Local - Encerramento]]=0, "-", BS_CONTROLE[[#This Row],[Local - Encerramento]])</f>
        <v>ZPD2</v>
      </c>
      <c r="AM238" s="276" t="str">
        <f>IF(BS_CONTROLE[[#This Row],[Entre - Estações]]=0, "-", BS_CONTROLE[[#This Row],[Entre - Estações]])</f>
        <v>ZTR-ZPD</v>
      </c>
      <c r="AN238" s="276" t="str">
        <f>IF(BS_CONTROLE[[#This Row],[SB]]=0, "-", BS_CONTROLE[[#This Row],[SB]])</f>
        <v>ZTRZPD</v>
      </c>
      <c r="AO238" s="277">
        <f>IF(BS_CONTROLE[[#This Row],[SUB]]=0, "-", BS_CONTROLE[[#This Row],[SUB]])</f>
        <v>78</v>
      </c>
      <c r="AP238" s="278">
        <f>IF(BS_CONTROLE[[#This Row],[KM - Inicio]]=0, "-", BS_CONTROLE[[#This Row],[KM - Inicio]])</f>
        <v>228</v>
      </c>
      <c r="AQ238" s="278" t="str">
        <f>IF(BS_CONTROLE[[#This Row],[KM - Fim]]=0, "-", BS_CONTROLE[[#This Row],[KM - Fim]])</f>
        <v>-</v>
      </c>
      <c r="AR238" s="240">
        <v>0.99097222222222225</v>
      </c>
      <c r="AS238" s="240">
        <v>0</v>
      </c>
      <c r="AT238" s="240">
        <v>4.1666666666666664E-2</v>
      </c>
      <c r="AU238" s="38"/>
      <c r="AV238" s="38"/>
      <c r="AW238" s="38"/>
      <c r="AX238" s="38"/>
      <c r="AY238" s="309">
        <f>IF(D238="","*",IFERROR(IF(ISODD(COUNT(AS238:AX238)),"ERRO",SUM((AT238-AS238),(AV238-AU238),(AX238-AW238))),"ERRO"))</f>
        <v>4.1666666666666664E-2</v>
      </c>
      <c r="AZ238" s="13"/>
      <c r="BA238" s="71">
        <v>1</v>
      </c>
      <c r="BB238" s="10" t="str">
        <f>IFERROR(_xlfn.XLOOKUP(AI238, BS_ATIVIDADE[ATIVIDADE],BS_ATIVIDADE[UNIDADE] ), "*")</f>
        <v>BINÁRIO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8" s="11" t="str">
        <f>IFERROR(_xlfn.XLOOKUP(AO238, BASE_MAPA!$D$2:$D$359, BASE_MAPA!$I$2:$I$359), "ERRO")</f>
        <v>ITIRAPINA - BAURU</v>
      </c>
      <c r="BF238" s="279" t="str">
        <f>IF(BS_CONTROLE[[#This Row],[Responsavel pelo boletim]]=0, "-", BS_CONTROLE[[#This Row],[Responsavel pelo boletim]])</f>
        <v xml:space="preserve">Fernanda </v>
      </c>
      <c r="BG238" s="15"/>
      <c r="BH238" s="16">
        <v>2</v>
      </c>
      <c r="BI238" s="16"/>
      <c r="BJ238" s="16" t="s">
        <v>1678</v>
      </c>
      <c r="BK238" s="16" t="s">
        <v>1678</v>
      </c>
      <c r="BL238" s="15"/>
      <c r="BM238" s="14" t="s">
        <v>1679</v>
      </c>
      <c r="BN238" s="14" t="s">
        <v>989</v>
      </c>
      <c r="BO238" s="165" t="s">
        <v>1679</v>
      </c>
      <c r="BP238" s="16"/>
      <c r="BQ238" s="12" t="str">
        <f>IF(AND(BR238&lt;1,BS238&lt;1),"Produção e Intervalo",IF(BR238&lt;1,"Intervalo",IF(BS238&lt;1,"Produção","Aderente")))</f>
        <v>Aderente</v>
      </c>
      <c r="BR238" s="18">
        <f>IF(OR(B238="",F238=""),"*",AY238/P238)</f>
        <v>1</v>
      </c>
      <c r="BS238" s="18">
        <f>IF(OR(B238="",F238=""),"*",BA238/Q238)</f>
        <v>1</v>
      </c>
      <c r="BT238" s="223" t="str">
        <f>IF(BN238="","",SUBSTITUTE(BM238," ","")&amp;SUBSTITUTE(BN238," ",""))</f>
        <v>okOK</v>
      </c>
    </row>
    <row r="239" spans="1:72" hidden="1">
      <c r="A239" s="50" t="str">
        <f>D239&amp;B239</f>
        <v>E1746010</v>
      </c>
      <c r="B239" s="171">
        <v>46010</v>
      </c>
      <c r="C239" s="8">
        <f>IF(BS_CONTROLE[[#This Row],[DATA]]="","",WEEKNUM(BS_CONTROLE[[#This Row],[DATA]]))</f>
        <v>51</v>
      </c>
      <c r="D239" s="51" t="s">
        <v>753</v>
      </c>
      <c r="E239" s="310">
        <v>191</v>
      </c>
      <c r="F239" s="172" t="s">
        <v>610</v>
      </c>
      <c r="G239" s="9" t="str">
        <f>IF(D239="","*",VLOOKUP(F239,BS_ATIVIDADE[#All],3,FALSE))</f>
        <v>CAMINHÂO - SOLDA</v>
      </c>
      <c r="H239" s="173" t="s">
        <v>469</v>
      </c>
      <c r="I239" s="173" t="s">
        <v>469</v>
      </c>
      <c r="J239" s="215">
        <v>78</v>
      </c>
      <c r="K239" s="83">
        <v>250</v>
      </c>
      <c r="L239" s="83">
        <v>244</v>
      </c>
      <c r="M239" s="20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9" s="20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9" s="173">
        <v>0.41666666666666669</v>
      </c>
      <c r="P239" s="173">
        <v>0.125</v>
      </c>
      <c r="Q239" s="83">
        <v>3</v>
      </c>
      <c r="R239" s="10" t="str">
        <f>IFERROR(_xlfn.XLOOKUP(F239, BS_ATIVIDADE[ATIVIDADE],BS_ATIVIDADE[UNIDADE] ), "*")</f>
        <v>Nº DE SOLDA</v>
      </c>
      <c r="S239" s="28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9" s="28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9" s="80" t="str">
        <f>IFERROR(_xlfn.XLOOKUP(J239, BASE_MAPA!$D$2:$D$359, BASE_MAPA!$I$2:$I$359), "ERRO")</f>
        <v>ITIRAPINA - BAURU</v>
      </c>
      <c r="V239" s="196" t="s">
        <v>1590</v>
      </c>
      <c r="W239" s="173" t="s">
        <v>1288</v>
      </c>
      <c r="X239" s="216" t="s">
        <v>964</v>
      </c>
      <c r="Y239" s="158" t="s">
        <v>967</v>
      </c>
      <c r="Z239" s="158"/>
      <c r="AA239" s="83">
        <v>1</v>
      </c>
      <c r="AB239" s="70" t="s">
        <v>956</v>
      </c>
      <c r="AC239" s="70" t="s">
        <v>951</v>
      </c>
      <c r="AD239" s="173">
        <v>0.29166666666666669</v>
      </c>
      <c r="AE239" s="83">
        <v>6251</v>
      </c>
      <c r="AF239" s="83" t="s">
        <v>608</v>
      </c>
      <c r="AG239" s="83" t="s">
        <v>608</v>
      </c>
      <c r="AH239" s="48"/>
      <c r="AI239" s="142" t="str">
        <f>IF(BS_CONTROLE[[#This Row],[Atividade]]=0, "-", BS_CONTROLE[[#This Row],[Atividade]])</f>
        <v>CAMINHÃO DE SOLDA</v>
      </c>
      <c r="AJ239" s="9" t="str">
        <f>IF(D239="","*",VLOOKUP(AI239,BS_ATIVIDADE[#Data],3,FALSE))</f>
        <v>CAMINHÂO - SOLDA</v>
      </c>
      <c r="AK239" s="276" t="str">
        <f>IF(BS_CONTROLE[[#This Row],[Local - Partida]]=0, "-", BS_CONTROLE[[#This Row],[Local - Partida]])</f>
        <v>ZDK2</v>
      </c>
      <c r="AL239" s="276" t="str">
        <f>IF(BS_CONTROLE[[#This Row],[Local - Encerramento]]=0, "-", BS_CONTROLE[[#This Row],[Local - Encerramento]])</f>
        <v>ZDK2</v>
      </c>
      <c r="AM239" s="276" t="str">
        <f>IF(BS_CONTROLE[[#This Row],[Entre - Estações]]=0, "-", BS_CONTROLE[[#This Row],[Entre - Estações]])</f>
        <v>ZVT-ZDK</v>
      </c>
      <c r="AN239" s="276" t="str">
        <f>IF(BS_CONTROLE[[#This Row],[SB]]=0, "-", BS_CONTROLE[[#This Row],[SB]])</f>
        <v>ZVTZDK</v>
      </c>
      <c r="AO239" s="277">
        <f>IF(BS_CONTROLE[[#This Row],[SUB]]=0, "-", BS_CONTROLE[[#This Row],[SUB]])</f>
        <v>78</v>
      </c>
      <c r="AP239" s="278">
        <f>IF(BS_CONTROLE[[#This Row],[KM - Inicio]]=0, "-", BS_CONTROLE[[#This Row],[KM - Inicio]])</f>
        <v>250</v>
      </c>
      <c r="AQ239" s="278">
        <f>IF(BS_CONTROLE[[#This Row],[KM - Fim]]=0, "-", BS_CONTROLE[[#This Row],[KM - Fim]])</f>
        <v>244</v>
      </c>
      <c r="AR239" s="240">
        <v>0.40208333333333335</v>
      </c>
      <c r="AS239" s="240">
        <v>0.43541666666666667</v>
      </c>
      <c r="AT239" s="240">
        <v>0.56041666666666667</v>
      </c>
      <c r="AU239" s="38"/>
      <c r="AV239" s="38"/>
      <c r="AW239" s="38"/>
      <c r="AX239" s="38"/>
      <c r="AY239" s="309">
        <f>IF(D239="","*",IFERROR(IF(ISODD(COUNT(AS239:AX239)),"ERRO",SUM((AT239-AS239),(AV239-AU239),(AX239-AW239))),"ERRO"))</f>
        <v>0.125</v>
      </c>
      <c r="AZ239" s="13"/>
      <c r="BA239" s="71">
        <v>4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9" s="11" t="str">
        <f>IFERROR(_xlfn.XLOOKUP(AO239, BASE_MAPA!$D$2:$D$359, BASE_MAPA!$I$2:$I$359), "ERRO")</f>
        <v>ITIRAPINA - BAURU</v>
      </c>
      <c r="BF239" s="279" t="str">
        <f>IF(BS_CONTROLE[[#This Row],[Responsavel pelo boletim]]=0, "-", BS_CONTROLE[[#This Row],[Responsavel pelo boletim]])</f>
        <v xml:space="preserve">Higor </v>
      </c>
      <c r="BG239" s="15"/>
      <c r="BH239" s="16">
        <v>2</v>
      </c>
      <c r="BI239" s="16"/>
      <c r="BJ239" s="16" t="s">
        <v>1673</v>
      </c>
      <c r="BK239" s="16" t="s">
        <v>1680</v>
      </c>
      <c r="BL239" s="15"/>
      <c r="BM239" s="14" t="s">
        <v>989</v>
      </c>
      <c r="BN239" s="14" t="s">
        <v>989</v>
      </c>
      <c r="BO239" s="14" t="s">
        <v>989</v>
      </c>
      <c r="BP239" s="16" t="s">
        <v>608</v>
      </c>
      <c r="BQ239" s="12" t="str">
        <f>IF(AND(BR239&lt;1,BS239&lt;1),"Produção e Intervalo",IF(BR239&lt;1,"Intervalo",IF(BS239&lt;1,"Produção","Aderente")))</f>
        <v>Aderente</v>
      </c>
      <c r="BR239" s="18">
        <f>IF(OR(B239="",F239=""),"*",AY239/P239)</f>
        <v>1</v>
      </c>
      <c r="BS239" s="18">
        <f>IF(OR(B239="",F239=""),"*",BA239/Q239)</f>
        <v>1.3333333333333333</v>
      </c>
      <c r="BT239" s="223" t="str">
        <f>IF(BN239="","",SUBSTITUTE(BM239," ","")&amp;SUBSTITUTE(BN239," ",""))</f>
        <v>OKOK</v>
      </c>
    </row>
    <row r="240" spans="1:72" hidden="1">
      <c r="A240" s="50" t="str">
        <f>D240&amp;B240</f>
        <v>V9346010</v>
      </c>
      <c r="B240" s="341">
        <v>46010</v>
      </c>
      <c r="C240" s="8">
        <f>IF(BS_CONTROLE[[#This Row],[DATA]]="","",WEEKNUM(BS_CONTROLE[[#This Row],[DATA]]))</f>
        <v>51</v>
      </c>
      <c r="D240" s="51" t="s">
        <v>829</v>
      </c>
      <c r="E240" s="310">
        <v>192</v>
      </c>
      <c r="F240" s="172" t="s">
        <v>714</v>
      </c>
      <c r="G240" s="9" t="str">
        <f>IF(D240="","*",VLOOKUP(F240,BS_ATIVIDADE[#All],3,FALSE))</f>
        <v>MECANIZAÇÃO - SOCADORA</v>
      </c>
      <c r="H240" s="202" t="s">
        <v>434</v>
      </c>
      <c r="I240" s="202" t="s">
        <v>434</v>
      </c>
      <c r="J240" s="215">
        <v>78</v>
      </c>
      <c r="K240" s="215">
        <v>178</v>
      </c>
      <c r="L240" s="83">
        <v>176</v>
      </c>
      <c r="M240" s="20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0" s="202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0" s="173">
        <v>0.375</v>
      </c>
      <c r="P240" s="173">
        <v>8.3333333333333329E-2</v>
      </c>
      <c r="Q240" s="83">
        <v>100</v>
      </c>
      <c r="R240" s="10" t="str">
        <f>IFERROR(_xlfn.XLOOKUP(F240, BS_ATIVIDADE[ATIVIDADE],BS_ATIVIDADE[UNIDADE] ), "*")</f>
        <v>M</v>
      </c>
      <c r="S240" s="28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BASE_MAPA!$D$2:$D$359, BASE_MAPA!$I$2:$I$359), "ERRO")</f>
        <v>ITIRAPINA - BAURU</v>
      </c>
      <c r="V240" s="196" t="s">
        <v>1588</v>
      </c>
      <c r="W240" s="173" t="s">
        <v>1239</v>
      </c>
      <c r="X240" s="216" t="s">
        <v>964</v>
      </c>
      <c r="Y240" s="158" t="s">
        <v>967</v>
      </c>
      <c r="Z240" s="158"/>
      <c r="AA240" s="83">
        <v>1</v>
      </c>
      <c r="AB240" s="70" t="s">
        <v>956</v>
      </c>
      <c r="AC240" s="70" t="s">
        <v>951</v>
      </c>
      <c r="AD240" s="173">
        <v>0.29166666666666669</v>
      </c>
      <c r="AE240" s="83">
        <v>6373</v>
      </c>
      <c r="AF240" s="83" t="s">
        <v>608</v>
      </c>
      <c r="AG240" s="83" t="s">
        <v>608</v>
      </c>
      <c r="AH240" s="48"/>
      <c r="AI240" s="142" t="str">
        <f>IF(BS_CONTROLE[[#This Row],[Atividade]]=0, "-", BS_CONTROLE[[#This Row],[Atividade]])</f>
        <v>MECANIZAÇÃO - SOCADORA</v>
      </c>
      <c r="AJ240" s="9" t="str">
        <f>IF(D240="","*",VLOOKUP(AI240,BS_ATIVIDADE[#Data],3,FALSE))</f>
        <v>MECANIZAÇÃO - SOCADORA</v>
      </c>
      <c r="AK240" s="276" t="str">
        <f>IF(BS_CONTROLE[[#This Row],[Local - Partida]]=0, "-", BS_CONTROLE[[#This Row],[Local - Partida]])</f>
        <v>ZFH2</v>
      </c>
      <c r="AL240" s="276" t="str">
        <f>IF(BS_CONTROLE[[#This Row],[Local - Encerramento]]=0, "-", BS_CONTROLE[[#This Row],[Local - Encerramento]])</f>
        <v>ZFH2</v>
      </c>
      <c r="AM240" s="276" t="str">
        <f>IF(BS_CONTROLE[[#This Row],[Entre - Estações]]=0, "-", BS_CONTROLE[[#This Row],[Entre - Estações]])</f>
        <v>ZIQ-ZQY</v>
      </c>
      <c r="AN240" s="276" t="str">
        <f>IF(BS_CONTROLE[[#This Row],[SB]]=0, "-", BS_CONTROLE[[#This Row],[SB]])</f>
        <v>ZIQZQY</v>
      </c>
      <c r="AO240" s="277">
        <f>IF(BS_CONTROLE[[#This Row],[SUB]]=0, "-", BS_CONTROLE[[#This Row],[SUB]])</f>
        <v>78</v>
      </c>
      <c r="AP240" s="278">
        <v>185</v>
      </c>
      <c r="AQ240" s="278">
        <v>186</v>
      </c>
      <c r="AR240" s="240">
        <v>0.41041666666666665</v>
      </c>
      <c r="AS240" s="240">
        <v>0.44374999999999998</v>
      </c>
      <c r="AT240" s="240">
        <v>0.48958333333333331</v>
      </c>
      <c r="AU240" s="38"/>
      <c r="AV240" s="38"/>
      <c r="AW240" s="38"/>
      <c r="AX240" s="38"/>
      <c r="AY240" s="309">
        <f>IF(D240="","*",IFERROR(IF(ISODD(COUNT(AS240:AX240)),"ERRO",SUM((AT240-AS240),(AV240-AU240),(AX240-AW240))),"ERRO"))</f>
        <v>4.5833333333333337E-2</v>
      </c>
      <c r="AZ240" s="13"/>
      <c r="BA240" s="71">
        <v>150</v>
      </c>
      <c r="BB240" s="10" t="str">
        <f>IFERROR(_xlfn.XLOOKUP(AI240, BS_ATIVIDADE[ATIVIDADE],BS_ATIVIDADE[UNIDADE] ), "*")</f>
        <v>M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BASE_MAPA!$D$2:$D$359, BASE_MAPA!$I$2:$I$359), "ERRO")</f>
        <v>ITIRAPINA - BAURU</v>
      </c>
      <c r="BF240" s="279" t="str">
        <f>IF(BS_CONTROLE[[#This Row],[Responsavel pelo boletim]]=0, "-", BS_CONTROLE[[#This Row],[Responsavel pelo boletim]])</f>
        <v>Antonioni</v>
      </c>
      <c r="BG240" s="15"/>
      <c r="BH240" s="16">
        <v>2</v>
      </c>
      <c r="BI240" s="16"/>
      <c r="BJ240" s="342" t="s">
        <v>1673</v>
      </c>
      <c r="BK240" s="16" t="s">
        <v>1681</v>
      </c>
      <c r="BL240" s="15"/>
      <c r="BM240" s="14" t="s">
        <v>981</v>
      </c>
      <c r="BN240" s="14" t="s">
        <v>1012</v>
      </c>
      <c r="BO240" s="165" t="s">
        <v>1070</v>
      </c>
      <c r="BP240" s="16" t="s">
        <v>1068</v>
      </c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0.55000000000000004</v>
      </c>
      <c r="BS240" s="18">
        <f>IF(OR(B240="",F240=""),"*",BA240/Q240)</f>
        <v>1.5</v>
      </c>
      <c r="BT240" s="223" t="str">
        <f>IF(BN240="","",SUBSTITUTE(BM240," ","")&amp;SUBSTITUTE(BN240," ",""))</f>
        <v>MecanizaçãoAtivos</v>
      </c>
    </row>
    <row r="241" spans="1:72" hidden="1">
      <c r="A241" s="50" t="str">
        <f>D241&amp;B241</f>
        <v>E1846010</v>
      </c>
      <c r="B241" s="171">
        <v>46010</v>
      </c>
      <c r="C241" s="8">
        <f>IF(BS_CONTROLE[[#This Row],[DATA]]="","",WEEKNUM(BS_CONTROLE[[#This Row],[DATA]]))</f>
        <v>51</v>
      </c>
      <c r="D241" s="51" t="s">
        <v>756</v>
      </c>
      <c r="E241" s="310">
        <v>192</v>
      </c>
      <c r="F241" s="172" t="s">
        <v>610</v>
      </c>
      <c r="G241" s="9" t="str">
        <f>IF(D241="","*",VLOOKUP(F241,BS_ATIVIDADE[#All],3,FALSE))</f>
        <v>CAMINHÂO - SOLDA</v>
      </c>
      <c r="H241" s="202" t="str" cm="1">
        <f t="array" ref="H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41" s="202" t="str" cm="1">
        <f t="array" ref="I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41" s="215">
        <v>78</v>
      </c>
      <c r="K241" s="215">
        <v>178</v>
      </c>
      <c r="L241" s="83">
        <v>175</v>
      </c>
      <c r="M241" s="202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1" s="20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1" s="173">
        <v>0.35416666666666669</v>
      </c>
      <c r="P241" s="173">
        <v>0.125</v>
      </c>
      <c r="Q241" s="83">
        <v>3</v>
      </c>
      <c r="R241" s="10" t="str">
        <f>IFERROR(_xlfn.XLOOKUP(F241, BS_ATIVIDADE[ATIVIDADE],BS_ATIVIDADE[UNIDADE] ), "*")</f>
        <v>Nº DE SOLDA</v>
      </c>
      <c r="S241" s="28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28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1" s="80" t="str">
        <f>IFERROR(_xlfn.XLOOKUP(J241, BASE_MAPA!$D$2:$D$359, BASE_MAPA!$I$2:$I$359), "ERRO")</f>
        <v>ITIRAPINA - BAURU</v>
      </c>
      <c r="V241" s="196" t="s">
        <v>1287</v>
      </c>
      <c r="W241" s="173" t="s">
        <v>1592</v>
      </c>
      <c r="X241" s="216" t="s">
        <v>964</v>
      </c>
      <c r="Y241" s="158" t="s">
        <v>967</v>
      </c>
      <c r="Z241" s="158"/>
      <c r="AA241" s="83">
        <v>1</v>
      </c>
      <c r="AB241" s="70" t="s">
        <v>956</v>
      </c>
      <c r="AC241" s="70" t="s">
        <v>951</v>
      </c>
      <c r="AD241" s="173">
        <v>0.29166666666666669</v>
      </c>
      <c r="AE241" s="83">
        <v>6252</v>
      </c>
      <c r="AF241" s="83" t="s">
        <v>608</v>
      </c>
      <c r="AG241" s="83" t="s">
        <v>608</v>
      </c>
      <c r="AH241" s="48"/>
      <c r="AI241" s="142" t="str">
        <f>IF(BS_CONTROLE[[#This Row],[Atividade]]=0, "-", BS_CONTROLE[[#This Row],[Atividade]])</f>
        <v>CAMINHÃO DE SOLDA</v>
      </c>
      <c r="AJ241" s="9" t="str">
        <f>IF(D241="","*",VLOOKUP(AI241,BS_ATIVIDADE[#Data],3,FALSE))</f>
        <v>CAMINHÂO - SOLDA</v>
      </c>
      <c r="AK241" s="276" t="str">
        <f>IF(BS_CONTROLE[[#This Row],[Local - Partida]]=0, "-", BS_CONTROLE[[#This Row],[Local - Partida]])</f>
        <v>ZIQ-ZQY</v>
      </c>
      <c r="AL241" s="276" t="str">
        <f>IF(BS_CONTROLE[[#This Row],[Local - Encerramento]]=0, "-", BS_CONTROLE[[#This Row],[Local - Encerramento]])</f>
        <v>ZIQ-ZQY</v>
      </c>
      <c r="AM241" s="276" t="str">
        <f>IF(BS_CONTROLE[[#This Row],[Entre - Estações]]=0, "-", BS_CONTROLE[[#This Row],[Entre - Estações]])</f>
        <v>ZIQ-ZQY</v>
      </c>
      <c r="AN241" s="276" t="str">
        <f>IF(BS_CONTROLE[[#This Row],[SB]]=0, "-", BS_CONTROLE[[#This Row],[SB]])</f>
        <v>ZIQZQY</v>
      </c>
      <c r="AO241" s="277">
        <f>IF(BS_CONTROLE[[#This Row],[SUB]]=0, "-", BS_CONTROLE[[#This Row],[SUB]])</f>
        <v>78</v>
      </c>
      <c r="AP241" s="278">
        <f>IF(BS_CONTROLE[[#This Row],[KM - Inicio]]=0, "-", BS_CONTROLE[[#This Row],[KM - Inicio]])</f>
        <v>178</v>
      </c>
      <c r="AQ241" s="278">
        <f>IF(BS_CONTROLE[[#This Row],[KM - Fim]]=0, "-", BS_CONTROLE[[#This Row],[KM - Fim]])</f>
        <v>175</v>
      </c>
      <c r="AR241" s="240">
        <v>0.34513888888888888</v>
      </c>
      <c r="AS241" s="240">
        <v>0.37222222222222223</v>
      </c>
      <c r="AT241" s="240">
        <v>0.50763888888888886</v>
      </c>
      <c r="AU241" s="38"/>
      <c r="AV241" s="38"/>
      <c r="AW241" s="38"/>
      <c r="AX241" s="38"/>
      <c r="AY241" s="309">
        <f>IF(D241="","*",IFERROR(IF(ISODD(COUNT(AS241:AX241)),"ERRO",SUM((AT241-AS241),(AV241-AU241),(AX241-AW241))),"ERRO"))</f>
        <v>0.13541666666666663</v>
      </c>
      <c r="AZ241" s="13"/>
      <c r="BA241" s="71">
        <v>5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1" s="11" t="str">
        <f>IFERROR(_xlfn.XLOOKUP(AO241, BASE_MAPA!$D$2:$D$359, BASE_MAPA!$I$2:$I$359), "ERRO")</f>
        <v>ITIRAPINA - BAURU</v>
      </c>
      <c r="BF241" s="279" t="str">
        <f>IF(BS_CONTROLE[[#This Row],[Responsavel pelo boletim]]=0, "-", BS_CONTROLE[[#This Row],[Responsavel pelo boletim]])</f>
        <v>Higor</v>
      </c>
      <c r="BG241" s="15"/>
      <c r="BH241" s="16">
        <v>2</v>
      </c>
      <c r="BI241" s="16"/>
      <c r="BJ241" s="16" t="s">
        <v>1682</v>
      </c>
      <c r="BK241" s="16" t="s">
        <v>1683</v>
      </c>
      <c r="BL241" s="15"/>
      <c r="BM241" s="14" t="s">
        <v>989</v>
      </c>
      <c r="BN241" s="14" t="s">
        <v>989</v>
      </c>
      <c r="BO241" s="165" t="s">
        <v>989</v>
      </c>
      <c r="BP241" s="16"/>
      <c r="BQ241" s="12" t="str">
        <f>IF(AND(BR241&lt;1,BS241&lt;1),"Produção e Intervalo",IF(BR241&lt;1,"Intervalo",IF(BS241&lt;1,"Produção","Aderente")))</f>
        <v>Aderente</v>
      </c>
      <c r="BR241" s="18">
        <f>IF(OR(B241="",F241=""),"*",AY241/P241)</f>
        <v>1.083333333333333</v>
      </c>
      <c r="BS241" s="18">
        <f>IF(OR(B241="",F241=""),"*",BA241/Q241)</f>
        <v>1.6666666666666667</v>
      </c>
      <c r="BT241" s="223" t="str">
        <f>IF(BN241="","",SUBSTITUTE(BM241," ","")&amp;SUBSTITUTE(BN241," ",""))</f>
        <v>OKOK</v>
      </c>
    </row>
    <row r="242" spans="1:72" hidden="1">
      <c r="A242" s="167" t="str">
        <f>D242&amp;B242</f>
        <v>V4246010</v>
      </c>
      <c r="B242" s="171">
        <v>46010</v>
      </c>
      <c r="C242" s="8">
        <f>IF(BS_CONTROLE[[#This Row],[DATA]]="","",WEEKNUM(BS_CONTROLE[[#This Row],[DATA]]))</f>
        <v>51</v>
      </c>
      <c r="D242" s="51" t="s">
        <v>787</v>
      </c>
      <c r="E242" s="310"/>
      <c r="F242" s="172" t="s">
        <v>740</v>
      </c>
      <c r="G242" s="9" t="str">
        <f>IF(D242="","*",VLOOKUP(F242,BS_ATIVIDADE[#All],3,FALSE))</f>
        <v>MODERNIZAÇÃO</v>
      </c>
      <c r="H242" s="173" t="s">
        <v>394</v>
      </c>
      <c r="I242" s="173" t="s">
        <v>394</v>
      </c>
      <c r="J242" s="215">
        <v>72</v>
      </c>
      <c r="K242" s="215">
        <v>316</v>
      </c>
      <c r="L242" s="83">
        <v>317.5</v>
      </c>
      <c r="M242" s="20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42" s="20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42" s="173">
        <v>0.27083333333333331</v>
      </c>
      <c r="P242" s="173">
        <v>8.3333333333333329E-2</v>
      </c>
      <c r="Q242" s="83">
        <v>400</v>
      </c>
      <c r="R242" s="10" t="str">
        <f>IFERROR(_xlfn.XLOOKUP(F242, BS_ATIVIDADE[ATIVIDADE],BS_ATIVIDADE[UNIDADE] ), "*")</f>
        <v>M</v>
      </c>
      <c r="S242" s="28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2" s="28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2" s="80" t="str">
        <f>IFERROR(_xlfn.XLOOKUP(J242, BASE_MAPA!$D$2:$D$359, BASE_MAPA!$I$2:$I$359), "ERRO")</f>
        <v>ARARAQUARA - COLOMBIA</v>
      </c>
      <c r="V242" s="196" t="s">
        <v>1350</v>
      </c>
      <c r="W242" s="173" t="s">
        <v>1239</v>
      </c>
      <c r="X242" s="216" t="s">
        <v>964</v>
      </c>
      <c r="Y242" s="158" t="s">
        <v>967</v>
      </c>
      <c r="Z242" s="158"/>
      <c r="AA242" s="83">
        <v>1</v>
      </c>
      <c r="AB242" s="70" t="s">
        <v>956</v>
      </c>
      <c r="AC242" s="70" t="s">
        <v>951</v>
      </c>
      <c r="AD242" s="173">
        <v>0.3125</v>
      </c>
      <c r="AE242" s="83">
        <v>6242</v>
      </c>
      <c r="AF242" s="83" t="s">
        <v>608</v>
      </c>
      <c r="AG242" s="83" t="s">
        <v>608</v>
      </c>
      <c r="AH242" s="48"/>
      <c r="AI242" s="142" t="str">
        <f>IF(BS_CONTROLE[[#This Row],[Atividade]]=0, "-", BS_CONTROLE[[#This Row],[Atividade]])</f>
        <v>MODERNIZAÇÃO - SOCADORA</v>
      </c>
      <c r="AJ242" s="9" t="str">
        <f>IF(D242="","*",VLOOKUP(AI242,BS_ATIVIDADE[#Data],3,FALSE))</f>
        <v>MODERNIZAÇÃO</v>
      </c>
      <c r="AK242" s="276" t="str">
        <f>IF(BS_CONTROLE[[#This Row],[Local - Partida]]=0, "-", BS_CONTROLE[[#This Row],[Local - Partida]])</f>
        <v>ZGT1</v>
      </c>
      <c r="AL242" s="276" t="str">
        <f>IF(BS_CONTROLE[[#This Row],[Local - Encerramento]]=0, "-", BS_CONTROLE[[#This Row],[Local - Encerramento]])</f>
        <v>ZGT1</v>
      </c>
      <c r="AM242" s="276" t="str">
        <f>IF(BS_CONTROLE[[#This Row],[Entre - Estações]]=0, "-", BS_CONTROLE[[#This Row],[Entre - Estações]])</f>
        <v>ZGT-ZXE</v>
      </c>
      <c r="AN242" s="276" t="str">
        <f>IF(BS_CONTROLE[[#This Row],[SB]]=0, "-", BS_CONTROLE[[#This Row],[SB]])</f>
        <v>ZGTZXE</v>
      </c>
      <c r="AO242" s="277">
        <f>IF(BS_CONTROLE[[#This Row],[SUB]]=0, "-", BS_CONTROLE[[#This Row],[SUB]])</f>
        <v>72</v>
      </c>
      <c r="AP242" s="278">
        <f>IF(BS_CONTROLE[[#This Row],[KM - Inicio]]=0, "-", BS_CONTROLE[[#This Row],[KM - Inicio]])</f>
        <v>316</v>
      </c>
      <c r="AQ242" s="278">
        <f>IF(BS_CONTROLE[[#This Row],[KM - Fim]]=0, "-", BS_CONTROLE[[#This Row],[KM - Fim]])</f>
        <v>317.5</v>
      </c>
      <c r="AR242" s="240">
        <v>0.25277777777777777</v>
      </c>
      <c r="AS242" s="240">
        <v>0.32083333333333336</v>
      </c>
      <c r="AT242" s="240">
        <v>0.52847222222222223</v>
      </c>
      <c r="AU242" s="240"/>
      <c r="AV242" s="240"/>
      <c r="AW242" s="240"/>
      <c r="AX242" s="38"/>
      <c r="AY242" s="309">
        <f>IF(D242="","*",IFERROR(IF(ISODD(COUNT(AS242:AX242)),"ERRO",SUM((AT242-AS242),(AV242-AU242),(AX242-AW242))),"ERRO"))</f>
        <v>0.20763888888888887</v>
      </c>
      <c r="AZ242" s="13"/>
      <c r="BA242" s="71">
        <v>1000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2" s="11" t="str">
        <f>IFERROR(_xlfn.XLOOKUP(AO242, BASE_MAPA!$D$2:$D$359, BASE_MAPA!$I$2:$I$359), "ERRO")</f>
        <v>ARARAQUARA - COLOMBIA</v>
      </c>
      <c r="BF242" s="279" t="str">
        <f>IF(BS_CONTROLE[[#This Row],[Responsavel pelo boletim]]=0, "-", BS_CONTROLE[[#This Row],[Responsavel pelo boletim]])</f>
        <v>Ezequiel</v>
      </c>
      <c r="BG242" s="15"/>
      <c r="BH242" s="16">
        <v>2</v>
      </c>
      <c r="BI242" s="16"/>
      <c r="BJ242" s="339" t="s">
        <v>1684</v>
      </c>
      <c r="BK242" s="339" t="s">
        <v>1685</v>
      </c>
      <c r="BL242" s="15"/>
      <c r="BM242" s="14" t="s">
        <v>989</v>
      </c>
      <c r="BN242" s="14" t="s">
        <v>989</v>
      </c>
      <c r="BO242" s="165" t="s">
        <v>989</v>
      </c>
      <c r="BP242" s="16"/>
      <c r="BQ242" s="12" t="str">
        <f>IF(AND(BR242&lt;1,BS242&lt;1),"Produção e Intervalo",IF(BR242&lt;1,"Intervalo",IF(BS242&lt;1,"Produção","Aderente")))</f>
        <v>Aderente</v>
      </c>
      <c r="BR242" s="18">
        <f>IF(OR(B242="",F242=""),"*",AY242/P242)</f>
        <v>2.4916666666666667</v>
      </c>
      <c r="BS242" s="18">
        <f>IF(OR(B242="",F242=""),"*",BA242/Q242)</f>
        <v>2.5</v>
      </c>
      <c r="BT242" s="223" t="str">
        <f>IF(BN242="","",SUBSTITUTE(BM242," ","")&amp;SUBSTITUTE(BN242," ",""))</f>
        <v>OKOK</v>
      </c>
    </row>
    <row r="243" spans="1:72" hidden="1">
      <c r="A243" s="167" t="str">
        <f>D243&amp;B243</f>
        <v>LEÔNCIO (TF-526)46010</v>
      </c>
      <c r="B243" s="171">
        <v>46010</v>
      </c>
      <c r="C243" s="8">
        <f>IF(BS_CONTROLE[[#This Row],[DATA]]="","",WEEKNUM(BS_CONTROLE[[#This Row],[DATA]]))</f>
        <v>51</v>
      </c>
      <c r="D243" s="51" t="s">
        <v>920</v>
      </c>
      <c r="E243" s="310"/>
      <c r="F243" s="172" t="s">
        <v>791</v>
      </c>
      <c r="G243" s="9" t="str">
        <f>IF(D243="","*",VLOOKUP(F243,BS_ATIVIDADE[#All],3,FALSE))</f>
        <v>SOLDA</v>
      </c>
      <c r="H243" s="173" t="s">
        <v>177</v>
      </c>
      <c r="I243" s="173" t="s">
        <v>608</v>
      </c>
      <c r="J243" s="215">
        <v>101</v>
      </c>
      <c r="K243" s="215">
        <v>1505.3</v>
      </c>
      <c r="L243" s="83" t="s">
        <v>608</v>
      </c>
      <c r="M243" s="20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3" s="20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3" s="173">
        <v>0.3125</v>
      </c>
      <c r="P243" s="173">
        <v>0.10416666666666667</v>
      </c>
      <c r="Q243" s="83">
        <v>2</v>
      </c>
      <c r="R243" s="10" t="str">
        <f>IFERROR(_xlfn.XLOOKUP(F243, BS_ATIVIDADE[ATIVIDADE],BS_ATIVIDADE[UNIDADE] ), "*")</f>
        <v>Nº DE SOLDA</v>
      </c>
      <c r="S243" s="28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3" s="28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3" s="80" t="str">
        <f>IFERROR(_xlfn.XLOOKUP(J243, BASE_MAPA!$D$2:$D$359, BASE_MAPA!$I$2:$I$359), "ERRO")</f>
        <v>PORTO NACIONAL - OURO VERDE</v>
      </c>
      <c r="V243" s="196" t="s">
        <v>1686</v>
      </c>
      <c r="W243" s="343" t="s">
        <v>1670</v>
      </c>
      <c r="X243" s="216" t="s">
        <v>964</v>
      </c>
      <c r="Y243" s="158"/>
      <c r="Z243" s="158"/>
      <c r="AA243" s="83" t="s">
        <v>608</v>
      </c>
      <c r="AB243" s="70" t="s">
        <v>608</v>
      </c>
      <c r="AC243" s="70" t="s">
        <v>608</v>
      </c>
      <c r="AD243" s="173" t="s">
        <v>608</v>
      </c>
      <c r="AE243" s="173" t="s">
        <v>608</v>
      </c>
      <c r="AF243" s="173" t="s">
        <v>608</v>
      </c>
      <c r="AG243" s="173" t="s">
        <v>608</v>
      </c>
      <c r="AH243" s="48"/>
      <c r="AI243" s="172" t="s">
        <v>791</v>
      </c>
      <c r="AJ243" s="9" t="str">
        <f>IF(D243="","*",VLOOKUP(AI243,BS_ATIVIDADE[#Data],3,FALSE))</f>
        <v>SOLDA</v>
      </c>
      <c r="AK243" s="276" t="str">
        <f>IF(BS_CONTROLE[[#This Row],[Local - Partida]]=0, "-", BS_CONTROLE[[#This Row],[Local - Partida]])</f>
        <v>POVPJA</v>
      </c>
      <c r="AL243" s="276" t="str">
        <f>IF(BS_CONTROLE[[#This Row],[Local - Encerramento]]=0, "-", BS_CONTROLE[[#This Row],[Local - Encerramento]])</f>
        <v>-</v>
      </c>
      <c r="AM243" s="276" t="str">
        <f>IF(BS_CONTROLE[[#This Row],[Entre - Estações]]=0, "-", BS_CONTROLE[[#This Row],[Entre - Estações]])</f>
        <v>POV-PJA</v>
      </c>
      <c r="AN243" s="276" t="str">
        <f>IF(BS_CONTROLE[[#This Row],[SB]]=0, "-", BS_CONTROLE[[#This Row],[SB]])</f>
        <v>POVPJA</v>
      </c>
      <c r="AO243" s="277">
        <f>IF(BS_CONTROLE[[#This Row],[SUB]]=0, "-", BS_CONTROLE[[#This Row],[SUB]])</f>
        <v>101</v>
      </c>
      <c r="AP243" s="278">
        <f>IF(BS_CONTROLE[[#This Row],[KM - Inicio]]=0, "-", BS_CONTROLE[[#This Row],[KM - Inicio]])</f>
        <v>1505.3</v>
      </c>
      <c r="AQ243" s="278" t="str">
        <f>IF(BS_CONTROLE[[#This Row],[KM - Fim]]=0, "-", BS_CONTROLE[[#This Row],[KM - Fim]])</f>
        <v>-</v>
      </c>
      <c r="AR243" s="240">
        <v>0.30972222222222223</v>
      </c>
      <c r="AS243" s="240">
        <v>0.3125</v>
      </c>
      <c r="AT243" s="240">
        <v>0.41666666666666669</v>
      </c>
      <c r="AU243" s="240"/>
      <c r="AV243" s="240"/>
      <c r="AW243" s="240"/>
      <c r="AX243" s="38"/>
      <c r="AY243" s="309">
        <f>IF(D243="","*",IFERROR(IF(ISODD(COUNT(AS243:AX243)),"ERRO",SUM((AT243-AS243),(AV243-AU243),(AX243-AW243))),"ERRO"))</f>
        <v>0.10416666666666669</v>
      </c>
      <c r="AZ243" s="13"/>
      <c r="BA243" s="71">
        <v>2</v>
      </c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3" s="11" t="str">
        <f>IFERROR(_xlfn.XLOOKUP(AO243, BASE_MAPA!$D$2:$D$359, BASE_MAPA!$I$2:$I$359), "ERRO")</f>
        <v>PORTO NACIONAL - OURO VERDE</v>
      </c>
      <c r="BF243" s="279" t="s">
        <v>1686</v>
      </c>
      <c r="BG243" s="15"/>
      <c r="BH243" s="16">
        <v>2</v>
      </c>
      <c r="BI243" s="16"/>
      <c r="BJ243" s="340" t="s">
        <v>1687</v>
      </c>
      <c r="BK243" s="340" t="s">
        <v>1688</v>
      </c>
      <c r="BL243" s="15"/>
      <c r="BM243" s="14" t="s">
        <v>989</v>
      </c>
      <c r="BN243" s="14" t="s">
        <v>989</v>
      </c>
      <c r="BO243" s="165" t="s">
        <v>989</v>
      </c>
      <c r="BP243" s="16"/>
      <c r="BQ243" s="12" t="str">
        <f>IF(AND(BR243&lt;1,BS243&lt;1),"Produção e Intervalo",IF(BR243&lt;1,"Intervalo",IF(BS243&lt;1,"Produção","Aderente")))</f>
        <v>Aderente</v>
      </c>
      <c r="BR243" s="18">
        <f>IF(OR(B243="",F243=""),"*",AY243/P243)</f>
        <v>1.0000000000000002</v>
      </c>
      <c r="BS243" s="18">
        <f>IF(OR(B243="",F243=""),"*",BA243/Q243)</f>
        <v>1</v>
      </c>
      <c r="BT243" s="223" t="str">
        <f>IF(BN243="","",SUBSTITUTE(BM243," ","")&amp;SUBSTITUTE(BN243," ",""))</f>
        <v>OKOK</v>
      </c>
    </row>
    <row r="244" spans="1:72" hidden="1">
      <c r="A244" s="167" t="str">
        <f>D244&amp;B244</f>
        <v>TURMA FIXA VIA 46010</v>
      </c>
      <c r="B244" s="341">
        <v>46010</v>
      </c>
      <c r="C244" s="8">
        <f>IF(BS_CONTROLE[[#This Row],[DATA]]="","",WEEKNUM(BS_CONTROLE[[#This Row],[DATA]]))</f>
        <v>51</v>
      </c>
      <c r="D244" s="51" t="s">
        <v>860</v>
      </c>
      <c r="E244" s="310"/>
      <c r="F244" s="172" t="s">
        <v>798</v>
      </c>
      <c r="G244" s="9" t="str">
        <f>IF(D244="","*",VLOOKUP(F244,BS_ATIVIDADE[#All],3,FALSE))</f>
        <v>TRILHO - SUBSTITUIÇÂO</v>
      </c>
      <c r="H244" s="173"/>
      <c r="I244" s="173" t="s">
        <v>608</v>
      </c>
      <c r="J244" s="215">
        <v>101</v>
      </c>
      <c r="K244" s="215">
        <v>1499.0540000000001</v>
      </c>
      <c r="L244" s="83" t="s">
        <v>608</v>
      </c>
      <c r="M244" s="20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4" s="20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4" s="173">
        <v>0.45833333333333331</v>
      </c>
      <c r="P244" s="173">
        <v>8.3333333333333329E-2</v>
      </c>
      <c r="Q244" s="83">
        <v>8</v>
      </c>
      <c r="R244" s="10" t="str">
        <f>IFERROR(_xlfn.XLOOKUP(F244, BS_ATIVIDADE[ATIVIDADE],BS_ATIVIDADE[UNIDADE] ), "*")</f>
        <v>M</v>
      </c>
      <c r="S244" s="28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4" s="28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4" s="80" t="str">
        <f>IFERROR(_xlfn.XLOOKUP(J244, BASE_MAPA!$D$2:$D$359, BASE_MAPA!$I$2:$I$359), "ERRO")</f>
        <v>PORTO NACIONAL - OURO VERDE</v>
      </c>
      <c r="V244" s="292" t="s">
        <v>1689</v>
      </c>
      <c r="W244" s="343" t="s">
        <v>1488</v>
      </c>
      <c r="X244" s="216" t="s">
        <v>964</v>
      </c>
      <c r="Y244" s="158"/>
      <c r="Z244" s="158"/>
      <c r="AA244" s="83" t="s">
        <v>608</v>
      </c>
      <c r="AB244" s="70" t="s">
        <v>608</v>
      </c>
      <c r="AC244" s="70" t="s">
        <v>608</v>
      </c>
      <c r="AD244" s="173" t="s">
        <v>608</v>
      </c>
      <c r="AE244" s="173" t="s">
        <v>608</v>
      </c>
      <c r="AF244" s="173" t="s">
        <v>608</v>
      </c>
      <c r="AG244" s="173" t="s">
        <v>608</v>
      </c>
      <c r="AH244" s="48"/>
      <c r="AI244" s="172" t="s">
        <v>798</v>
      </c>
      <c r="AJ244" s="9"/>
      <c r="AK244" s="276" t="str">
        <f>IF(BS_CONTROLE[[#This Row],[Local - Partida]]=0, "-", BS_CONTROLE[[#This Row],[Local - Partida]])</f>
        <v>-</v>
      </c>
      <c r="AL244" s="276" t="str">
        <f>IF(BS_CONTROLE[[#This Row],[Local - Encerramento]]=0, "-", BS_CONTROLE[[#This Row],[Local - Encerramento]])</f>
        <v>-</v>
      </c>
      <c r="AM244" s="276" t="str">
        <f>IF(BS_CONTROLE[[#This Row],[Entre - Estações]]=0, "-", BS_CONTROLE[[#This Row],[Entre - Estações]])</f>
        <v>POV-PJA</v>
      </c>
      <c r="AN244" s="276" t="str">
        <f>IF(BS_CONTROLE[[#This Row],[SB]]=0, "-", BS_CONTROLE[[#This Row],[SB]])</f>
        <v>POVPJA</v>
      </c>
      <c r="AO244" s="277">
        <f>IF(BS_CONTROLE[[#This Row],[SUB]]=0, "-", BS_CONTROLE[[#This Row],[SUB]])</f>
        <v>101</v>
      </c>
      <c r="AP244" s="278">
        <f>IF(BS_CONTROLE[[#This Row],[KM - Inicio]]=0, "-", BS_CONTROLE[[#This Row],[KM - Inicio]])</f>
        <v>1499.0540000000001</v>
      </c>
      <c r="AQ244" s="278" t="s">
        <v>608</v>
      </c>
      <c r="AR244" s="240">
        <v>0.4861111111111111</v>
      </c>
      <c r="AS244" s="240">
        <v>0.53194444444444444</v>
      </c>
      <c r="AT244" s="240">
        <v>0.61527777777777781</v>
      </c>
      <c r="AU244" s="240"/>
      <c r="AV244" s="240"/>
      <c r="AW244" s="240"/>
      <c r="AX244" s="38"/>
      <c r="AY244" s="309">
        <f>IF(D244="","*",IFERROR(IF(ISODD(COUNT(AS244:AX244)),"ERRO",SUM((AT244-AS244),(AV244-AU244),(AX244-AW244))),"ERRO"))</f>
        <v>8.333333333333337E-2</v>
      </c>
      <c r="AZ244" s="13"/>
      <c r="BA244" s="71">
        <v>8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4" s="11" t="str">
        <f>IFERROR(_xlfn.XLOOKUP(AO244, BASE_MAPA!$D$2:$D$359, BASE_MAPA!$I$2:$I$359), "ERRO")</f>
        <v>PORTO NACIONAL - OURO VERDE</v>
      </c>
      <c r="BF244" s="279" t="s">
        <v>1690</v>
      </c>
      <c r="BG244" s="15"/>
      <c r="BH244" s="16">
        <v>2</v>
      </c>
      <c r="BI244" s="16"/>
      <c r="BJ244" s="340" t="s">
        <v>1691</v>
      </c>
      <c r="BK244" s="340" t="s">
        <v>1692</v>
      </c>
      <c r="BL244" s="15"/>
      <c r="BM244" s="14" t="s">
        <v>989</v>
      </c>
      <c r="BN244" s="14" t="s">
        <v>989</v>
      </c>
      <c r="BO244" s="165" t="s">
        <v>989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1.0000000000000004</v>
      </c>
      <c r="BS244" s="18">
        <f>IF(OR(B244="",F244=""),"*",BA244/Q244)</f>
        <v>1</v>
      </c>
      <c r="BT244" s="223"/>
    </row>
    <row r="245" spans="1:72" hidden="1">
      <c r="A245" s="50" t="str">
        <f>D245&amp;B245</f>
        <v>W5746010</v>
      </c>
      <c r="B245" s="171">
        <v>46010</v>
      </c>
      <c r="C245" s="8">
        <f>IF(BS_CONTROLE[[#This Row],[DATA]]="","",WEEKNUM(BS_CONTROLE[[#This Row],[DATA]]))</f>
        <v>51</v>
      </c>
      <c r="D245" s="51" t="s">
        <v>1597</v>
      </c>
      <c r="E245" s="314">
        <v>224</v>
      </c>
      <c r="F245" s="172" t="s">
        <v>622</v>
      </c>
      <c r="G245" s="9" t="str">
        <f>IF(D245="","*",VLOOKUP(F245,BS_ATIVIDADE[#All],3,FALSE))</f>
        <v>OUTROS</v>
      </c>
      <c r="H245" s="173" t="s">
        <v>307</v>
      </c>
      <c r="I245" s="173" t="s">
        <v>347</v>
      </c>
      <c r="J245" s="215">
        <v>103</v>
      </c>
      <c r="K245" s="215">
        <v>1803.6</v>
      </c>
      <c r="L245" s="83" t="s">
        <v>608</v>
      </c>
      <c r="M245" s="215" t="s">
        <v>1657</v>
      </c>
      <c r="N245" s="215" t="s">
        <v>1658</v>
      </c>
      <c r="O245" s="173">
        <v>0.375</v>
      </c>
      <c r="P245" s="173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5" s="80" t="str">
        <f>IFERROR(_xlfn.XLOOKUP(J245, BASE_MAPA!$D$2:$D$359, BASE_MAPA!$I$2:$I$359), "ERRO")</f>
        <v>OURO VERDE - LIGAÇÃO</v>
      </c>
      <c r="V245" s="196" t="s">
        <v>1254</v>
      </c>
      <c r="W245" s="173" t="s">
        <v>1294</v>
      </c>
      <c r="X245" s="216" t="s">
        <v>964</v>
      </c>
      <c r="Y245" s="158" t="s">
        <v>967</v>
      </c>
      <c r="Z245" s="158"/>
      <c r="AA245" s="83">
        <v>2</v>
      </c>
      <c r="AB245" s="70" t="s">
        <v>956</v>
      </c>
      <c r="AC245" s="70" t="s">
        <v>951</v>
      </c>
      <c r="AD245" s="173">
        <v>0.29166666666666669</v>
      </c>
      <c r="AE245" s="83">
        <v>6242</v>
      </c>
      <c r="AF245" s="83" t="s">
        <v>608</v>
      </c>
      <c r="AG245" s="83" t="s">
        <v>608</v>
      </c>
      <c r="AH245" s="48"/>
      <c r="AI245" s="142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6" t="str">
        <f>IF(BS_CONTROLE[[#This Row],[Local - Partida]]=0, "-", BS_CONTROLE[[#This Row],[Local - Partida]])</f>
        <v>PSG2</v>
      </c>
      <c r="AL245" s="276" t="str">
        <f>IF(BS_CONTROLE[[#This Row],[Local - Encerramento]]=0, "-", BS_CONTROLE[[#This Row],[Local - Encerramento]])</f>
        <v>PSS2</v>
      </c>
      <c r="AM245" s="276" t="str">
        <f>IF(BS_CONTROLE[[#This Row],[Entre - Estações]]=0, "-", BS_CONTROLE[[#This Row],[Entre - Estações]])</f>
        <v>PSG-PSS</v>
      </c>
      <c r="AN245" s="276" t="str">
        <f>IF(BS_CONTROLE[[#This Row],[SB]]=0, "-", BS_CONTROLE[[#This Row],[SB]])</f>
        <v>PSGPSS</v>
      </c>
      <c r="AO245" s="277">
        <f>IF(BS_CONTROLE[[#This Row],[SUB]]=0, "-", BS_CONTROLE[[#This Row],[SUB]])</f>
        <v>103</v>
      </c>
      <c r="AP245" s="278">
        <f>IF(BS_CONTROLE[[#This Row],[KM - Inicio]]=0, "-", BS_CONTROLE[[#This Row],[KM - Inicio]])</f>
        <v>1803.6</v>
      </c>
      <c r="AQ245" s="278" t="str">
        <f>IF(BS_CONTROLE[[#This Row],[KM - Fim]]=0, "-", BS_CONTROLE[[#This Row],[KM - Fim]])</f>
        <v>-</v>
      </c>
      <c r="AR245" s="240">
        <v>0.34236111111111112</v>
      </c>
      <c r="AS245" s="240">
        <v>0</v>
      </c>
      <c r="AT245" s="240">
        <v>4.1666666666666664E-2</v>
      </c>
      <c r="AU245" s="38"/>
      <c r="AV245" s="38"/>
      <c r="AW245" s="38"/>
      <c r="AX245" s="38"/>
      <c r="AY245" s="309">
        <f>IF(D245="","*",IFERROR(IF(ISODD(COUNT(AS245:AX245)),"ERRO",SUM((AT245-AS245),(AV245-AU245),(AX245-AW245))),"ERRO"))</f>
        <v>4.1666666666666664E-2</v>
      </c>
      <c r="AZ245" s="13"/>
      <c r="BA245" s="71">
        <v>1</v>
      </c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5" s="11" t="str">
        <f>IFERROR(_xlfn.XLOOKUP(AO245, BASE_MAPA!$D$2:$D$359, BASE_MAPA!$I$2:$I$359), "ERRO")</f>
        <v>OURO VERDE - LIGAÇÃO</v>
      </c>
      <c r="BF245" s="279" t="str">
        <f>IF(BS_CONTROLE[[#This Row],[Responsavel pelo boletim]]=0, "-", BS_CONTROLE[[#This Row],[Responsavel pelo boletim]])</f>
        <v>Lucas</v>
      </c>
      <c r="BG245" s="15"/>
      <c r="BH245" s="16">
        <v>2</v>
      </c>
      <c r="BI245" s="16"/>
      <c r="BJ245" s="340" t="s">
        <v>1693</v>
      </c>
      <c r="BK245" s="340" t="s">
        <v>1693</v>
      </c>
      <c r="BL245" s="15"/>
      <c r="BM245" s="14" t="s">
        <v>989</v>
      </c>
      <c r="BN245" s="14" t="s">
        <v>989</v>
      </c>
      <c r="BO245" s="165" t="s">
        <v>989</v>
      </c>
      <c r="BP245" s="16"/>
      <c r="BQ245" s="12" t="str">
        <f>IF(AND(BR245&lt;1,BS245&lt;1),"Produção e Intervalo",IF(BR245&lt;1,"Intervalo",IF(BS245&lt;1,"Produção","Aderente")))</f>
        <v>Aderente</v>
      </c>
      <c r="BR245" s="18">
        <f>IF(OR(B245="",F245=""),"*",AY245/P245)</f>
        <v>1</v>
      </c>
      <c r="BS245" s="18">
        <f>IF(OR(B245="",F245=""),"*",BA245/Q245)</f>
        <v>1</v>
      </c>
      <c r="BT245" s="223" t="str">
        <f>IF(BN245="","",SUBSTITUTE(BM245," ","")&amp;SUBSTITUTE(BN245," ",""))</f>
        <v>OKOK</v>
      </c>
    </row>
    <row r="246" spans="1:72" hidden="1">
      <c r="A246" s="50" t="str">
        <f>D246&amp;B246</f>
        <v/>
      </c>
      <c r="B246" s="171"/>
      <c r="C246" s="8" t="str">
        <f>IF(BS_CONTROLE[[#This Row],[DATA]]="","",WEEKNUM(BS_CONTROLE[[#This Row],[DATA]]))</f>
        <v/>
      </c>
      <c r="D246" s="51"/>
      <c r="E246" s="310">
        <v>234</v>
      </c>
      <c r="F246" s="172"/>
      <c r="G246" s="9" t="str">
        <f>IF(D246="","*",VLOOKUP(F246,BS_ATIVIDADE[#All],3,FALSE))</f>
        <v>*</v>
      </c>
      <c r="H246" s="173"/>
      <c r="I246" s="173"/>
      <c r="J246" s="215"/>
      <c r="K246" s="215"/>
      <c r="L246" s="83" t="s">
        <v>608</v>
      </c>
      <c r="M246" s="20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6"/>
      <c r="W246" s="173"/>
      <c r="X246" s="216"/>
      <c r="Y246" s="158"/>
      <c r="Z246" s="158"/>
      <c r="AA246" s="83"/>
      <c r="AB246" s="70"/>
      <c r="AC246" s="70" t="s">
        <v>608</v>
      </c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6" t="str">
        <f>IF(BS_CONTROLE[[#This Row],[Local - Partida]]=0, "-", BS_CONTROLE[[#This Row],[Local - Partida]])</f>
        <v>-</v>
      </c>
      <c r="AL246" s="276" t="str">
        <f>IF(BS_CONTROLE[[#This Row],[Local - Encerramento]]=0, "-", BS_CONTROLE[[#This Row],[Local - Encerramento]])</f>
        <v>-</v>
      </c>
      <c r="AM246" s="276" t="str">
        <f>IF(BS_CONTROLE[[#This Row],[Entre - Estações]]=0, "-", BS_CONTROLE[[#This Row],[Entre - Estações]])</f>
        <v>-</v>
      </c>
      <c r="AN246" s="276" t="str">
        <f>IF(BS_CONTROLE[[#This Row],[SB]]=0, "-", BS_CONTROLE[[#This Row],[SB]])</f>
        <v>-</v>
      </c>
      <c r="AO246" s="277" t="str">
        <f>IF(BS_CONTROLE[[#This Row],[SUB]]=0, "-", BS_CONTROLE[[#This Row],[SUB]])</f>
        <v>-</v>
      </c>
      <c r="AP246" s="278" t="str">
        <f>IF(BS_CONTROLE[[#This Row],[KM - Inicio]]=0, "-", BS_CONTROLE[[#This Row],[KM - Inicio]])</f>
        <v>-</v>
      </c>
      <c r="AQ246" s="278" t="str">
        <f>IF(BS_CONTROLE[[#This Row],[KM - Fim]]=0, "-", BS_CONTROLE[[#This Row],[KM - Fim]])</f>
        <v>-</v>
      </c>
      <c r="AR246" s="240"/>
      <c r="AS246" s="240"/>
      <c r="AT246" s="240"/>
      <c r="AU246" s="38"/>
      <c r="AV246" s="38"/>
      <c r="AW246" s="38"/>
      <c r="AX246" s="38"/>
      <c r="AY246" s="30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79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>IF(AND(BR246&lt;1,BS246&lt;1),"Produção e Intervalo",IF(BR246&lt;1,"Intervalo",IF(BS246&lt;1,"Produção","Aderente")))</f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23" t="str">
        <f t="shared" si="6"/>
        <v/>
      </c>
    </row>
    <row r="247" spans="1:72" hidden="1">
      <c r="A247" s="50" t="str">
        <f>D247&amp;B247</f>
        <v/>
      </c>
      <c r="B247" s="171"/>
      <c r="C247" s="8" t="str">
        <f>IF(BS_CONTROLE[[#This Row],[DATA]]="","",WEEKNUM(BS_CONTROLE[[#This Row],[DATA]]))</f>
        <v/>
      </c>
      <c r="D247" s="51"/>
      <c r="E247" s="310">
        <v>235</v>
      </c>
      <c r="F247" s="172"/>
      <c r="G247" s="9" t="str">
        <f>IF(D247="","*",VLOOKUP(F247,BS_ATIVIDADE[#All],3,FALSE))</f>
        <v>*</v>
      </c>
      <c r="H247" s="173"/>
      <c r="I247" s="173"/>
      <c r="J247" s="215"/>
      <c r="K247" s="215"/>
      <c r="L247" s="83" t="s">
        <v>608</v>
      </c>
      <c r="M247" s="20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2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6"/>
      <c r="W247" s="173"/>
      <c r="X247" s="216"/>
      <c r="Y247" s="158"/>
      <c r="Z247" s="158"/>
      <c r="AA247" s="83"/>
      <c r="AB247" s="70"/>
      <c r="AC247" s="70" t="s">
        <v>608</v>
      </c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6" t="str">
        <f>IF(BS_CONTROLE[[#This Row],[Local - Partida]]=0, "-", BS_CONTROLE[[#This Row],[Local - Partida]])</f>
        <v>-</v>
      </c>
      <c r="AL247" s="276" t="str">
        <f>IF(BS_CONTROLE[[#This Row],[Local - Encerramento]]=0, "-", BS_CONTROLE[[#This Row],[Local - Encerramento]])</f>
        <v>-</v>
      </c>
      <c r="AM247" s="276" t="str">
        <f>IF(BS_CONTROLE[[#This Row],[Entre - Estações]]=0, "-", BS_CONTROLE[[#This Row],[Entre - Estações]])</f>
        <v>-</v>
      </c>
      <c r="AN247" s="276" t="str">
        <f>IF(BS_CONTROLE[[#This Row],[SB]]=0, "-", BS_CONTROLE[[#This Row],[SB]])</f>
        <v>-</v>
      </c>
      <c r="AO247" s="277" t="str">
        <f>IF(BS_CONTROLE[[#This Row],[SUB]]=0, "-", BS_CONTROLE[[#This Row],[SUB]])</f>
        <v>-</v>
      </c>
      <c r="AP247" s="278" t="str">
        <f>IF(BS_CONTROLE[[#This Row],[KM - Inicio]]=0, "-", BS_CONTROLE[[#This Row],[KM - Inicio]])</f>
        <v>-</v>
      </c>
      <c r="AQ247" s="278" t="str">
        <f>IF(BS_CONTROLE[[#This Row],[KM - Fim]]=0, "-", BS_CONTROLE[[#This Row],[KM - Fim]])</f>
        <v>-</v>
      </c>
      <c r="AR247" s="240"/>
      <c r="AS247" s="240"/>
      <c r="AT247" s="240"/>
      <c r="AU247" s="38"/>
      <c r="AV247" s="38"/>
      <c r="AW247" s="38"/>
      <c r="AX247" s="38"/>
      <c r="AY247" s="30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7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23" t="str">
        <f t="shared" si="6"/>
        <v/>
      </c>
    </row>
    <row r="248" spans="1:72" hidden="1">
      <c r="A248" s="50" t="str">
        <f>D248&amp;B248</f>
        <v>W7046011</v>
      </c>
      <c r="B248" s="171">
        <v>46011</v>
      </c>
      <c r="C248" s="8">
        <f>IF(BS_CONTROLE[[#This Row],[DATA]]="","",WEEKNUM(BS_CONTROLE[[#This Row],[DATA]]))</f>
        <v>51</v>
      </c>
      <c r="D248" s="51" t="s">
        <v>844</v>
      </c>
      <c r="E248" s="310">
        <v>198</v>
      </c>
      <c r="F248" s="172" t="s">
        <v>784</v>
      </c>
      <c r="G248" s="9" t="str">
        <f>IF(D248="","*",VLOOKUP(F248,BS_ATIVIDADE[#All],3,FALSE))</f>
        <v>PEDRA</v>
      </c>
      <c r="H248" s="173" t="s">
        <v>595</v>
      </c>
      <c r="I248" s="173" t="s">
        <v>595</v>
      </c>
      <c r="J248" s="215">
        <v>98</v>
      </c>
      <c r="K248" s="215">
        <v>514</v>
      </c>
      <c r="L248" s="83">
        <v>516</v>
      </c>
      <c r="M248" s="20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48" s="202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48" s="173">
        <v>0.45833333333333331</v>
      </c>
      <c r="P248" s="173">
        <v>8.3333333333333329E-2</v>
      </c>
      <c r="Q248" s="83">
        <v>16</v>
      </c>
      <c r="R248" s="10" t="str">
        <f>IFERROR(_xlfn.XLOOKUP(F248, BS_ATIVIDADE[ATIVIDADE],BS_ATIVIDADE[UNIDADE] ), "*")</f>
        <v>VAGÕES</v>
      </c>
      <c r="S248" s="28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80" t="str">
        <f>IFERROR(_xlfn.XLOOKUP(J248, BASE_MAPA!$D$2:$D$359, BASE_MAPA!$I$2:$I$359), "ERRO")</f>
        <v>ALTO ARAGUAIA - RONDONOPOLIS</v>
      </c>
      <c r="V248" s="196" t="s">
        <v>1566</v>
      </c>
      <c r="W248" s="173" t="s">
        <v>1662</v>
      </c>
      <c r="X248" s="216" t="s">
        <v>964</v>
      </c>
      <c r="Y248" s="158" t="s">
        <v>967</v>
      </c>
      <c r="Z248" s="158"/>
      <c r="AA248" s="83" t="s">
        <v>1568</v>
      </c>
      <c r="AB248" s="70" t="s">
        <v>956</v>
      </c>
      <c r="AC248" s="70" t="s">
        <v>608</v>
      </c>
      <c r="AD248" s="173">
        <v>0.45833333333333331</v>
      </c>
      <c r="AE248" s="83">
        <v>7632</v>
      </c>
      <c r="AF248" s="83">
        <v>9414</v>
      </c>
      <c r="AG248" s="83" t="s">
        <v>608</v>
      </c>
      <c r="AH248" s="48"/>
      <c r="AI248" s="172" t="s">
        <v>784</v>
      </c>
      <c r="AJ248" s="9" t="str">
        <f>IF(D248="","*",VLOOKUP(AI248,BS_ATIVIDADE[#Data],3,FALSE))</f>
        <v>PEDRA</v>
      </c>
      <c r="AK248" s="276" t="str">
        <f>IF(BS_CONTROLE[[#This Row],[Local - Partida]]=0, "-", BS_CONTROLE[[#This Row],[Local - Partida]])</f>
        <v>TGR2</v>
      </c>
      <c r="AL248" s="276" t="str">
        <f>IF(BS_CONTROLE[[#This Row],[Local - Encerramento]]=0, "-", BS_CONTROLE[[#This Row],[Local - Encerramento]])</f>
        <v>TGR2</v>
      </c>
      <c r="AM248" s="276" t="str">
        <f>IF(BS_CONTROLE[[#This Row],[Entre - Estações]]=0, "-", BS_CONTROLE[[#This Row],[Entre - Estações]])</f>
        <v>TGR-TBE</v>
      </c>
      <c r="AN248" s="276">
        <f>IF(BS_CONTROLE[[#This Row],[SB]]=0, "-", BS_CONTROLE[[#This Row],[SB]])</f>
        <v>512521</v>
      </c>
      <c r="AO248" s="277">
        <f>IF(BS_CONTROLE[[#This Row],[SUB]]=0, "-", BS_CONTROLE[[#This Row],[SUB]])</f>
        <v>98</v>
      </c>
      <c r="AP248" s="278">
        <f>IF(BS_CONTROLE[[#This Row],[KM - Inicio]]=0, "-", BS_CONTROLE[[#This Row],[KM - Inicio]])</f>
        <v>514</v>
      </c>
      <c r="AQ248" s="278">
        <f>IF(BS_CONTROLE[[#This Row],[KM - Fim]]=0, "-", BS_CONTROLE[[#This Row],[KM - Fim]])</f>
        <v>516</v>
      </c>
      <c r="AR248" s="240">
        <v>0</v>
      </c>
      <c r="AS248" s="240">
        <v>0</v>
      </c>
      <c r="AT248" s="240">
        <v>0</v>
      </c>
      <c r="AU248" s="38"/>
      <c r="AV248" s="38"/>
      <c r="AW248" s="38"/>
      <c r="AX248" s="38"/>
      <c r="AY248" s="309">
        <f>IF(D248="","*",IFERROR(IF(ISODD(COUNT(AS248:AX248)),"ERRO",SUM((AT248-AS248),(AV248-AU248),(AX248-AW248))),"ERRO"))</f>
        <v>0</v>
      </c>
      <c r="AZ248" s="13"/>
      <c r="BA248" s="71">
        <v>0</v>
      </c>
      <c r="BB248" s="10" t="str">
        <f>IFERROR(_xlfn.XLOOKUP(AI248, BS_ATIVIDADE[ATIVIDADE],BS_ATIVIDADE[UNIDADE] ), "*")</f>
        <v>VAGÕES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1" t="str">
        <f>IFERROR(_xlfn.XLOOKUP(AO248, BASE_MAPA!$D$2:$D$359, BASE_MAPA!$I$2:$I$359), "ERRO")</f>
        <v>ALTO ARAGUAIA - RONDONOPOLIS</v>
      </c>
      <c r="BF248" s="279" t="str">
        <f>IF(BS_CONTROLE[[#This Row],[Responsavel pelo boletim]]=0, "-", BS_CONTROLE[[#This Row],[Responsavel pelo boletim]])</f>
        <v xml:space="preserve">Camila </v>
      </c>
      <c r="BG248" s="15"/>
      <c r="BH248" s="16">
        <v>0</v>
      </c>
      <c r="BJ248" s="16" t="s">
        <v>1694</v>
      </c>
      <c r="BK248" s="16" t="s">
        <v>1695</v>
      </c>
      <c r="BL248" s="15"/>
      <c r="BM248" s="14" t="s">
        <v>995</v>
      </c>
      <c r="BN248" s="14" t="s">
        <v>995</v>
      </c>
      <c r="BO248" s="165" t="s">
        <v>995</v>
      </c>
      <c r="BP248" s="16" t="s">
        <v>1695</v>
      </c>
      <c r="BQ248" s="12" t="str">
        <f>IF(AND(BR248&lt;1,BS248&lt;1),"Produção e Intervalo",IF(BR248&lt;1,"Intervalo",IF(BS248&lt;1,"Produção","Aderente")))</f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23" t="str">
        <f>IF(BN248="","",SUBSTITUTE(BM248," ","")&amp;SUBSTITUTE(BN248," ",""))</f>
        <v>SemOportunidadeSemOportunidade</v>
      </c>
    </row>
    <row r="249" spans="1:72" hidden="1">
      <c r="A249" s="50" t="str">
        <f>D249&amp;B249</f>
        <v/>
      </c>
      <c r="B249" s="171"/>
      <c r="C249" s="8" t="str">
        <f>IF(BS_CONTROLE[[#This Row],[DATA]]="","",WEEKNUM(BS_CONTROLE[[#This Row],[DATA]]))</f>
        <v/>
      </c>
      <c r="D249" s="51"/>
      <c r="E249" s="310">
        <v>237</v>
      </c>
      <c r="F249" s="172"/>
      <c r="G249" s="9" t="str">
        <f>IF(D249="","*",VLOOKUP(F249,BS_ATIVIDADE[#All],3,FALSE))</f>
        <v>*</v>
      </c>
      <c r="H249" s="173"/>
      <c r="I249" s="173"/>
      <c r="J249" s="215"/>
      <c r="K249" s="215"/>
      <c r="L249" s="83" t="s">
        <v>608</v>
      </c>
      <c r="M249" s="20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6"/>
      <c r="W249" s="173"/>
      <c r="X249" s="216"/>
      <c r="Y249" s="158"/>
      <c r="Z249" s="158"/>
      <c r="AA249" s="83"/>
      <c r="AB249" s="70"/>
      <c r="AC249" s="70" t="s">
        <v>608</v>
      </c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6" t="str">
        <f>IF(BS_CONTROLE[[#This Row],[Local - Partida]]=0, "-", BS_CONTROLE[[#This Row],[Local - Partida]])</f>
        <v>-</v>
      </c>
      <c r="AL249" s="276" t="str">
        <f>IF(BS_CONTROLE[[#This Row],[Local - Encerramento]]=0, "-", BS_CONTROLE[[#This Row],[Local - Encerramento]])</f>
        <v>-</v>
      </c>
      <c r="AM249" s="276" t="str">
        <f>IF(BS_CONTROLE[[#This Row],[Entre - Estações]]=0, "-", BS_CONTROLE[[#This Row],[Entre - Estações]])</f>
        <v>-</v>
      </c>
      <c r="AN249" s="276" t="str">
        <f>IF(BS_CONTROLE[[#This Row],[SB]]=0, "-", BS_CONTROLE[[#This Row],[SB]])</f>
        <v>-</v>
      </c>
      <c r="AO249" s="277" t="str">
        <f>IF(BS_CONTROLE[[#This Row],[SUB]]=0, "-", BS_CONTROLE[[#This Row],[SUB]])</f>
        <v>-</v>
      </c>
      <c r="AP249" s="278" t="str">
        <f>IF(BS_CONTROLE[[#This Row],[KM - Inicio]]=0, "-", BS_CONTROLE[[#This Row],[KM - Inicio]])</f>
        <v>-</v>
      </c>
      <c r="AQ249" s="278" t="str">
        <f>IF(BS_CONTROLE[[#This Row],[KM - Fim]]=0, "-", BS_CONTROLE[[#This Row],[KM - Fim]])</f>
        <v>-</v>
      </c>
      <c r="AR249" s="240"/>
      <c r="AS249" s="240"/>
      <c r="AT249" s="240"/>
      <c r="AU249" s="38"/>
      <c r="AV249" s="38"/>
      <c r="AW249" s="38"/>
      <c r="AX249" s="38"/>
      <c r="AY249" s="30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79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>IF(AND(BR249&lt;1,BS249&lt;1),"Produção e Intervalo",IF(BR249&lt;1,"Intervalo",IF(BS249&lt;1,"Produção","Aderente")))</f>
        <v>Aderente</v>
      </c>
      <c r="BR249" s="18" t="str">
        <f>IF(OR(B249="",F249=""),"*",AY249/P249)</f>
        <v>*</v>
      </c>
      <c r="BS249" s="18" t="str">
        <f>IF(OR(B249="",F249=""),"*",BA249/Q249)</f>
        <v>*</v>
      </c>
      <c r="BT249" s="223" t="str">
        <f t="shared" si="6"/>
        <v/>
      </c>
    </row>
    <row r="250" spans="1:72" hidden="1">
      <c r="A250" s="50" t="str">
        <f>D250&amp;B250</f>
        <v/>
      </c>
      <c r="B250" s="171"/>
      <c r="C250" s="8" t="str">
        <f>IF(BS_CONTROLE[[#This Row],[DATA]]="","",WEEKNUM(BS_CONTROLE[[#This Row],[DATA]]))</f>
        <v/>
      </c>
      <c r="D250" s="51"/>
      <c r="E250" s="310">
        <v>238</v>
      </c>
      <c r="F250" s="172"/>
      <c r="G250" s="9" t="str">
        <f>IF(D250="","*",VLOOKUP(F250,BS_ATIVIDADE[#All],3,FALSE))</f>
        <v>*</v>
      </c>
      <c r="H250" s="173"/>
      <c r="I250" s="173"/>
      <c r="J250" s="215"/>
      <c r="K250" s="215"/>
      <c r="L250" s="83" t="s">
        <v>608</v>
      </c>
      <c r="M250" s="20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2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6"/>
      <c r="W250" s="173"/>
      <c r="X250" s="216"/>
      <c r="Y250" s="158"/>
      <c r="Z250" s="158"/>
      <c r="AA250" s="83"/>
      <c r="AB250" s="70"/>
      <c r="AC250" s="70" t="s">
        <v>608</v>
      </c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6" t="str">
        <f>IF(BS_CONTROLE[[#This Row],[Local - Partida]]=0, "-", BS_CONTROLE[[#This Row],[Local - Partida]])</f>
        <v>-</v>
      </c>
      <c r="AL250" s="276" t="str">
        <f>IF(BS_CONTROLE[[#This Row],[Local - Encerramento]]=0, "-", BS_CONTROLE[[#This Row],[Local - Encerramento]])</f>
        <v>-</v>
      </c>
      <c r="AM250" s="276" t="str">
        <f>IF(BS_CONTROLE[[#This Row],[Entre - Estações]]=0, "-", BS_CONTROLE[[#This Row],[Entre - Estações]])</f>
        <v>-</v>
      </c>
      <c r="AN250" s="276" t="str">
        <f>IF(BS_CONTROLE[[#This Row],[SB]]=0, "-", BS_CONTROLE[[#This Row],[SB]])</f>
        <v>-</v>
      </c>
      <c r="AO250" s="277" t="str">
        <f>IF(BS_CONTROLE[[#This Row],[SUB]]=0, "-", BS_CONTROLE[[#This Row],[SUB]])</f>
        <v>-</v>
      </c>
      <c r="AP250" s="278" t="str">
        <f>IF(BS_CONTROLE[[#This Row],[KM - Inicio]]=0, "-", BS_CONTROLE[[#This Row],[KM - Inicio]])</f>
        <v>-</v>
      </c>
      <c r="AQ250" s="278" t="str">
        <f>IF(BS_CONTROLE[[#This Row],[KM - Fim]]=0, "-", BS_CONTROLE[[#This Row],[KM - Fim]])</f>
        <v>-</v>
      </c>
      <c r="AR250" s="240"/>
      <c r="AS250" s="240"/>
      <c r="AT250" s="240"/>
      <c r="AU250" s="38"/>
      <c r="AV250" s="38"/>
      <c r="AW250" s="38"/>
      <c r="AX250" s="38"/>
      <c r="AY250" s="30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7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23" t="str">
        <f t="shared" si="6"/>
        <v/>
      </c>
    </row>
    <row r="251" spans="1:72" hidden="1">
      <c r="A251" s="50" t="str">
        <f>D251&amp;B251</f>
        <v/>
      </c>
      <c r="B251" s="171"/>
      <c r="C251" s="8" t="str">
        <f>IF(BS_CONTROLE[[#This Row],[DATA]]="","",WEEKNUM(BS_CONTROLE[[#This Row],[DATA]]))</f>
        <v/>
      </c>
      <c r="D251" s="51"/>
      <c r="E251" s="310">
        <v>239</v>
      </c>
      <c r="F251" s="172"/>
      <c r="G251" s="9" t="str">
        <f>IF(D251="","*",VLOOKUP(F251,BS_ATIVIDADE[#All],3,FALSE))</f>
        <v>*</v>
      </c>
      <c r="H251" s="173"/>
      <c r="I251" s="173"/>
      <c r="J251" s="215"/>
      <c r="K251" s="215"/>
      <c r="L251" s="83" t="s">
        <v>608</v>
      </c>
      <c r="M251" s="202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2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6"/>
      <c r="W251" s="173"/>
      <c r="X251" s="216"/>
      <c r="Y251" s="158"/>
      <c r="Z251" s="158"/>
      <c r="AA251" s="83"/>
      <c r="AB251" s="70"/>
      <c r="AC251" s="70" t="s">
        <v>608</v>
      </c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6" t="str">
        <f>IF(BS_CONTROLE[[#This Row],[Local - Partida]]=0, "-", BS_CONTROLE[[#This Row],[Local - Partida]])</f>
        <v>-</v>
      </c>
      <c r="AL251" s="276" t="str">
        <f>IF(BS_CONTROLE[[#This Row],[Local - Encerramento]]=0, "-", BS_CONTROLE[[#This Row],[Local - Encerramento]])</f>
        <v>-</v>
      </c>
      <c r="AM251" s="276" t="str">
        <f>IF(BS_CONTROLE[[#This Row],[Entre - Estações]]=0, "-", BS_CONTROLE[[#This Row],[Entre - Estações]])</f>
        <v>-</v>
      </c>
      <c r="AN251" s="276" t="str">
        <f>IF(BS_CONTROLE[[#This Row],[SB]]=0, "-", BS_CONTROLE[[#This Row],[SB]])</f>
        <v>-</v>
      </c>
      <c r="AO251" s="277" t="str">
        <f>IF(BS_CONTROLE[[#This Row],[SUB]]=0, "-", BS_CONTROLE[[#This Row],[SUB]])</f>
        <v>-</v>
      </c>
      <c r="AP251" s="278" t="str">
        <f>IF(BS_CONTROLE[[#This Row],[KM - Inicio]]=0, "-", BS_CONTROLE[[#This Row],[KM - Inicio]])</f>
        <v>-</v>
      </c>
      <c r="AQ251" s="278" t="str">
        <f>IF(BS_CONTROLE[[#This Row],[KM - Fim]]=0, "-", BS_CONTROLE[[#This Row],[KM - Fim]])</f>
        <v>-</v>
      </c>
      <c r="AR251" s="240"/>
      <c r="AS251" s="240"/>
      <c r="AT251" s="240"/>
      <c r="AU251" s="38"/>
      <c r="AV251" s="38"/>
      <c r="AW251" s="38"/>
      <c r="AX251" s="38"/>
      <c r="AY251" s="30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79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>IF(AND(BR251&lt;1,BS251&lt;1),"Produção e Intervalo",IF(BR251&lt;1,"Intervalo",IF(BS251&lt;1,"Produção","Aderente")))</f>
        <v>Aderente</v>
      </c>
      <c r="BR251" s="18" t="str">
        <f>IF(OR(B251="",F251=""),"*",AY251/P251)</f>
        <v>*</v>
      </c>
      <c r="BS251" s="18" t="str">
        <f>IF(OR(B251="",F251=""),"*",BA251/Q251)</f>
        <v>*</v>
      </c>
      <c r="BT251" s="223" t="str">
        <f t="shared" si="6"/>
        <v/>
      </c>
    </row>
    <row r="252" spans="1:72" ht="23.25" hidden="1">
      <c r="A252" s="167" t="str">
        <f>D252&amp;B252</f>
        <v>W4846011</v>
      </c>
      <c r="B252" s="341">
        <v>46011</v>
      </c>
      <c r="C252" s="8">
        <f>IF(BS_CONTROLE[[#This Row],[DATA]]="","",WEEKNUM(BS_CONTROLE[[#This Row],[DATA]]))</f>
        <v>51</v>
      </c>
      <c r="D252" s="51" t="s">
        <v>834</v>
      </c>
      <c r="E252" s="310"/>
      <c r="F252" s="172" t="s">
        <v>622</v>
      </c>
      <c r="G252" s="9" t="str">
        <f>IF(D252="","*",VLOOKUP(F252,BS_ATIVIDADE[#All],3,FALSE))</f>
        <v>OUTROS</v>
      </c>
      <c r="H252" s="173" t="s">
        <v>568</v>
      </c>
      <c r="I252" s="173" t="s">
        <v>250</v>
      </c>
      <c r="J252" s="215">
        <v>74</v>
      </c>
      <c r="K252" s="215">
        <v>406</v>
      </c>
      <c r="L252" s="83" t="s">
        <v>608</v>
      </c>
      <c r="M252" s="202" t="s">
        <v>1696</v>
      </c>
      <c r="N252" s="202" t="s">
        <v>1697</v>
      </c>
      <c r="O252" s="173">
        <v>0.375</v>
      </c>
      <c r="P252" s="173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28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80" t="str">
        <f>IFERROR(_xlfn.XLOOKUP(J252, BASE_MAPA!$D$2:$D$359, BASE_MAPA!$I$2:$I$359), "ERRO")</f>
        <v>MARCO INICIAL - ALTO ARAGUAIA</v>
      </c>
      <c r="V252" s="292" t="s">
        <v>1270</v>
      </c>
      <c r="W252" s="343" t="s">
        <v>1294</v>
      </c>
      <c r="X252" s="216" t="s">
        <v>964</v>
      </c>
      <c r="Y252" s="158" t="s">
        <v>967</v>
      </c>
      <c r="Z252" s="158"/>
      <c r="AA252" s="83">
        <v>1</v>
      </c>
      <c r="AB252" s="70" t="s">
        <v>956</v>
      </c>
      <c r="AC252" s="70" t="s">
        <v>608</v>
      </c>
      <c r="AD252" s="173">
        <v>0.29166666666666669</v>
      </c>
      <c r="AE252" s="83">
        <v>6202</v>
      </c>
      <c r="AF252" s="83">
        <v>6203</v>
      </c>
      <c r="AG252" s="83" t="s">
        <v>608</v>
      </c>
      <c r="AH252" s="48"/>
      <c r="AI252" s="172" t="s">
        <v>622</v>
      </c>
      <c r="AJ252" s="9" t="str">
        <f>IF(D252="","*",VLOOKUP(AI252,BS_ATIVIDADE[#Data],3,FALSE))</f>
        <v>OUTROS</v>
      </c>
      <c r="AK252" s="276" t="str">
        <f>IF(BS_CONTROLE[[#This Row],[Local - Partida]]=0, "-", BS_CONTROLE[[#This Row],[Local - Partida]])</f>
        <v>TOM</v>
      </c>
      <c r="AL252" s="276" t="str">
        <f>IF(BS_CONTROLE[[#This Row],[Local - Encerramento]]=0, "-", BS_CONTROLE[[#This Row],[Local - Encerramento]])</f>
        <v>TVI</v>
      </c>
      <c r="AM252" s="276" t="str">
        <f>IF(BS_CONTROLE[[#This Row],[Entre - Estações]]=0, "-", BS_CONTROLE[[#This Row],[Entre - Estações]])</f>
        <v>TOM-TVI</v>
      </c>
      <c r="AN252" s="276" t="str">
        <f>IF(BS_CONTROLE[[#This Row],[SB]]=0, "-", BS_CONTROLE[[#This Row],[SB]])</f>
        <v>TOMTVI</v>
      </c>
      <c r="AO252" s="277">
        <f>IF(BS_CONTROLE[[#This Row],[SUB]]=0, "-", BS_CONTROLE[[#This Row],[SUB]])</f>
        <v>74</v>
      </c>
      <c r="AP252" s="278">
        <f>IF(BS_CONTROLE[[#This Row],[KM - Inicio]]=0, "-", BS_CONTROLE[[#This Row],[KM - Inicio]])</f>
        <v>406</v>
      </c>
      <c r="AQ252" s="278" t="str">
        <f>IF(BS_CONTROLE[[#This Row],[KM - Fim]]=0, "-", BS_CONTROLE[[#This Row],[KM - Fim]])</f>
        <v>-</v>
      </c>
      <c r="AR252" s="240">
        <v>0.34652777777777777</v>
      </c>
      <c r="AS252" s="240">
        <v>0.41458333333333336</v>
      </c>
      <c r="AT252" s="240">
        <v>0.45624999999999999</v>
      </c>
      <c r="AU252" s="240"/>
      <c r="AV252" s="240"/>
      <c r="AW252" s="240"/>
      <c r="AX252" s="38"/>
      <c r="AY252" s="309">
        <f>IF(D252="","*",IFERROR(IF(ISODD(COUNT(AS252:AX252)),"ERRO",SUM((AT252-AS252),(AV252-AU252),(AX252-AW252))),"ERRO"))</f>
        <v>4.166666666666663E-2</v>
      </c>
      <c r="AZ252" s="13"/>
      <c r="BA252" s="71">
        <v>1</v>
      </c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1" t="str">
        <f>IFERROR(_xlfn.XLOOKUP(AO252, BASE_MAPA!$D$2:$D$359, BASE_MAPA!$I$2:$I$359), "ERRO")</f>
        <v>MARCO INICIAL - ALTO ARAGUAIA</v>
      </c>
      <c r="BF252" s="279"/>
      <c r="BG252" s="15"/>
      <c r="BH252" s="16">
        <v>2</v>
      </c>
      <c r="BI252" s="16"/>
      <c r="BJ252" s="302" t="s">
        <v>1698</v>
      </c>
      <c r="BK252" s="302" t="s">
        <v>1699</v>
      </c>
      <c r="BL252" s="15"/>
      <c r="BM252" s="14" t="s">
        <v>989</v>
      </c>
      <c r="BN252" s="14" t="s">
        <v>989</v>
      </c>
      <c r="BO252" s="165" t="s">
        <v>989</v>
      </c>
      <c r="BP252" s="16" t="s">
        <v>608</v>
      </c>
      <c r="BQ252" s="12" t="str">
        <f>IF(AND(BR252&lt;1,BS252&lt;1),"Produção e Intervalo",IF(BR252&lt;1,"Intervalo",IF(BS252&lt;1,"Produção","Aderente")))</f>
        <v>Intervalo</v>
      </c>
      <c r="BR252" s="18">
        <f>IF(OR(B252="",F252=""),"*",AY252/P252)</f>
        <v>0.99999999999999911</v>
      </c>
      <c r="BS252" s="18">
        <f>IF(OR(B252="",F252=""),"*",BA252/Q252)</f>
        <v>1</v>
      </c>
      <c r="BT252" s="223"/>
    </row>
    <row r="253" spans="1:72" hidden="1">
      <c r="A253" s="50" t="str">
        <f>D253&amp;B253</f>
        <v>E1446011</v>
      </c>
      <c r="B253" s="341">
        <v>46011</v>
      </c>
      <c r="C253" s="8">
        <f>IF(BS_CONTROLE[[#This Row],[DATA]]="","",WEEKNUM(BS_CONTROLE[[#This Row],[DATA]]))</f>
        <v>51</v>
      </c>
      <c r="D253" s="51" t="s">
        <v>751</v>
      </c>
      <c r="E253" s="310">
        <v>191</v>
      </c>
      <c r="F253" s="172" t="s">
        <v>705</v>
      </c>
      <c r="G253" s="9" t="str">
        <f>IF(D253="","*",VLOOKUP(F253,BS_ATIVIDADE[#All],3,FALSE))</f>
        <v>MECANIZAÇÃO - ESMERILHADORA</v>
      </c>
      <c r="H253" s="173" t="s">
        <v>492</v>
      </c>
      <c r="I253" s="173" t="s">
        <v>478</v>
      </c>
      <c r="J253" s="215">
        <v>78</v>
      </c>
      <c r="K253" s="215">
        <v>275</v>
      </c>
      <c r="L253" s="83" t="s">
        <v>608</v>
      </c>
      <c r="M253" s="202" t="s">
        <v>1700</v>
      </c>
      <c r="N253" s="202" t="s">
        <v>1701</v>
      </c>
      <c r="O253" s="173">
        <v>0.99930555555555556</v>
      </c>
      <c r="P253" s="173">
        <v>4.1666666666666664E-2</v>
      </c>
      <c r="Q253" s="83">
        <v>20000</v>
      </c>
      <c r="R253" s="10" t="str">
        <f>IFERROR(_xlfn.XLOOKUP(F253, BS_ATIVIDADE[ATIVIDADE],BS_ATIVIDADE[UNIDADE] ), "*")</f>
        <v>M</v>
      </c>
      <c r="S253" s="28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0" t="str">
        <f>IFERROR(_xlfn.XLOOKUP(J253, BASE_MAPA!$D$2:$D$359, BASE_MAPA!$I$2:$I$359), "ERRO")</f>
        <v>ITIRAPINA - BAURU</v>
      </c>
      <c r="V253" s="196" t="s">
        <v>1556</v>
      </c>
      <c r="W253" s="173" t="s">
        <v>1702</v>
      </c>
      <c r="X253" s="216" t="s">
        <v>964</v>
      </c>
      <c r="Y253" s="158" t="s">
        <v>967</v>
      </c>
      <c r="Z253" s="158"/>
      <c r="AA253" s="83">
        <v>1</v>
      </c>
      <c r="AB253" s="70" t="s">
        <v>956</v>
      </c>
      <c r="AC253" s="70" t="s">
        <v>951</v>
      </c>
      <c r="AD253" s="312">
        <v>0.95833333333333337</v>
      </c>
      <c r="AE253" s="215">
        <v>6245</v>
      </c>
      <c r="AF253" s="215">
        <v>6246</v>
      </c>
      <c r="AG253" s="215" t="s">
        <v>608</v>
      </c>
      <c r="AH253" s="48"/>
      <c r="AI253" s="142" t="str">
        <f>IF(BS_CONTROLE[[#This Row],[Atividade]]=0, "-", BS_CONTROLE[[#This Row],[Atividade]])</f>
        <v>MECANIZAÇÃO - ESMERILHADORA</v>
      </c>
      <c r="AJ253" s="9" t="str">
        <f>IF(D253="","*",VLOOKUP(AI253,BS_ATIVIDADE[#Data],3,FALSE))</f>
        <v>MECANIZAÇÃO - ESMERILHADORA</v>
      </c>
      <c r="AK253" s="276" t="str">
        <f>IF(BS_CONTROLE[[#This Row],[Local - Partida]]=0, "-", BS_CONTROLE[[#This Row],[Local - Partida]])</f>
        <v>ZPD2</v>
      </c>
      <c r="AL253" s="276" t="str">
        <f>IF(BS_CONTROLE[[#This Row],[Local - Encerramento]]=0, "-", BS_CONTROLE[[#This Row],[Local - Encerramento]])</f>
        <v>ZJU2</v>
      </c>
      <c r="AM253" s="276" t="str">
        <f>IF(BS_CONTROLE[[#This Row],[Entre - Estações]]=0, "-", BS_CONTROLE[[#This Row],[Entre - Estações]])</f>
        <v>ZPD-ZJU</v>
      </c>
      <c r="AN253" s="276" t="str">
        <f>IF(BS_CONTROLE[[#This Row],[SB]]=0, "-", BS_CONTROLE[[#This Row],[SB]])</f>
        <v>ZPDZJU</v>
      </c>
      <c r="AO253" s="277">
        <f>IF(BS_CONTROLE[[#This Row],[SUB]]=0, "-", BS_CONTROLE[[#This Row],[SUB]])</f>
        <v>78</v>
      </c>
      <c r="AP253" s="278">
        <f>IF(BS_CONTROLE[[#This Row],[KM - Inicio]]=0, "-", BS_CONTROLE[[#This Row],[KM - Inicio]])</f>
        <v>275</v>
      </c>
      <c r="AQ253" s="278" t="str">
        <f>IF(BS_CONTROLE[[#This Row],[KM - Fim]]=0, "-", BS_CONTROLE[[#This Row],[KM - Fim]])</f>
        <v>-</v>
      </c>
      <c r="AR253" s="240">
        <v>2.7777777777777779E-3</v>
      </c>
      <c r="AS253" s="240">
        <v>3.472222222222222E-3</v>
      </c>
      <c r="AT253" s="240">
        <v>4.5138888888888888E-2</v>
      </c>
      <c r="AU253" s="38"/>
      <c r="AV253" s="38"/>
      <c r="AW253" s="38"/>
      <c r="AX253" s="38"/>
      <c r="AY253" s="309">
        <f>IF(D253="","*",IFERROR(IF(ISODD(COUNT(AS253:AX253)),"ERRO",SUM((AT253-AS253),(AV253-AU253),(AX253-AW253))),"ERRO"))</f>
        <v>4.1666666666666664E-2</v>
      </c>
      <c r="AZ253" s="13"/>
      <c r="BA253" s="71">
        <v>39930</v>
      </c>
      <c r="BB253" s="10" t="str">
        <f>IFERROR(_xlfn.XLOOKUP(AI253, BS_ATIVIDADE[ATIVIDADE],BS_ATIVIDADE[UNIDADE] ), "*")</f>
        <v>M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BASE_MAPA!$D$2:$D$359, BASE_MAPA!$I$2:$I$359), "ERRO")</f>
        <v>ITIRAPINA - BAURU</v>
      </c>
      <c r="BF253" s="279" t="str">
        <f>IF(BS_CONTROLE[[#This Row],[Responsavel pelo boletim]]=0, "-", BS_CONTROLE[[#This Row],[Responsavel pelo boletim]])</f>
        <v xml:space="preserve">Fernanda </v>
      </c>
      <c r="BG253" s="15"/>
      <c r="BH253" s="16">
        <v>2</v>
      </c>
      <c r="BI253" s="16"/>
      <c r="BJ253" s="16" t="s">
        <v>1703</v>
      </c>
      <c r="BK253" s="16" t="s">
        <v>1704</v>
      </c>
      <c r="BL253" s="15"/>
      <c r="BM253" s="14" t="s">
        <v>989</v>
      </c>
      <c r="BN253" s="14" t="s">
        <v>989</v>
      </c>
      <c r="BO253" s="165" t="s">
        <v>989</v>
      </c>
      <c r="BP253" s="16" t="s">
        <v>608</v>
      </c>
      <c r="BQ253" s="12" t="str">
        <f>IF(AND(BR253&lt;1,BS253&lt;1),"Produção e Intervalo",IF(BR253&lt;1,"Intervalo",IF(BS253&lt;1,"Produção","Aderente")))</f>
        <v>Aderente</v>
      </c>
      <c r="BR253" s="18">
        <f>IF(OR(B253="",F253=""),"*",AY253/P253)</f>
        <v>1</v>
      </c>
      <c r="BS253" s="18">
        <f>IF(OR(B253="",F253=""),"*",BA253/Q253)</f>
        <v>1.9964999999999999</v>
      </c>
      <c r="BT253" s="223" t="str">
        <f>IF(BN253="","",SUBSTITUTE(BM253," ","")&amp;SUBSTITUTE(BN253," ",""))</f>
        <v>OKOK</v>
      </c>
    </row>
    <row r="254" spans="1:72" hidden="1">
      <c r="A254" s="50" t="str">
        <f>D254&amp;B254</f>
        <v>E1746011</v>
      </c>
      <c r="B254" s="171">
        <v>46011</v>
      </c>
      <c r="C254" s="8">
        <f>IF(BS_CONTROLE[[#This Row],[DATA]]="","",WEEKNUM(BS_CONTROLE[[#This Row],[DATA]]))</f>
        <v>51</v>
      </c>
      <c r="D254" s="51" t="s">
        <v>753</v>
      </c>
      <c r="E254" s="310">
        <v>191</v>
      </c>
      <c r="F254" s="172" t="s">
        <v>610</v>
      </c>
      <c r="G254" s="9" t="str">
        <f>IF(D254="","*",VLOOKUP(F254,BS_ATIVIDADE[#All],3,FALSE))</f>
        <v>CAMINHÂO - SOLDA</v>
      </c>
      <c r="H254" s="173" t="s">
        <v>469</v>
      </c>
      <c r="I254" s="173" t="s">
        <v>469</v>
      </c>
      <c r="J254" s="215">
        <v>78</v>
      </c>
      <c r="K254" s="83">
        <v>250</v>
      </c>
      <c r="L254" s="83">
        <v>244</v>
      </c>
      <c r="M254" s="202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4" s="202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4" s="173">
        <v>0.41666666666666669</v>
      </c>
      <c r="P254" s="173">
        <v>9.583333333333334E-2</v>
      </c>
      <c r="Q254" s="83">
        <v>3</v>
      </c>
      <c r="R254" s="10" t="str">
        <f>IFERROR(_xlfn.XLOOKUP(F254, BS_ATIVIDADE[ATIVIDADE],BS_ATIVIDADE[UNIDADE] ), "*")</f>
        <v>Nº DE SOLDA</v>
      </c>
      <c r="S254" s="28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4" s="80" t="str">
        <f>IFERROR(_xlfn.XLOOKUP(J254, BASE_MAPA!$D$2:$D$359, BASE_MAPA!$I$2:$I$359), "ERRO")</f>
        <v>ITIRAPINA - BAURU</v>
      </c>
      <c r="V254" s="196" t="s">
        <v>1590</v>
      </c>
      <c r="W254" s="173" t="s">
        <v>1288</v>
      </c>
      <c r="X254" s="216" t="s">
        <v>964</v>
      </c>
      <c r="Y254" s="158" t="s">
        <v>967</v>
      </c>
      <c r="Z254" s="158"/>
      <c r="AA254" s="83">
        <v>1</v>
      </c>
      <c r="AB254" s="70" t="s">
        <v>956</v>
      </c>
      <c r="AC254" s="70" t="s">
        <v>951</v>
      </c>
      <c r="AD254" s="173">
        <v>0.29166666666666669</v>
      </c>
      <c r="AE254" s="83">
        <v>6251</v>
      </c>
      <c r="AF254" s="83" t="s">
        <v>608</v>
      </c>
      <c r="AG254" s="83" t="s">
        <v>608</v>
      </c>
      <c r="AH254" s="48"/>
      <c r="AI254" s="142" t="str">
        <f>IF(BS_CONTROLE[[#This Row],[Atividade]]=0, "-", BS_CONTROLE[[#This Row],[Atividade]])</f>
        <v>CAMINHÃO DE SOLDA</v>
      </c>
      <c r="AJ254" s="9" t="str">
        <f>IF(D254="","*",VLOOKUP(AI254,BS_ATIVIDADE[#Data],3,FALSE))</f>
        <v>CAMINHÂO - SOLDA</v>
      </c>
      <c r="AK254" s="276" t="str">
        <f>IF(BS_CONTROLE[[#This Row],[Local - Partida]]=0, "-", BS_CONTROLE[[#This Row],[Local - Partida]])</f>
        <v>ZDK2</v>
      </c>
      <c r="AL254" s="276" t="str">
        <f>IF(BS_CONTROLE[[#This Row],[Local - Encerramento]]=0, "-", BS_CONTROLE[[#This Row],[Local - Encerramento]])</f>
        <v>ZDK2</v>
      </c>
      <c r="AM254" s="276" t="str">
        <f>IF(BS_CONTROLE[[#This Row],[Entre - Estações]]=0, "-", BS_CONTROLE[[#This Row],[Entre - Estações]])</f>
        <v>ZVT-ZDK</v>
      </c>
      <c r="AN254" s="276" t="str">
        <f>IF(BS_CONTROLE[[#This Row],[SB]]=0, "-", BS_CONTROLE[[#This Row],[SB]])</f>
        <v>ZVTZDK</v>
      </c>
      <c r="AO254" s="277">
        <f>IF(BS_CONTROLE[[#This Row],[SUB]]=0, "-", BS_CONTROLE[[#This Row],[SUB]])</f>
        <v>78</v>
      </c>
      <c r="AP254" s="278">
        <f>IF(BS_CONTROLE[[#This Row],[KM - Inicio]]=0, "-", BS_CONTROLE[[#This Row],[KM - Inicio]])</f>
        <v>250</v>
      </c>
      <c r="AQ254" s="278">
        <f>IF(BS_CONTROLE[[#This Row],[KM - Fim]]=0, "-", BS_CONTROLE[[#This Row],[KM - Fim]])</f>
        <v>244</v>
      </c>
      <c r="AR254" s="240">
        <v>0.37361111111111112</v>
      </c>
      <c r="AS254" s="240">
        <v>0.39374999999999999</v>
      </c>
      <c r="AT254" s="240">
        <v>0.48958333333333331</v>
      </c>
      <c r="AU254" s="38"/>
      <c r="AV254" s="38"/>
      <c r="AW254" s="38"/>
      <c r="AX254" s="38"/>
      <c r="AY254" s="309">
        <f>IF(D254="","*",IFERROR(IF(ISODD(COUNT(AS254:AX254)),"ERRO",SUM((AT254-AS254),(AV254-AU254),(AX254-AW254))),"ERRO"))</f>
        <v>9.5833333333333326E-2</v>
      </c>
      <c r="AZ254" s="13"/>
      <c r="BA254" s="71">
        <v>3</v>
      </c>
      <c r="BB254" s="10" t="str">
        <f>IFERROR(_xlfn.XLOOKUP(AI254, BS_ATIVIDADE[ATIVIDADE],BS_ATIVIDADE[UNIDADE] ), "*")</f>
        <v>Nº DE SOLDA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4" s="11" t="str">
        <f>IFERROR(_xlfn.XLOOKUP(AO254, BASE_MAPA!$D$2:$D$359, BASE_MAPA!$I$2:$I$359), "ERRO")</f>
        <v>ITIRAPINA - BAURU</v>
      </c>
      <c r="BF254" s="279" t="str">
        <f>IF(BS_CONTROLE[[#This Row],[Responsavel pelo boletim]]=0, "-", BS_CONTROLE[[#This Row],[Responsavel pelo boletim]])</f>
        <v xml:space="preserve">Higor </v>
      </c>
      <c r="BG254" s="15"/>
      <c r="BH254" s="16">
        <v>2</v>
      </c>
      <c r="BI254" s="16"/>
      <c r="BJ254" s="16" t="s">
        <v>1705</v>
      </c>
      <c r="BK254" s="16" t="s">
        <v>1706</v>
      </c>
      <c r="BL254" s="15"/>
      <c r="BM254" s="14" t="s">
        <v>989</v>
      </c>
      <c r="BN254" s="14" t="s">
        <v>989</v>
      </c>
      <c r="BO254" s="165" t="s">
        <v>989</v>
      </c>
      <c r="BP254" s="16" t="s">
        <v>608</v>
      </c>
      <c r="BQ254" s="12" t="str">
        <f>IF(AND(BR254&lt;1,BS254&lt;1),"Produção e Intervalo",IF(BR254&lt;1,"Intervalo",IF(BS254&lt;1,"Produção","Aderente")))</f>
        <v>Aderente</v>
      </c>
      <c r="BR254" s="18">
        <f>IF(OR(B254="",F254=""),"*",AY254/P254)</f>
        <v>0.99999999999999989</v>
      </c>
      <c r="BS254" s="18">
        <f>IF(OR(B254="",F254=""),"*",BA254/Q254)</f>
        <v>1</v>
      </c>
      <c r="BT254" s="223" t="str">
        <f>IF(BN254="","",SUBSTITUTE(BM254," ","")&amp;SUBSTITUTE(BN254," ",""))</f>
        <v>OKOK</v>
      </c>
    </row>
    <row r="255" spans="1:72" hidden="1">
      <c r="A255" s="50" t="str">
        <f>D255&amp;B255</f>
        <v>V9346011</v>
      </c>
      <c r="B255" s="341">
        <v>46011</v>
      </c>
      <c r="C255" s="8">
        <f>IF(BS_CONTROLE[[#This Row],[DATA]]="","",WEEKNUM(BS_CONTROLE[[#This Row],[DATA]]))</f>
        <v>51</v>
      </c>
      <c r="D255" s="51" t="s">
        <v>829</v>
      </c>
      <c r="E255" s="310">
        <v>192</v>
      </c>
      <c r="F255" s="172" t="s">
        <v>714</v>
      </c>
      <c r="G255" s="9" t="str">
        <f>IF(D255="","*",VLOOKUP(F255,BS_ATIVIDADE[#All],3,FALSE))</f>
        <v>MECANIZAÇÃO - SOCADORA</v>
      </c>
      <c r="H255" s="202" t="s">
        <v>434</v>
      </c>
      <c r="I255" s="202" t="s">
        <v>434</v>
      </c>
      <c r="J255" s="215">
        <v>78</v>
      </c>
      <c r="K255" s="215">
        <v>185</v>
      </c>
      <c r="L255" s="83">
        <v>180</v>
      </c>
      <c r="M255" s="202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5" s="202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5" s="173">
        <v>0.375</v>
      </c>
      <c r="P255" s="173">
        <v>8.3333333333333329E-2</v>
      </c>
      <c r="Q255" s="83">
        <v>1020</v>
      </c>
      <c r="R255" s="10" t="str">
        <f>IFERROR(_xlfn.XLOOKUP(F255, BS_ATIVIDADE[ATIVIDADE],BS_ATIVIDADE[UNIDADE] ), "*")</f>
        <v>M</v>
      </c>
      <c r="S255" s="28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5" s="80" t="str">
        <f>IFERROR(_xlfn.XLOOKUP(J255, BASE_MAPA!$D$2:$D$359, BASE_MAPA!$I$2:$I$359), "ERRO")</f>
        <v>ITIRAPINA - BAURU</v>
      </c>
      <c r="V255" s="196" t="s">
        <v>1588</v>
      </c>
      <c r="W255" s="173" t="s">
        <v>1239</v>
      </c>
      <c r="X255" s="216" t="s">
        <v>964</v>
      </c>
      <c r="Y255" s="158" t="s">
        <v>967</v>
      </c>
      <c r="Z255" s="158"/>
      <c r="AA255" s="83">
        <v>1</v>
      </c>
      <c r="AB255" s="70" t="s">
        <v>956</v>
      </c>
      <c r="AC255" s="70" t="s">
        <v>951</v>
      </c>
      <c r="AD255" s="173">
        <v>0.29166666666666669</v>
      </c>
      <c r="AE255" s="83">
        <v>6373</v>
      </c>
      <c r="AF255" s="83" t="s">
        <v>608</v>
      </c>
      <c r="AG255" s="83" t="s">
        <v>608</v>
      </c>
      <c r="AH255" s="48"/>
      <c r="AI255" s="142" t="str">
        <f>IF(BS_CONTROLE[[#This Row],[Atividade]]=0, "-", BS_CONTROLE[[#This Row],[Atividade]])</f>
        <v>MECANIZAÇÃO - SOCADORA</v>
      </c>
      <c r="AJ255" s="9" t="str">
        <f>IF(D255="","*",VLOOKUP(AI255,BS_ATIVIDADE[#Data],3,FALSE))</f>
        <v>MECANIZAÇÃO - SOCADORA</v>
      </c>
      <c r="AK255" s="276" t="str">
        <f>IF(BS_CONTROLE[[#This Row],[Local - Partida]]=0, "-", BS_CONTROLE[[#This Row],[Local - Partida]])</f>
        <v>ZFH2</v>
      </c>
      <c r="AL255" s="276" t="str">
        <f>IF(BS_CONTROLE[[#This Row],[Local - Encerramento]]=0, "-", BS_CONTROLE[[#This Row],[Local - Encerramento]])</f>
        <v>ZFH2</v>
      </c>
      <c r="AM255" s="276" t="str">
        <f>IF(BS_CONTROLE[[#This Row],[Entre - Estações]]=0, "-", BS_CONTROLE[[#This Row],[Entre - Estações]])</f>
        <v>ZQY-ZFH</v>
      </c>
      <c r="AN255" s="276" t="str">
        <f>IF(BS_CONTROLE[[#This Row],[SB]]=0, "-", BS_CONTROLE[[#This Row],[SB]])</f>
        <v>ZQYZFH</v>
      </c>
      <c r="AO255" s="277">
        <f>IF(BS_CONTROLE[[#This Row],[SUB]]=0, "-", BS_CONTROLE[[#This Row],[SUB]])</f>
        <v>78</v>
      </c>
      <c r="AP255" s="278">
        <v>185</v>
      </c>
      <c r="AQ255" s="278">
        <v>186</v>
      </c>
      <c r="AR255" s="240">
        <v>0</v>
      </c>
      <c r="AS255" s="240">
        <v>0</v>
      </c>
      <c r="AT255" s="240">
        <v>0</v>
      </c>
      <c r="AU255" s="38"/>
      <c r="AV255" s="38"/>
      <c r="AW255" s="38"/>
      <c r="AX255" s="38"/>
      <c r="AY255" s="309">
        <f>IF(D255="","*",IFERROR(IF(ISODD(COUNT(AS255:AX255)),"ERRO",SUM((AT255-AS255),(AV255-AU255),(AX255-AW255))),"ERRO"))</f>
        <v>0</v>
      </c>
      <c r="AZ255" s="13"/>
      <c r="BA255" s="71">
        <v>0</v>
      </c>
      <c r="BB255" s="10" t="str">
        <f>IFERROR(_xlfn.XLOOKUP(AI255, BS_ATIVIDADE[ATIVIDADE],BS_ATIVIDADE[UNIDADE] ), "*")</f>
        <v>M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5" s="11" t="str">
        <f>IFERROR(_xlfn.XLOOKUP(AO255, BASE_MAPA!$D$2:$D$359, BASE_MAPA!$I$2:$I$359), "ERRO")</f>
        <v>ITIRAPINA - BAURU</v>
      </c>
      <c r="BF255" s="279" t="str">
        <f>IF(BS_CONTROLE[[#This Row],[Responsavel pelo boletim]]=0, "-", BS_CONTROLE[[#This Row],[Responsavel pelo boletim]])</f>
        <v>Antonioni</v>
      </c>
      <c r="BG255" s="15"/>
      <c r="BH255" s="16">
        <v>0</v>
      </c>
      <c r="BI255" s="16"/>
      <c r="BJ255" s="342" t="s">
        <v>1707</v>
      </c>
      <c r="BK255" s="16" t="s">
        <v>1708</v>
      </c>
      <c r="BL255" s="15"/>
      <c r="BM255" s="14" t="s">
        <v>981</v>
      </c>
      <c r="BN255" s="14" t="s">
        <v>1012</v>
      </c>
      <c r="BO255" s="165" t="s">
        <v>1070</v>
      </c>
      <c r="BP255" s="16" t="s">
        <v>1708</v>
      </c>
      <c r="BQ255" s="12" t="str">
        <f>IF(AND(BR255&lt;1,BS255&lt;1),"Produção e Intervalo",IF(BR255&lt;1,"Intervalo",IF(BS255&lt;1,"Produção","Aderente")))</f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23" t="str">
        <f>IF(BN255="","",SUBSTITUTE(BM255," ","")&amp;SUBSTITUTE(BN255," ",""))</f>
        <v>MecanizaçãoAtivos</v>
      </c>
    </row>
    <row r="256" spans="1:72" hidden="1">
      <c r="A256" s="50" t="str">
        <f>D256&amp;B256</f>
        <v>E1846011</v>
      </c>
      <c r="B256" s="171">
        <v>46011</v>
      </c>
      <c r="C256" s="8">
        <f>IF(BS_CONTROLE[[#This Row],[DATA]]="","",WEEKNUM(BS_CONTROLE[[#This Row],[DATA]]))</f>
        <v>51</v>
      </c>
      <c r="D256" s="51" t="s">
        <v>756</v>
      </c>
      <c r="E256" s="310">
        <v>192</v>
      </c>
      <c r="F256" s="172" t="s">
        <v>610</v>
      </c>
      <c r="G256" s="9" t="str">
        <f>IF(D256="","*",VLOOKUP(F256,BS_ATIVIDADE[#All],3,FALSE))</f>
        <v>CAMINHÂO - SOLDA</v>
      </c>
      <c r="H256" s="202" t="str" cm="1">
        <f t="array" ref="H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56" s="202" t="str" cm="1">
        <f t="array" ref="I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56" s="215">
        <v>78</v>
      </c>
      <c r="K256" s="215">
        <v>178</v>
      </c>
      <c r="L256" s="83">
        <v>175</v>
      </c>
      <c r="M256" s="20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56" s="202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56" s="173">
        <v>0.35416666666666669</v>
      </c>
      <c r="P256" s="173">
        <v>0.125</v>
      </c>
      <c r="Q256" s="83">
        <v>3</v>
      </c>
      <c r="R256" s="10" t="str">
        <f>IFERROR(_xlfn.XLOOKUP(F256, BS_ATIVIDADE[ATIVIDADE],BS_ATIVIDADE[UNIDADE] ), "*")</f>
        <v>Nº DE SOLDA</v>
      </c>
      <c r="S256" s="28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28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6" s="80" t="str">
        <f>IFERROR(_xlfn.XLOOKUP(J256, BASE_MAPA!$D$2:$D$359, BASE_MAPA!$I$2:$I$359), "ERRO")</f>
        <v>ITIRAPINA - BAURU</v>
      </c>
      <c r="V256" s="196" t="s">
        <v>1287</v>
      </c>
      <c r="W256" s="173" t="s">
        <v>1592</v>
      </c>
      <c r="X256" s="216" t="s">
        <v>964</v>
      </c>
      <c r="Y256" s="158" t="s">
        <v>967</v>
      </c>
      <c r="Z256" s="158"/>
      <c r="AA256" s="83">
        <v>1</v>
      </c>
      <c r="AB256" s="70" t="s">
        <v>956</v>
      </c>
      <c r="AC256" s="70" t="s">
        <v>951</v>
      </c>
      <c r="AD256" s="173">
        <v>0.29166666666666669</v>
      </c>
      <c r="AE256" s="83">
        <v>6252</v>
      </c>
      <c r="AF256" s="83" t="s">
        <v>608</v>
      </c>
      <c r="AG256" s="83" t="s">
        <v>608</v>
      </c>
      <c r="AH256" s="48"/>
      <c r="AI256" s="142" t="str">
        <f>IF(BS_CONTROLE[[#This Row],[Atividade]]=0, "-", BS_CONTROLE[[#This Row],[Atividade]])</f>
        <v>CAMINHÃO DE SOLDA</v>
      </c>
      <c r="AJ256" s="9" t="str">
        <f>IF(D256="","*",VLOOKUP(AI256,BS_ATIVIDADE[#Data],3,FALSE))</f>
        <v>CAMINHÂO - SOLDA</v>
      </c>
      <c r="AK256" s="276" t="str">
        <f>IF(BS_CONTROLE[[#This Row],[Local - Partida]]=0, "-", BS_CONTROLE[[#This Row],[Local - Partida]])</f>
        <v>ZIQ-ZQY</v>
      </c>
      <c r="AL256" s="276" t="str">
        <f>IF(BS_CONTROLE[[#This Row],[Local - Encerramento]]=0, "-", BS_CONTROLE[[#This Row],[Local - Encerramento]])</f>
        <v>ZIQ-ZQY</v>
      </c>
      <c r="AM256" s="276" t="str">
        <f>IF(BS_CONTROLE[[#This Row],[Entre - Estações]]=0, "-", BS_CONTROLE[[#This Row],[Entre - Estações]])</f>
        <v>ZIQ-ZQY</v>
      </c>
      <c r="AN256" s="276" t="str">
        <f>IF(BS_CONTROLE[[#This Row],[SB]]=0, "-", BS_CONTROLE[[#This Row],[SB]])</f>
        <v>ZIQZQY</v>
      </c>
      <c r="AO256" s="277">
        <f>IF(BS_CONTROLE[[#This Row],[SUB]]=0, "-", BS_CONTROLE[[#This Row],[SUB]])</f>
        <v>78</v>
      </c>
      <c r="AP256" s="278">
        <f>IF(BS_CONTROLE[[#This Row],[KM - Inicio]]=0, "-", BS_CONTROLE[[#This Row],[KM - Inicio]])</f>
        <v>178</v>
      </c>
      <c r="AQ256" s="278">
        <f>IF(BS_CONTROLE[[#This Row],[KM - Fim]]=0, "-", BS_CONTROLE[[#This Row],[KM - Fim]])</f>
        <v>175</v>
      </c>
      <c r="AR256" s="240">
        <v>0.3527777777777778</v>
      </c>
      <c r="AS256" s="240">
        <v>0.62916666666666665</v>
      </c>
      <c r="AT256" s="240">
        <v>0.78402777777777777</v>
      </c>
      <c r="AU256" s="38"/>
      <c r="AV256" s="38"/>
      <c r="AW256" s="38"/>
      <c r="AX256" s="38"/>
      <c r="AY256" s="309">
        <f>IF(D256="","*",IFERROR(IF(ISODD(COUNT(AS256:AX256)),"ERRO",SUM((AT256-AS256),(AV256-AU256),(AX256-AW256))),"ERRO"))</f>
        <v>0.15486111111111112</v>
      </c>
      <c r="AZ256" s="13"/>
      <c r="BA256" s="71">
        <v>3</v>
      </c>
      <c r="BB256" s="10" t="str">
        <f>IFERROR(_xlfn.XLOOKUP(AI256, BS_ATIVIDADE[ATIVIDADE],BS_ATIVIDADE[UNIDADE] ), "*")</f>
        <v>Nº DE SOLDA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6" s="11" t="str">
        <f>IFERROR(_xlfn.XLOOKUP(AO256, BASE_MAPA!$D$2:$D$359, BASE_MAPA!$I$2:$I$359), "ERRO")</f>
        <v>ITIRAPINA - BAURU</v>
      </c>
      <c r="BF256" s="279" t="str">
        <f>IF(BS_CONTROLE[[#This Row],[Responsavel pelo boletim]]=0, "-", BS_CONTROLE[[#This Row],[Responsavel pelo boletim]])</f>
        <v>Higor</v>
      </c>
      <c r="BG256" s="15"/>
      <c r="BH256" s="16">
        <v>2</v>
      </c>
      <c r="BI256" s="16"/>
      <c r="BJ256" s="342" t="s">
        <v>1709</v>
      </c>
      <c r="BK256" s="342" t="s">
        <v>1710</v>
      </c>
      <c r="BL256" s="15"/>
      <c r="BM256" s="14" t="s">
        <v>989</v>
      </c>
      <c r="BN256" s="14" t="s">
        <v>989</v>
      </c>
      <c r="BO256" s="165" t="s">
        <v>989</v>
      </c>
      <c r="BP256" s="16" t="s">
        <v>608</v>
      </c>
      <c r="BQ256" s="12" t="str">
        <f>IF(AND(BR256&lt;1,BS256&lt;1),"Produção e Intervalo",IF(BR256&lt;1,"Intervalo",IF(BS256&lt;1,"Produção","Aderente")))</f>
        <v>Aderente</v>
      </c>
      <c r="BR256" s="18">
        <f>IF(OR(B256="",F256=""),"*",AY256/P256)</f>
        <v>1.2388888888888889</v>
      </c>
      <c r="BS256" s="18">
        <f>IF(OR(B256="",F256=""),"*",BA256/Q256)</f>
        <v>1</v>
      </c>
      <c r="BT256" s="223" t="str">
        <f>IF(BN256="","",SUBSTITUTE(BM256," ","")&amp;SUBSTITUTE(BN256," ",""))</f>
        <v>OKOK</v>
      </c>
    </row>
    <row r="257" spans="1:72" hidden="1">
      <c r="A257" s="167" t="str">
        <f>D257&amp;B257</f>
        <v>V4246011</v>
      </c>
      <c r="B257" s="171">
        <v>46011</v>
      </c>
      <c r="C257" s="8">
        <f>IF(BS_CONTROLE[[#This Row],[DATA]]="","",WEEKNUM(BS_CONTROLE[[#This Row],[DATA]]))</f>
        <v>51</v>
      </c>
      <c r="D257" s="51" t="s">
        <v>787</v>
      </c>
      <c r="E257" s="310"/>
      <c r="F257" s="172" t="s">
        <v>740</v>
      </c>
      <c r="G257" s="9" t="str">
        <f>IF(D257="","*",VLOOKUP(F257,BS_ATIVIDADE[#All],3,FALSE))</f>
        <v>MODERNIZAÇÃO</v>
      </c>
      <c r="H257" s="173" t="s">
        <v>394</v>
      </c>
      <c r="I257" s="173" t="s">
        <v>394</v>
      </c>
      <c r="J257" s="215">
        <v>72</v>
      </c>
      <c r="K257" s="215">
        <v>316</v>
      </c>
      <c r="L257" s="83">
        <v>317.5</v>
      </c>
      <c r="M257" s="20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7" s="20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7" s="173">
        <v>0.27083333333333331</v>
      </c>
      <c r="P257" s="173">
        <v>8.3333333333333329E-2</v>
      </c>
      <c r="Q257" s="83">
        <v>400</v>
      </c>
      <c r="R257" s="10" t="str">
        <f>IFERROR(_xlfn.XLOOKUP(F257, BS_ATIVIDADE[ATIVIDADE],BS_ATIVIDADE[UNIDADE] ), "*")</f>
        <v>M</v>
      </c>
      <c r="S257" s="28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7" s="28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7" s="80" t="str">
        <f>IFERROR(_xlfn.XLOOKUP(J257, BASE_MAPA!$D$2:$D$359, BASE_MAPA!$I$2:$I$359), "ERRO")</f>
        <v>ARARAQUARA - COLOMBIA</v>
      </c>
      <c r="V257" s="196" t="s">
        <v>1350</v>
      </c>
      <c r="W257" s="173" t="s">
        <v>1239</v>
      </c>
      <c r="X257" s="216" t="s">
        <v>964</v>
      </c>
      <c r="Y257" s="158" t="s">
        <v>967</v>
      </c>
      <c r="Z257" s="158"/>
      <c r="AA257" s="83">
        <v>1</v>
      </c>
      <c r="AB257" s="70" t="s">
        <v>956</v>
      </c>
      <c r="AC257" s="70" t="s">
        <v>951</v>
      </c>
      <c r="AD257" s="173">
        <v>0.3125</v>
      </c>
      <c r="AE257" s="83">
        <v>6242</v>
      </c>
      <c r="AF257" s="83" t="s">
        <v>608</v>
      </c>
      <c r="AG257" s="83" t="s">
        <v>608</v>
      </c>
      <c r="AH257" s="48"/>
      <c r="AI257" s="142" t="str">
        <f>IF(BS_CONTROLE[[#This Row],[Atividade]]=0, "-", BS_CONTROLE[[#This Row],[Atividade]])</f>
        <v>MODERNIZAÇÃO - SOCADORA</v>
      </c>
      <c r="AJ257" s="9" t="str">
        <f>IF(D257="","*",VLOOKUP(AI257,BS_ATIVIDADE[#Data],3,FALSE))</f>
        <v>MODERNIZAÇÃO</v>
      </c>
      <c r="AK257" s="276" t="str">
        <f>IF(BS_CONTROLE[[#This Row],[Local - Partida]]=0, "-", BS_CONTROLE[[#This Row],[Local - Partida]])</f>
        <v>ZGT1</v>
      </c>
      <c r="AL257" s="276" t="str">
        <f>IF(BS_CONTROLE[[#This Row],[Local - Encerramento]]=0, "-", BS_CONTROLE[[#This Row],[Local - Encerramento]])</f>
        <v>ZGT1</v>
      </c>
      <c r="AM257" s="276" t="str">
        <f>IF(BS_CONTROLE[[#This Row],[Entre - Estações]]=0, "-", BS_CONTROLE[[#This Row],[Entre - Estações]])</f>
        <v>ZGT-ZXE</v>
      </c>
      <c r="AN257" s="276" t="str">
        <f>IF(BS_CONTROLE[[#This Row],[SB]]=0, "-", BS_CONTROLE[[#This Row],[SB]])</f>
        <v>ZGTZXE</v>
      </c>
      <c r="AO257" s="277">
        <f>IF(BS_CONTROLE[[#This Row],[SUB]]=0, "-", BS_CONTROLE[[#This Row],[SUB]])</f>
        <v>72</v>
      </c>
      <c r="AP257" s="278">
        <f>IF(BS_CONTROLE[[#This Row],[KM - Inicio]]=0, "-", BS_CONTROLE[[#This Row],[KM - Inicio]])</f>
        <v>316</v>
      </c>
      <c r="AQ257" s="278">
        <f>IF(BS_CONTROLE[[#This Row],[KM - Fim]]=0, "-", BS_CONTROLE[[#This Row],[KM - Fim]])</f>
        <v>317.5</v>
      </c>
      <c r="AR257" s="240">
        <v>0.25833333333333336</v>
      </c>
      <c r="AS257" s="240">
        <v>0</v>
      </c>
      <c r="AT257" s="240">
        <v>0</v>
      </c>
      <c r="AU257" s="240"/>
      <c r="AV257" s="240"/>
      <c r="AW257" s="240"/>
      <c r="AX257" s="38"/>
      <c r="AY257" s="309">
        <f>IF(D257="","*",IFERROR(IF(ISODD(COUNT(AS257:AX257)),"ERRO",SUM((AT257-AS257),(AV257-AU257),(AX257-AW257))),"ERRO"))</f>
        <v>0</v>
      </c>
      <c r="AZ257" s="13"/>
      <c r="BA257" s="71">
        <v>0</v>
      </c>
      <c r="BB257" s="10" t="str">
        <f>IFERROR(_xlfn.XLOOKUP(AI257, BS_ATIVIDADE[ATIVIDADE],BS_ATIVIDADE[UNIDADE] ), "*")</f>
        <v>M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7" s="11" t="str">
        <f>IFERROR(_xlfn.XLOOKUP(AO257, BASE_MAPA!$D$2:$D$359, BASE_MAPA!$I$2:$I$359), "ERRO")</f>
        <v>ARARAQUARA - COLOMBIA</v>
      </c>
      <c r="BF257" s="279" t="str">
        <f>IF(BS_CONTROLE[[#This Row],[Responsavel pelo boletim]]=0, "-", BS_CONTROLE[[#This Row],[Responsavel pelo boletim]])</f>
        <v>Ezequiel</v>
      </c>
      <c r="BG257" s="15"/>
      <c r="BH257" s="16">
        <v>0</v>
      </c>
      <c r="BI257" s="16"/>
      <c r="BJ257" s="342" t="s">
        <v>1711</v>
      </c>
      <c r="BK257" s="342" t="s">
        <v>1712</v>
      </c>
      <c r="BL257" s="15"/>
      <c r="BM257" s="14" t="s">
        <v>990</v>
      </c>
      <c r="BN257" s="14" t="s">
        <v>1007</v>
      </c>
      <c r="BO257" s="165" t="s">
        <v>1080</v>
      </c>
      <c r="BP257" s="342" t="s">
        <v>1712</v>
      </c>
      <c r="BQ257" s="12" t="str">
        <f>IF(AND(BR257&lt;1,BS257&lt;1),"Produção e Intervalo",IF(BR257&lt;1,"Intervalo",IF(BS257&lt;1,"Produção","Aderente")))</f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23" t="str">
        <f t="shared" ref="BT257:BT258" si="7">IF(BN257="","",SUBSTITUTE(BM257," ","")&amp;SUBSTITUTE(BN257," ",""))</f>
        <v>AnomaliaVia</v>
      </c>
    </row>
    <row r="258" spans="1:72" hidden="1">
      <c r="A258" s="50" t="str">
        <f>D258&amp;B258</f>
        <v>A1346011</v>
      </c>
      <c r="B258" s="171">
        <v>46011</v>
      </c>
      <c r="C258" s="8">
        <f>IF(BS_CONTROLE[[#This Row],[DATA]]="","",WEEKNUM(BS_CONTROLE[[#This Row],[DATA]]))</f>
        <v>51</v>
      </c>
      <c r="D258" s="51" t="s">
        <v>684</v>
      </c>
      <c r="E258" s="310">
        <v>243</v>
      </c>
      <c r="F258" s="172" t="s">
        <v>682</v>
      </c>
      <c r="G258" s="9" t="str">
        <f>IF(D258="","*",VLOOKUP(F258,BS_ATIVIDADE[#All],3,FALSE))</f>
        <v>OUTROS</v>
      </c>
      <c r="H258" s="173" t="s">
        <v>148</v>
      </c>
      <c r="I258" s="173" t="s">
        <v>163</v>
      </c>
      <c r="J258" s="215">
        <v>101</v>
      </c>
      <c r="K258" s="215">
        <v>1290.145</v>
      </c>
      <c r="L258" s="83">
        <v>1347.8</v>
      </c>
      <c r="M258" s="202" t="s">
        <v>1713</v>
      </c>
      <c r="N258" s="202" t="s">
        <v>1714</v>
      </c>
      <c r="O258" s="173">
        <v>0.33333333333333331</v>
      </c>
      <c r="P258" s="173">
        <v>4.1666666666666664E-2</v>
      </c>
      <c r="Q258" s="83">
        <v>1</v>
      </c>
      <c r="R258" s="10" t="str">
        <f>IFERROR(_xlfn.XLOOKUP(F258, BS_ATIVIDADE[ATIVIDADE],BS_ATIVIDADE[UNIDADE] ), "*")</f>
        <v>BINÁRIO</v>
      </c>
      <c r="S258" s="28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8" s="28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8" s="80" t="str">
        <f>IFERROR(_xlfn.XLOOKUP(J258, BASE_MAPA!$D$2:$D$359, BASE_MAPA!$I$2:$I$359), "ERRO")</f>
        <v>PORTO NACIONAL - OURO VERDE</v>
      </c>
      <c r="V258" s="196" t="s">
        <v>1715</v>
      </c>
      <c r="W258" s="173" t="s">
        <v>1302</v>
      </c>
      <c r="X258" s="216" t="s">
        <v>964</v>
      </c>
      <c r="Y258" s="158" t="s">
        <v>967</v>
      </c>
      <c r="Z258" s="158"/>
      <c r="AA258" s="83">
        <v>1</v>
      </c>
      <c r="AB258" s="70" t="s">
        <v>956</v>
      </c>
      <c r="AC258" s="70" t="s">
        <v>951</v>
      </c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INSPEÇÃO AUTO DE LINHA</v>
      </c>
      <c r="AJ258" s="9" t="str">
        <f>IF(D258="","*",VLOOKUP(AI258,BS_ATIVIDADE[#Data],3,FALSE))</f>
        <v>OUTROS</v>
      </c>
      <c r="AK258" s="276" t="str">
        <f>IF(BS_CONTROLE[[#This Row],[Local - Partida]]=0, "-", BS_CONTROLE[[#This Row],[Local - Partida]])</f>
        <v>PCA</v>
      </c>
      <c r="AL258" s="276" t="str">
        <f>IF(BS_CONTROLE[[#This Row],[Local - Encerramento]]=0, "-", BS_CONTROLE[[#This Row],[Local - Encerramento]])</f>
        <v>PSI</v>
      </c>
      <c r="AM258" s="276" t="str">
        <f>IF(BS_CONTROLE[[#This Row],[Entre - Estações]]=0, "-", BS_CONTROLE[[#This Row],[Entre - Estações]])</f>
        <v>PCA-PSI</v>
      </c>
      <c r="AN258" s="276" t="str">
        <f>IF(BS_CONTROLE[[#This Row],[SB]]=0, "-", BS_CONTROLE[[#This Row],[SB]])</f>
        <v>PCAPSI</v>
      </c>
      <c r="AO258" s="277">
        <f>IF(BS_CONTROLE[[#This Row],[SUB]]=0, "-", BS_CONTROLE[[#This Row],[SUB]])</f>
        <v>101</v>
      </c>
      <c r="AP258" s="278">
        <f>IF(BS_CONTROLE[[#This Row],[KM - Inicio]]=0, "-", BS_CONTROLE[[#This Row],[KM - Inicio]])</f>
        <v>1290.145</v>
      </c>
      <c r="AQ258" s="278">
        <f>IF(BS_CONTROLE[[#This Row],[KM - Fim]]=0, "-", BS_CONTROLE[[#This Row],[KM - Fim]])</f>
        <v>1347.8</v>
      </c>
      <c r="AR258" s="240">
        <v>0</v>
      </c>
      <c r="AS258" s="240">
        <v>0</v>
      </c>
      <c r="AT258" s="240">
        <v>0</v>
      </c>
      <c r="AU258" s="38"/>
      <c r="AV258" s="38"/>
      <c r="AW258" s="38"/>
      <c r="AX258" s="38"/>
      <c r="AY258" s="309">
        <f>IF(D258="","*",IFERROR(IF(ISODD(COUNT(AS258:AX258)),"ERRO",SUM((AT258-AS258),(AV258-AU258),(AX258-AW258))),"ERRO"))</f>
        <v>0</v>
      </c>
      <c r="AZ258" s="13"/>
      <c r="BA258" s="71">
        <v>0</v>
      </c>
      <c r="BB258" s="10" t="str">
        <f>IFERROR(_xlfn.XLOOKUP(AI258, BS_ATIVIDADE[ATIVIDADE],BS_ATIVIDADE[UNIDADE] ), "*")</f>
        <v>BINÁRIO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8" s="11" t="str">
        <f>IFERROR(_xlfn.XLOOKUP(AO258, BASE_MAPA!$D$2:$D$359, BASE_MAPA!$I$2:$I$359), "ERRO")</f>
        <v>PORTO NACIONAL - OURO VERDE</v>
      </c>
      <c r="BF258" s="279" t="s">
        <v>1715</v>
      </c>
      <c r="BG258" s="15"/>
      <c r="BH258" s="16">
        <v>0</v>
      </c>
      <c r="BI258" s="16"/>
      <c r="BJ258" s="342" t="s">
        <v>1707</v>
      </c>
      <c r="BK258" s="16" t="s">
        <v>1716</v>
      </c>
      <c r="BL258" s="15"/>
      <c r="BM258" s="14" t="s">
        <v>985</v>
      </c>
      <c r="BN258" s="14" t="s">
        <v>1015</v>
      </c>
      <c r="BO258" s="165" t="s">
        <v>1078</v>
      </c>
      <c r="BP258" s="16" t="s">
        <v>1716</v>
      </c>
      <c r="BQ258" s="12" t="str">
        <f>IF(AND(BR258&lt;1,BS258&lt;1),"Produção e Intervalo",IF(BR258&lt;1,"Intervalo",IF(BS258&lt;1,"Produção","Aderente")))</f>
        <v>Produção e Intervalo</v>
      </c>
      <c r="BR258" s="18">
        <f>IF(OR(B258="",F258=""),"*",AY258/P258)</f>
        <v>0</v>
      </c>
      <c r="BS258" s="18">
        <f>IF(OR(B258="",F258=""),"*",BA258/Q258)</f>
        <v>0</v>
      </c>
      <c r="BT258" s="223" t="str">
        <f t="shared" si="7"/>
        <v>SuperExecução</v>
      </c>
    </row>
    <row r="259" spans="1:72" hidden="1">
      <c r="A259" s="50" t="str">
        <f>D259&amp;B259</f>
        <v>V8646011</v>
      </c>
      <c r="B259" s="171">
        <v>46011</v>
      </c>
      <c r="C259" s="8">
        <f>IF(BS_CONTROLE[[#This Row],[DATA]]="","",WEEKNUM(BS_CONTROLE[[#This Row],[DATA]]))</f>
        <v>51</v>
      </c>
      <c r="D259" s="51" t="s">
        <v>817</v>
      </c>
      <c r="E259" s="310">
        <v>244</v>
      </c>
      <c r="F259" s="172" t="s">
        <v>714</v>
      </c>
      <c r="G259" s="9" t="str">
        <f>IF(D259="","*",VLOOKUP(F259,BS_ATIVIDADE[#All],3,FALSE))</f>
        <v>MECANIZAÇÃO - SOCADORA</v>
      </c>
      <c r="H259" s="173" t="s">
        <v>248</v>
      </c>
      <c r="I259" s="173" t="s">
        <v>248</v>
      </c>
      <c r="J259" s="215">
        <v>74</v>
      </c>
      <c r="K259" s="215">
        <v>189</v>
      </c>
      <c r="L259" s="83" t="s">
        <v>608</v>
      </c>
      <c r="M259" s="202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59" s="202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59" s="173">
        <v>0.33333333333333331</v>
      </c>
      <c r="P259" s="173">
        <v>4.1666666666666664E-2</v>
      </c>
      <c r="Q259" s="83">
        <v>560</v>
      </c>
      <c r="R259" s="10" t="str">
        <f>IFERROR(_xlfn.XLOOKUP(F259, BS_ATIVIDADE[ATIVIDADE],BS_ATIVIDADE[UNIDADE] ), "*")</f>
        <v>M</v>
      </c>
      <c r="S259" s="28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0" t="str">
        <f>IFERROR(_xlfn.XLOOKUP(J259, BASE_MAPA!$D$2:$D$359, BASE_MAPA!$I$2:$I$359), "ERRO")</f>
        <v>MARCO INICIAL - ALTO ARAGUAIA</v>
      </c>
      <c r="V259" s="196" t="s">
        <v>1588</v>
      </c>
      <c r="W259" s="173" t="s">
        <v>1239</v>
      </c>
      <c r="X259" s="216" t="s">
        <v>968</v>
      </c>
      <c r="Y259" s="158"/>
      <c r="Z259" s="158"/>
      <c r="AA259" s="83">
        <v>1</v>
      </c>
      <c r="AB259" s="70" t="s">
        <v>956</v>
      </c>
      <c r="AC259" s="70" t="s">
        <v>608</v>
      </c>
      <c r="AD259" s="173">
        <v>0.29166666666666669</v>
      </c>
      <c r="AE259" s="83">
        <v>6236</v>
      </c>
      <c r="AF259" s="83">
        <v>6221</v>
      </c>
      <c r="AG259" s="83" t="s">
        <v>608</v>
      </c>
      <c r="AH259" s="48"/>
      <c r="AI259" s="142" t="str">
        <f>IF(BS_CONTROLE[[#This Row],[Atividade]]=0, "-", BS_CONTROLE[[#This Row],[Atividade]])</f>
        <v>MECANIZAÇÃO - SOCADORA</v>
      </c>
      <c r="AJ259" s="9" t="str">
        <f>IF(D259="","*",VLOOKUP(AI259,BS_ATIVIDADE[#Data],3,FALSE))</f>
        <v>MECANIZAÇÃO - SOCADORA</v>
      </c>
      <c r="AK259" s="276" t="str">
        <f>IF(BS_CONTROLE[[#This Row],[Local - Partida]]=0, "-", BS_CONTROLE[[#This Row],[Local - Partida]])</f>
        <v>TID2</v>
      </c>
      <c r="AL259" s="276" t="str">
        <f>IF(BS_CONTROLE[[#This Row],[Local - Encerramento]]=0, "-", BS_CONTROLE[[#This Row],[Local - Encerramento]])</f>
        <v>TID2</v>
      </c>
      <c r="AM259" s="276" t="str">
        <f>IF(BS_CONTROLE[[#This Row],[Entre - Estações]]=0, "-", BS_CONTROLE[[#This Row],[Entre - Estações]])</f>
        <v>TID</v>
      </c>
      <c r="AN259" s="276" t="str">
        <f>IF(BS_CONTROLE[[#This Row],[SB]]=0, "-", BS_CONTROLE[[#This Row],[SB]])</f>
        <v>TID1</v>
      </c>
      <c r="AO259" s="277">
        <f>IF(BS_CONTROLE[[#This Row],[SUB]]=0, "-", BS_CONTROLE[[#This Row],[SUB]])</f>
        <v>74</v>
      </c>
      <c r="AP259" s="278">
        <f>IF(BS_CONTROLE[[#This Row],[KM - Inicio]]=0, "-", BS_CONTROLE[[#This Row],[KM - Inicio]])</f>
        <v>189</v>
      </c>
      <c r="AQ259" s="278" t="str">
        <f>IF(BS_CONTROLE[[#This Row],[KM - Fim]]=0, "-", BS_CONTROLE[[#This Row],[KM - Fim]])</f>
        <v>-</v>
      </c>
      <c r="AR259" s="240">
        <v>0.37569444444444444</v>
      </c>
      <c r="AS259" s="240">
        <v>0.41666666666666669</v>
      </c>
      <c r="AT259" s="240">
        <v>0.47847222222222224</v>
      </c>
      <c r="AU259" s="38">
        <v>0.50277777777777777</v>
      </c>
      <c r="AV259" s="38">
        <v>0.5493055555555556</v>
      </c>
      <c r="AW259" s="38"/>
      <c r="AX259" s="38"/>
      <c r="AY259" s="309">
        <f>IF(D259="","*",IFERROR(IF(ISODD(COUNT(AS259:AX259)),"ERRO",SUM((AT259-AS259),(AV259-AU259),(AX259-AW259))),"ERRO"))</f>
        <v>0.10833333333333339</v>
      </c>
      <c r="AZ259" s="13"/>
      <c r="BA259" s="71">
        <v>500</v>
      </c>
      <c r="BB259" s="10" t="str">
        <f>IFERROR(_xlfn.XLOOKUP(AI259, BS_ATIVIDADE[ATIVIDADE],BS_ATIVIDADE[UNIDADE] ), "*")</f>
        <v>M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BASE_MAPA!$D$2:$D$359, BASE_MAPA!$I$2:$I$359), "ERRO")</f>
        <v>MARCO INICIAL - ALTO ARAGUAIA</v>
      </c>
      <c r="BF259" s="279" t="str">
        <f>IF(BS_CONTROLE[[#This Row],[Responsavel pelo boletim]]=0, "-", BS_CONTROLE[[#This Row],[Responsavel pelo boletim]])</f>
        <v>Antonioni</v>
      </c>
      <c r="BG259" s="15"/>
      <c r="BH259" s="16">
        <v>2</v>
      </c>
      <c r="BI259" s="16"/>
      <c r="BJ259" s="16" t="s">
        <v>1717</v>
      </c>
      <c r="BK259" s="16" t="s">
        <v>1717</v>
      </c>
      <c r="BL259" s="15"/>
      <c r="BM259" s="14" t="s">
        <v>981</v>
      </c>
      <c r="BN259" s="14" t="s">
        <v>1002</v>
      </c>
      <c r="BO259" s="165" t="s">
        <v>1110</v>
      </c>
      <c r="BP259" s="16" t="s">
        <v>1718</v>
      </c>
      <c r="BQ259" s="12" t="str">
        <f>IF(AND(BR259&lt;1,BS259&lt;1),"Produção e Intervalo",IF(BR259&lt;1,"Intervalo",IF(BS259&lt;1,"Produção","Aderente")))</f>
        <v>Produção</v>
      </c>
      <c r="BR259" s="18">
        <f>IF(OR(B259="",F259=""),"*",AY259/P259)</f>
        <v>2.6000000000000014</v>
      </c>
      <c r="BS259" s="18">
        <f>IF(OR(B259="",F259=""),"*",BA259/Q259)</f>
        <v>0.8928571428571429</v>
      </c>
      <c r="BT259" s="223" t="str">
        <f>IF(BN259="","",SUBSTITUTE(BM259," ","")&amp;SUBSTITUTE(BN259," ",""))</f>
        <v>MecanizaçãoOperação</v>
      </c>
    </row>
    <row r="260" spans="1:72" hidden="1">
      <c r="A260" s="50" t="str">
        <f>D260&amp;B260</f>
        <v>W5046012</v>
      </c>
      <c r="B260" s="341">
        <v>46012</v>
      </c>
      <c r="C260" s="8">
        <f>IF(BS_CONTROLE[[#This Row],[DATA]]="","",WEEKNUM(BS_CONTROLE[[#This Row],[DATA]]))</f>
        <v>52</v>
      </c>
      <c r="D260" s="51" t="s">
        <v>835</v>
      </c>
      <c r="E260" s="311">
        <v>245</v>
      </c>
      <c r="F260" s="172" t="s">
        <v>622</v>
      </c>
      <c r="G260" s="9" t="str">
        <f>IF(D260="","*",VLOOKUP(F260,BS_ATIVIDADE[#All],3,FALSE))</f>
        <v>OUTROS</v>
      </c>
      <c r="H260" s="173" t="s">
        <v>262</v>
      </c>
      <c r="I260" s="173" t="s">
        <v>1263</v>
      </c>
      <c r="J260" s="215">
        <v>74</v>
      </c>
      <c r="K260" s="215">
        <v>290</v>
      </c>
      <c r="L260" s="83" t="s">
        <v>608</v>
      </c>
      <c r="M260" s="202" t="s">
        <v>1437</v>
      </c>
      <c r="N260" s="202" t="s">
        <v>1438</v>
      </c>
      <c r="O260" s="173">
        <v>0.375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0" t="str">
        <f>IFERROR(_xlfn.XLOOKUP(J260, BASE_MAPA!$D$2:$D$359, BASE_MAPA!$I$2:$I$359), "ERRO")</f>
        <v>MARCO INICIAL - ALTO ARAGUAIA</v>
      </c>
      <c r="V260" s="196" t="s">
        <v>1582</v>
      </c>
      <c r="W260" s="343" t="s">
        <v>1294</v>
      </c>
      <c r="X260" s="216" t="s">
        <v>964</v>
      </c>
      <c r="Y260" s="158"/>
      <c r="Z260" s="158"/>
      <c r="AA260" s="83" t="s">
        <v>1719</v>
      </c>
      <c r="AB260" s="70" t="s">
        <v>956</v>
      </c>
      <c r="AC260" s="70" t="s">
        <v>951</v>
      </c>
      <c r="AD260" s="173">
        <v>0.29166666666666669</v>
      </c>
      <c r="AE260" s="83">
        <v>7671</v>
      </c>
      <c r="AF260" s="83">
        <v>9322</v>
      </c>
      <c r="AG260" s="83" t="s">
        <v>608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6" t="str">
        <f>IF(BS_CONTROLE[[#This Row],[Local - Partida]]=0, "-", BS_CONTROLE[[#This Row],[Local - Partida]])</f>
        <v>TCS</v>
      </c>
      <c r="AL260" s="276" t="str">
        <f>IF(BS_CONTROLE[[#This Row],[Local - Encerramento]]=0, "-", BS_CONTROLE[[#This Row],[Local - Encerramento]])</f>
        <v>TAG</v>
      </c>
      <c r="AM260" s="276" t="str">
        <f>IF(BS_CONTROLE[[#This Row],[Entre - Estações]]=0, "-", BS_CONTROLE[[#This Row],[Entre - Estações]])</f>
        <v>TCS-TAG</v>
      </c>
      <c r="AN260" s="276" t="str">
        <f>IF(BS_CONTROLE[[#This Row],[SB]]=0, "-", BS_CONTROLE[[#This Row],[SB]])</f>
        <v>TCSTAG</v>
      </c>
      <c r="AO260" s="277">
        <f>IF(BS_CONTROLE[[#This Row],[SUB]]=0, "-", BS_CONTROLE[[#This Row],[SUB]])</f>
        <v>74</v>
      </c>
      <c r="AP260" s="278">
        <f>IF(BS_CONTROLE[[#This Row],[KM - Inicio]]=0, "-", BS_CONTROLE[[#This Row],[KM - Inicio]])</f>
        <v>290</v>
      </c>
      <c r="AQ260" s="278" t="str">
        <f>IF(BS_CONTROLE[[#This Row],[KM - Fim]]=0, "-", BS_CONTROLE[[#This Row],[KM - Fim]])</f>
        <v>-</v>
      </c>
      <c r="AR260" s="240">
        <v>0</v>
      </c>
      <c r="AS260" s="240">
        <v>0</v>
      </c>
      <c r="AT260" s="240">
        <v>0</v>
      </c>
      <c r="AU260" s="38"/>
      <c r="AV260" s="38"/>
      <c r="AW260" s="38"/>
      <c r="AX260" s="38"/>
      <c r="AY260" s="309">
        <f>IF(D260="","*",IFERROR(IF(ISODD(COUNT(AS260:AX260)),"ERRO",SUM((AT260-AS260),(AV260-AU260),(AX260-AW260))),"ERRO"))</f>
        <v>0</v>
      </c>
      <c r="AZ260" s="13"/>
      <c r="BA260" s="71">
        <v>0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BASE_MAPA!$D$2:$D$359, BASE_MAPA!$I$2:$I$359), "ERRO")</f>
        <v>MARCO INICIAL - ALTO ARAGUAIA</v>
      </c>
      <c r="BF260" s="279" t="str">
        <f>IF(BS_CONTROLE[[#This Row],[Responsavel pelo boletim]]=0, "-", BS_CONTROLE[[#This Row],[Responsavel pelo boletim]])</f>
        <v>Efrain</v>
      </c>
      <c r="BG260" s="15"/>
      <c r="BH260" s="16">
        <v>0</v>
      </c>
      <c r="BI260" s="16"/>
      <c r="BJ260" s="16" t="s">
        <v>1720</v>
      </c>
      <c r="BK260" s="16" t="s">
        <v>1721</v>
      </c>
      <c r="BL260" s="15"/>
      <c r="BM260" s="14" t="s">
        <v>989</v>
      </c>
      <c r="BN260" s="14" t="s">
        <v>989</v>
      </c>
      <c r="BO260" s="165" t="s">
        <v>989</v>
      </c>
      <c r="BP260" s="16" t="s">
        <v>608</v>
      </c>
      <c r="BQ260" s="12" t="str">
        <f>IF(AND(BR260&lt;1,BS260&lt;1),"Produção e Intervalo",IF(BR260&lt;1,"Intervalo",IF(BS260&lt;1,"Produção","Aderente")))</f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23" t="str">
        <f t="shared" si="6"/>
        <v>OKOK</v>
      </c>
    </row>
    <row r="261" spans="1:72" ht="23.25" hidden="1">
      <c r="A261" s="167" t="str">
        <f>D261&amp;B261</f>
        <v>W4846012</v>
      </c>
      <c r="B261" s="341">
        <v>46012</v>
      </c>
      <c r="C261" s="8">
        <f>IF(BS_CONTROLE[[#This Row],[DATA]]="","",WEEKNUM(BS_CONTROLE[[#This Row],[DATA]]))</f>
        <v>52</v>
      </c>
      <c r="D261" s="51" t="s">
        <v>834</v>
      </c>
      <c r="E261" s="310"/>
      <c r="F261" s="172" t="s">
        <v>622</v>
      </c>
      <c r="G261" s="9" t="str">
        <f>IF(D261="","*",VLOOKUP(F261,BS_ATIVIDADE[#All],3,FALSE))</f>
        <v>OUTROS</v>
      </c>
      <c r="H261" s="173" t="s">
        <v>250</v>
      </c>
      <c r="I261" s="173" t="s">
        <v>204</v>
      </c>
      <c r="J261" s="215">
        <v>74</v>
      </c>
      <c r="K261" s="215">
        <v>277</v>
      </c>
      <c r="L261" s="83" t="s">
        <v>608</v>
      </c>
      <c r="M261" s="202" t="s">
        <v>1722</v>
      </c>
      <c r="N261" s="202" t="s">
        <v>1723</v>
      </c>
      <c r="O261" s="173">
        <v>0.375</v>
      </c>
      <c r="P261" s="173">
        <v>4.1666666666666664E-2</v>
      </c>
      <c r="Q261" s="83">
        <v>1</v>
      </c>
      <c r="R261" s="10" t="str">
        <f>IFERROR(_xlfn.XLOOKUP(F261, BS_ATIVIDADE[ATIVIDADE],BS_ATIVIDADE[UNIDADE] ), "*")</f>
        <v>BINÁRIO</v>
      </c>
      <c r="S261" s="28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28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1" s="80" t="str">
        <f>IFERROR(_xlfn.XLOOKUP(J261, BASE_MAPA!$D$2:$D$359, BASE_MAPA!$I$2:$I$359), "ERRO")</f>
        <v>MARCO INICIAL - ALTO ARAGUAIA</v>
      </c>
      <c r="V261" s="292" t="s">
        <v>1270</v>
      </c>
      <c r="W261" s="343" t="s">
        <v>1294</v>
      </c>
      <c r="X261" s="216" t="s">
        <v>964</v>
      </c>
      <c r="Y261" s="158"/>
      <c r="Z261" s="158"/>
      <c r="AA261" s="83">
        <v>1</v>
      </c>
      <c r="AB261" s="70" t="s">
        <v>956</v>
      </c>
      <c r="AC261" s="70" t="s">
        <v>608</v>
      </c>
      <c r="AD261" s="173">
        <v>0.29166666666666669</v>
      </c>
      <c r="AE261" s="83">
        <v>6202</v>
      </c>
      <c r="AF261" s="83">
        <v>6203</v>
      </c>
      <c r="AG261" s="83" t="s">
        <v>608</v>
      </c>
      <c r="AH261" s="48"/>
      <c r="AI261" s="172" t="s">
        <v>622</v>
      </c>
      <c r="AJ261" s="9" t="str">
        <f>IF(D261="","*",VLOOKUP(AI261,BS_ATIVIDADE[#Data],3,FALSE))</f>
        <v>OUTROS</v>
      </c>
      <c r="AK261" s="276" t="str">
        <f>IF(BS_CONTROLE[[#This Row],[Local - Partida]]=0, "-", BS_CONTROLE[[#This Row],[Local - Partida]])</f>
        <v>TVI</v>
      </c>
      <c r="AL261" s="276" t="str">
        <f>IF(BS_CONTROLE[[#This Row],[Local - Encerramento]]=0, "-", BS_CONTROLE[[#This Row],[Local - Encerramento]])</f>
        <v>TAP</v>
      </c>
      <c r="AM261" s="276" t="str">
        <f>IF(BS_CONTROLE[[#This Row],[Entre - Estações]]=0, "-", BS_CONTROLE[[#This Row],[Entre - Estações]])</f>
        <v>TVI-TAP</v>
      </c>
      <c r="AN261" s="276" t="str">
        <f>IF(BS_CONTROLE[[#This Row],[SB]]=0, "-", BS_CONTROLE[[#This Row],[SB]])</f>
        <v>TVITAP</v>
      </c>
      <c r="AO261" s="277">
        <f>IF(BS_CONTROLE[[#This Row],[SUB]]=0, "-", BS_CONTROLE[[#This Row],[SUB]])</f>
        <v>74</v>
      </c>
      <c r="AP261" s="278">
        <f>IF(BS_CONTROLE[[#This Row],[KM - Inicio]]=0, "-", BS_CONTROLE[[#This Row],[KM - Inicio]])</f>
        <v>277</v>
      </c>
      <c r="AQ261" s="278" t="str">
        <f>IF(BS_CONTROLE[[#This Row],[KM - Fim]]=0, "-", BS_CONTROLE[[#This Row],[KM - Fim]])</f>
        <v>-</v>
      </c>
      <c r="AR261" s="240">
        <v>0.36249999999999999</v>
      </c>
      <c r="AS261" s="240">
        <v>0.37013888888888891</v>
      </c>
      <c r="AT261" s="240">
        <v>0.41180555555555554</v>
      </c>
      <c r="AU261" s="240"/>
      <c r="AV261" s="240"/>
      <c r="AW261" s="240"/>
      <c r="AX261" s="38"/>
      <c r="AY261" s="309">
        <f>IF(D261="","*",IFERROR(IF(ISODD(COUNT(AS261:AX261)),"ERRO",SUM((AT261-AS261),(AV261-AU261),(AX261-AW261))),"ERRO"))</f>
        <v>4.166666666666663E-2</v>
      </c>
      <c r="AZ261" s="13"/>
      <c r="BA261" s="71">
        <v>1</v>
      </c>
      <c r="BB261" s="10" t="str">
        <f>IFERROR(_xlfn.XLOOKUP(AI261, BS_ATIVIDADE[ATIVIDADE],BS_ATIVIDADE[UNIDADE] ), "*")</f>
        <v>BINÁRIO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1" s="11" t="str">
        <f>IFERROR(_xlfn.XLOOKUP(AO261, BASE_MAPA!$D$2:$D$359, BASE_MAPA!$I$2:$I$359), "ERRO")</f>
        <v>MARCO INICIAL - ALTO ARAGUAIA</v>
      </c>
      <c r="BF261" s="279"/>
      <c r="BG261" s="15"/>
      <c r="BH261" s="16">
        <v>2</v>
      </c>
      <c r="BI261" s="16"/>
      <c r="BJ261" s="339" t="s">
        <v>1724</v>
      </c>
      <c r="BK261" s="339" t="s">
        <v>1725</v>
      </c>
      <c r="BL261" s="15"/>
      <c r="BM261" s="14" t="s">
        <v>989</v>
      </c>
      <c r="BN261" s="14" t="s">
        <v>989</v>
      </c>
      <c r="BO261" s="165" t="s">
        <v>989</v>
      </c>
      <c r="BP261" s="16" t="s">
        <v>608</v>
      </c>
      <c r="BQ261" s="12" t="str">
        <f>IF(AND(BR261&lt;1,BS261&lt;1),"Produção e Intervalo",IF(BR261&lt;1,"Intervalo",IF(BS261&lt;1,"Produção","Aderente")))</f>
        <v>Intervalo</v>
      </c>
      <c r="BR261" s="18">
        <f>IF(OR(B261="",F261=""),"*",AY261/P261)</f>
        <v>0.99999999999999911</v>
      </c>
      <c r="BS261" s="18">
        <f>IF(OR(B261="",F261=""),"*",BA261/Q261)</f>
        <v>1</v>
      </c>
      <c r="BT261" s="223"/>
    </row>
    <row r="262" spans="1:72" hidden="1">
      <c r="A262" s="50" t="str">
        <f>D262&amp;B262</f>
        <v>E1446012</v>
      </c>
      <c r="B262" s="341">
        <v>46012</v>
      </c>
      <c r="C262" s="8">
        <f>IF(BS_CONTROLE[[#This Row],[DATA]]="","",WEEKNUM(BS_CONTROLE[[#This Row],[DATA]]))</f>
        <v>52</v>
      </c>
      <c r="D262" s="51" t="s">
        <v>751</v>
      </c>
      <c r="E262" s="310">
        <v>191</v>
      </c>
      <c r="F262" s="172" t="s">
        <v>705</v>
      </c>
      <c r="G262" s="9" t="str">
        <f>IF(D262="","*",VLOOKUP(F262,BS_ATIVIDADE[#All],3,FALSE))</f>
        <v>MECANIZAÇÃO - ESMERILHADORA</v>
      </c>
      <c r="H262" s="173" t="s">
        <v>476</v>
      </c>
      <c r="I262" s="173" t="s">
        <v>469</v>
      </c>
      <c r="J262" s="215">
        <v>78</v>
      </c>
      <c r="K262" s="215">
        <v>275</v>
      </c>
      <c r="L262" s="83">
        <v>251</v>
      </c>
      <c r="M262" s="202" t="s">
        <v>1726</v>
      </c>
      <c r="N262" s="202" t="s">
        <v>1727</v>
      </c>
      <c r="O262" s="173">
        <v>0.99930555555555556</v>
      </c>
      <c r="P262" s="173">
        <v>4.1666666666666664E-2</v>
      </c>
      <c r="Q262" s="83">
        <v>20000</v>
      </c>
      <c r="R262" s="10" t="str">
        <f>IFERROR(_xlfn.XLOOKUP(F262, BS_ATIVIDADE[ATIVIDADE],BS_ATIVIDADE[UNIDADE] ), "*")</f>
        <v>M</v>
      </c>
      <c r="S262" s="28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28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80" t="str">
        <f>IFERROR(_xlfn.XLOOKUP(J262, BASE_MAPA!$D$2:$D$359, BASE_MAPA!$I$2:$I$359), "ERRO")</f>
        <v>ITIRAPINA - BAURU</v>
      </c>
      <c r="V262" s="196" t="s">
        <v>1556</v>
      </c>
      <c r="W262" s="173" t="s">
        <v>1728</v>
      </c>
      <c r="X262" s="216" t="s">
        <v>964</v>
      </c>
      <c r="Y262" s="158"/>
      <c r="Z262" s="158"/>
      <c r="AA262" s="83">
        <v>1</v>
      </c>
      <c r="AB262" s="70" t="s">
        <v>961</v>
      </c>
      <c r="AC262" s="70" t="s">
        <v>962</v>
      </c>
      <c r="AD262" s="312">
        <v>0.95833333333333337</v>
      </c>
      <c r="AE262" s="215">
        <v>6245</v>
      </c>
      <c r="AF262" s="215">
        <v>6246</v>
      </c>
      <c r="AG262" s="215" t="s">
        <v>608</v>
      </c>
      <c r="AH262" s="48"/>
      <c r="AI262" s="142" t="str">
        <f>IF(BS_CONTROLE[[#This Row],[Atividade]]=0, "-", BS_CONTROLE[[#This Row],[Atividade]])</f>
        <v>MECANIZAÇÃO - ESMERILHADORA</v>
      </c>
      <c r="AJ262" s="9" t="str">
        <f>IF(D262="","*",VLOOKUP(AI262,BS_ATIVIDADE[#Data],3,FALSE))</f>
        <v>MECANIZAÇÃO - ESMERILHADORA</v>
      </c>
      <c r="AK262" s="276" t="str">
        <f>IF(BS_CONTROLE[[#This Row],[Local - Partida]]=0, "-", BS_CONTROLE[[#This Row],[Local - Partida]])</f>
        <v>ZJU</v>
      </c>
      <c r="AL262" s="276" t="str">
        <f>IF(BS_CONTROLE[[#This Row],[Local - Encerramento]]=0, "-", BS_CONTROLE[[#This Row],[Local - Encerramento]])</f>
        <v>ZDK2</v>
      </c>
      <c r="AM262" s="276" t="str">
        <f>IF(BS_CONTROLE[[#This Row],[Entre - Estações]]=0, "-", BS_CONTROLE[[#This Row],[Entre - Estações]])</f>
        <v>ZJU-ZDK</v>
      </c>
      <c r="AN262" s="276" t="str">
        <f>IF(BS_CONTROLE[[#This Row],[SB]]=0, "-", BS_CONTROLE[[#This Row],[SB]])</f>
        <v>ZJUZDK</v>
      </c>
      <c r="AO262" s="277">
        <f>IF(BS_CONTROLE[[#This Row],[SUB]]=0, "-", BS_CONTROLE[[#This Row],[SUB]])</f>
        <v>78</v>
      </c>
      <c r="AP262" s="278">
        <f>IF(BS_CONTROLE[[#This Row],[KM - Inicio]]=0, "-", BS_CONTROLE[[#This Row],[KM - Inicio]])</f>
        <v>275</v>
      </c>
      <c r="AQ262" s="278">
        <f>IF(BS_CONTROLE[[#This Row],[KM - Fim]]=0, "-", BS_CONTROLE[[#This Row],[KM - Fim]])</f>
        <v>251</v>
      </c>
      <c r="AR262" s="240">
        <v>1.3888888888888888E-2</v>
      </c>
      <c r="AS262" s="240">
        <v>0</v>
      </c>
      <c r="AT262" s="240">
        <v>4.1666666666666664E-2</v>
      </c>
      <c r="AU262" s="38"/>
      <c r="AV262" s="38"/>
      <c r="AW262" s="38"/>
      <c r="AX262" s="38"/>
      <c r="AY262" s="309">
        <f>IF(D262="","*",IFERROR(IF(ISODD(COUNT(AS262:AX262)),"ERRO",SUM((AT262-AS262),(AV262-AU262),(AX262-AW262))),"ERRO"))</f>
        <v>4.1666666666666664E-2</v>
      </c>
      <c r="AZ262" s="13"/>
      <c r="BA262" s="71">
        <v>30760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1" t="str">
        <f>IFERROR(_xlfn.XLOOKUP(AO262, BASE_MAPA!$D$2:$D$359, BASE_MAPA!$I$2:$I$359), "ERRO")</f>
        <v>ITIRAPINA - BAURU</v>
      </c>
      <c r="BF262" s="279" t="str">
        <f>IF(BS_CONTROLE[[#This Row],[Responsavel pelo boletim]]=0, "-", BS_CONTROLE[[#This Row],[Responsavel pelo boletim]])</f>
        <v xml:space="preserve">Fernanda </v>
      </c>
      <c r="BG262" s="15"/>
      <c r="BH262" s="16">
        <v>2</v>
      </c>
      <c r="BI262" s="16"/>
      <c r="BJ262" s="16" t="s">
        <v>1729</v>
      </c>
      <c r="BK262" s="16" t="s">
        <v>1729</v>
      </c>
      <c r="BL262" s="15"/>
      <c r="BM262" s="14" t="s">
        <v>989</v>
      </c>
      <c r="BN262" s="14" t="s">
        <v>989</v>
      </c>
      <c r="BO262" s="165" t="s">
        <v>989</v>
      </c>
      <c r="BP262" s="16" t="s">
        <v>608</v>
      </c>
      <c r="BQ262" s="12" t="str">
        <f>IF(AND(BR262&lt;1,BS262&lt;1),"Produção e Intervalo",IF(BR262&lt;1,"Intervalo",IF(BS262&lt;1,"Produção","Aderente")))</f>
        <v>Aderente</v>
      </c>
      <c r="BR262" s="18">
        <f>IF(OR(B262="",F262=""),"*",AY262/P262)</f>
        <v>1</v>
      </c>
      <c r="BS262" s="18">
        <f>IF(OR(B262="",F262=""),"*",BA262/Q262)</f>
        <v>1.538</v>
      </c>
      <c r="BT262" s="223" t="str">
        <f>IF(BN262="","",SUBSTITUTE(BM262," ","")&amp;SUBSTITUTE(BN262," ",""))</f>
        <v>OKOK</v>
      </c>
    </row>
    <row r="263" spans="1:72" hidden="1">
      <c r="A263" s="50" t="str">
        <f>D263&amp;B263</f>
        <v>E1746012</v>
      </c>
      <c r="B263" s="341">
        <v>46012</v>
      </c>
      <c r="C263" s="8">
        <f>IF(BS_CONTROLE[[#This Row],[DATA]]="","",WEEKNUM(BS_CONTROLE[[#This Row],[DATA]]))</f>
        <v>52</v>
      </c>
      <c r="D263" s="51" t="s">
        <v>753</v>
      </c>
      <c r="E263" s="310">
        <v>191</v>
      </c>
      <c r="F263" s="172" t="s">
        <v>610</v>
      </c>
      <c r="G263" s="9" t="str">
        <f>IF(D263="","*",VLOOKUP(F263,BS_ATIVIDADE[#All],3,FALSE))</f>
        <v>CAMINHÂO - SOLDA</v>
      </c>
      <c r="H263" s="173" t="s">
        <v>469</v>
      </c>
      <c r="I263" s="173" t="s">
        <v>469</v>
      </c>
      <c r="J263" s="215">
        <v>78</v>
      </c>
      <c r="K263" s="83">
        <v>250</v>
      </c>
      <c r="L263" s="83">
        <v>244</v>
      </c>
      <c r="M263" s="20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63" s="20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63" s="173">
        <v>0.41666666666666669</v>
      </c>
      <c r="P263" s="173">
        <v>0.125</v>
      </c>
      <c r="Q263" s="83">
        <v>3</v>
      </c>
      <c r="R263" s="10" t="str">
        <f>IFERROR(_xlfn.XLOOKUP(F263, BS_ATIVIDADE[ATIVIDADE],BS_ATIVIDADE[UNIDADE] ), "*")</f>
        <v>Nº DE SOLDA</v>
      </c>
      <c r="S263" s="28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28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3" s="80" t="str">
        <f>IFERROR(_xlfn.XLOOKUP(J263, BASE_MAPA!$D$2:$D$359, BASE_MAPA!$I$2:$I$359), "ERRO")</f>
        <v>ITIRAPINA - BAURU</v>
      </c>
      <c r="V263" s="196" t="s">
        <v>1590</v>
      </c>
      <c r="W263" s="173" t="s">
        <v>1288</v>
      </c>
      <c r="X263" s="216" t="s">
        <v>964</v>
      </c>
      <c r="Y263" s="158"/>
      <c r="Z263" s="158"/>
      <c r="AA263" s="83">
        <v>1</v>
      </c>
      <c r="AB263" s="70" t="s">
        <v>956</v>
      </c>
      <c r="AC263" s="70" t="s">
        <v>951</v>
      </c>
      <c r="AD263" s="173">
        <v>0.29166666666666669</v>
      </c>
      <c r="AE263" s="83">
        <v>6251</v>
      </c>
      <c r="AF263" s="83" t="s">
        <v>608</v>
      </c>
      <c r="AG263" s="83" t="s">
        <v>608</v>
      </c>
      <c r="AH263" s="48"/>
      <c r="AI263" s="142" t="str">
        <f>IF(BS_CONTROLE[[#This Row],[Atividade]]=0, "-", BS_CONTROLE[[#This Row],[Atividade]])</f>
        <v>CAMINHÃO DE SOLDA</v>
      </c>
      <c r="AJ263" s="9" t="str">
        <f>IF(D263="","*",VLOOKUP(AI263,BS_ATIVIDADE[#Data],3,FALSE))</f>
        <v>CAMINHÂO - SOLDA</v>
      </c>
      <c r="AK263" s="276" t="str">
        <f>IF(BS_CONTROLE[[#This Row],[Local - Partida]]=0, "-", BS_CONTROLE[[#This Row],[Local - Partida]])</f>
        <v>ZDK2</v>
      </c>
      <c r="AL263" s="276" t="str">
        <f>IF(BS_CONTROLE[[#This Row],[Local - Encerramento]]=0, "-", BS_CONTROLE[[#This Row],[Local - Encerramento]])</f>
        <v>ZDK2</v>
      </c>
      <c r="AM263" s="276" t="str">
        <f>IF(BS_CONTROLE[[#This Row],[Entre - Estações]]=0, "-", BS_CONTROLE[[#This Row],[Entre - Estações]])</f>
        <v>ZVT-ZDK</v>
      </c>
      <c r="AN263" s="276" t="str">
        <f>IF(BS_CONTROLE[[#This Row],[SB]]=0, "-", BS_CONTROLE[[#This Row],[SB]])</f>
        <v>ZVTZDK</v>
      </c>
      <c r="AO263" s="277">
        <f>IF(BS_CONTROLE[[#This Row],[SUB]]=0, "-", BS_CONTROLE[[#This Row],[SUB]])</f>
        <v>78</v>
      </c>
      <c r="AP263" s="278">
        <f>IF(BS_CONTROLE[[#This Row],[KM - Inicio]]=0, "-", BS_CONTROLE[[#This Row],[KM - Inicio]])</f>
        <v>250</v>
      </c>
      <c r="AQ263" s="278">
        <f>IF(BS_CONTROLE[[#This Row],[KM - Fim]]=0, "-", BS_CONTROLE[[#This Row],[KM - Fim]])</f>
        <v>244</v>
      </c>
      <c r="AR263" s="240">
        <v>0.4909722222222222</v>
      </c>
      <c r="AS263" s="240">
        <v>0</v>
      </c>
      <c r="AT263" s="240">
        <v>0</v>
      </c>
      <c r="AU263" s="38"/>
      <c r="AV263" s="38"/>
      <c r="AW263" s="38"/>
      <c r="AX263" s="38"/>
      <c r="AY263" s="309">
        <f>IF(D263="","*",IFERROR(IF(ISODD(COUNT(AS263:AX263)),"ERRO",SUM((AT263-AS263),(AV263-AU263),(AX263-AW263))),"ERRO"))</f>
        <v>0</v>
      </c>
      <c r="AZ263" s="13"/>
      <c r="BA263" s="71">
        <v>0</v>
      </c>
      <c r="BB263" s="10" t="str">
        <f>IFERROR(_xlfn.XLOOKUP(AI263, BS_ATIVIDADE[ATIVIDADE],BS_ATIVIDADE[UNIDADE] ), "*")</f>
        <v>Nº DE SOLDA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3" s="11" t="str">
        <f>IFERROR(_xlfn.XLOOKUP(AO263, BASE_MAPA!$D$2:$D$359, BASE_MAPA!$I$2:$I$359), "ERRO")</f>
        <v>ITIRAPINA - BAURU</v>
      </c>
      <c r="BF263" s="279" t="str">
        <f>IF(BS_CONTROLE[[#This Row],[Responsavel pelo boletim]]=0, "-", BS_CONTROLE[[#This Row],[Responsavel pelo boletim]])</f>
        <v xml:space="preserve">Higor </v>
      </c>
      <c r="BG263" s="15"/>
      <c r="BH263" s="16">
        <v>0</v>
      </c>
      <c r="BI263" s="16"/>
      <c r="BJ263" s="16" t="s">
        <v>1730</v>
      </c>
      <c r="BK263" s="16" t="s">
        <v>1731</v>
      </c>
      <c r="BL263" s="15"/>
      <c r="BM263" s="14" t="s">
        <v>981</v>
      </c>
      <c r="BN263" s="14" t="s">
        <v>1002</v>
      </c>
      <c r="BO263" s="165" t="s">
        <v>1121</v>
      </c>
      <c r="BP263" s="16" t="s">
        <v>1731</v>
      </c>
      <c r="BQ263" s="12" t="str">
        <f>IF(AND(BR263&lt;1,BS263&lt;1),"Produção e Intervalo",IF(BR263&lt;1,"Intervalo",IF(BS263&lt;1,"Produção","Aderente")))</f>
        <v>Produção e Intervalo</v>
      </c>
      <c r="BR263" s="18">
        <f>IF(OR(B263="",F263=""),"*",AY263/P263)</f>
        <v>0</v>
      </c>
      <c r="BS263" s="18">
        <f>IF(OR(B263="",F263=""),"*",BA263/Q263)</f>
        <v>0</v>
      </c>
      <c r="BT263" s="223" t="str">
        <f>IF(BN263="","",SUBSTITUTE(BM263," ","")&amp;SUBSTITUTE(BN263," ",""))</f>
        <v>MecanizaçãoOperação</v>
      </c>
    </row>
    <row r="264" spans="1:72" hidden="1">
      <c r="A264" s="50" t="str">
        <f>D264&amp;B264</f>
        <v>V9346012</v>
      </c>
      <c r="B264" s="341">
        <v>46012</v>
      </c>
      <c r="C264" s="8">
        <f>IF(BS_CONTROLE[[#This Row],[DATA]]="","",WEEKNUM(BS_CONTROLE[[#This Row],[DATA]]))</f>
        <v>52</v>
      </c>
      <c r="D264" s="51" t="s">
        <v>829</v>
      </c>
      <c r="E264" s="310">
        <v>192</v>
      </c>
      <c r="F264" s="172" t="s">
        <v>714</v>
      </c>
      <c r="G264" s="9" t="str">
        <f>IF(D264="","*",VLOOKUP(F264,BS_ATIVIDADE[#All],3,FALSE))</f>
        <v>MECANIZAÇÃO - SOCADORA</v>
      </c>
      <c r="H264" s="202" t="s">
        <v>434</v>
      </c>
      <c r="I264" s="202" t="s">
        <v>434</v>
      </c>
      <c r="J264" s="215">
        <v>78</v>
      </c>
      <c r="K264" s="215">
        <v>185</v>
      </c>
      <c r="L264" s="83">
        <v>180</v>
      </c>
      <c r="M264" s="20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64" s="20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64" s="173">
        <v>0.375</v>
      </c>
      <c r="P264" s="173">
        <v>8.3333333333333329E-2</v>
      </c>
      <c r="Q264" s="83">
        <v>1020</v>
      </c>
      <c r="R264" s="10" t="str">
        <f>IFERROR(_xlfn.XLOOKUP(F264, BS_ATIVIDADE[ATIVIDADE],BS_ATIVIDADE[UNIDADE] ), "*")</f>
        <v>M</v>
      </c>
      <c r="S264" s="28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4" s="28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4" s="80" t="str">
        <f>IFERROR(_xlfn.XLOOKUP(J264, BASE_MAPA!$D$2:$D$359, BASE_MAPA!$I$2:$I$359), "ERRO")</f>
        <v>ITIRAPINA - BAURU</v>
      </c>
      <c r="V264" s="196" t="s">
        <v>1588</v>
      </c>
      <c r="W264" s="173" t="s">
        <v>1239</v>
      </c>
      <c r="X264" s="216" t="s">
        <v>964</v>
      </c>
      <c r="Y264" s="158"/>
      <c r="Z264" s="158"/>
      <c r="AA264" s="83">
        <v>1</v>
      </c>
      <c r="AB264" s="70" t="s">
        <v>956</v>
      </c>
      <c r="AC264" s="70" t="s">
        <v>951</v>
      </c>
      <c r="AD264" s="173">
        <v>0.29166666666666669</v>
      </c>
      <c r="AE264" s="83">
        <v>6373</v>
      </c>
      <c r="AF264" s="83" t="s">
        <v>608</v>
      </c>
      <c r="AG264" s="83" t="s">
        <v>608</v>
      </c>
      <c r="AH264" s="48"/>
      <c r="AI264" s="142" t="str">
        <f>IF(BS_CONTROLE[[#This Row],[Atividade]]=0, "-", BS_CONTROLE[[#This Row],[Atividade]])</f>
        <v>MECANIZAÇÃO - SOCADORA</v>
      </c>
      <c r="AJ264" s="9" t="str">
        <f>IF(D264="","*",VLOOKUP(AI264,BS_ATIVIDADE[#Data],3,FALSE))</f>
        <v>MECANIZAÇÃO - SOCADORA</v>
      </c>
      <c r="AK264" s="276" t="str">
        <f>IF(BS_CONTROLE[[#This Row],[Local - Partida]]=0, "-", BS_CONTROLE[[#This Row],[Local - Partida]])</f>
        <v>ZFH2</v>
      </c>
      <c r="AL264" s="276" t="str">
        <f>IF(BS_CONTROLE[[#This Row],[Local - Encerramento]]=0, "-", BS_CONTROLE[[#This Row],[Local - Encerramento]])</f>
        <v>ZFH2</v>
      </c>
      <c r="AM264" s="276" t="str">
        <f>IF(BS_CONTROLE[[#This Row],[Entre - Estações]]=0, "-", BS_CONTROLE[[#This Row],[Entre - Estações]])</f>
        <v>ZQY-ZFH</v>
      </c>
      <c r="AN264" s="276" t="str">
        <f>IF(BS_CONTROLE[[#This Row],[SB]]=0, "-", BS_CONTROLE[[#This Row],[SB]])</f>
        <v>ZQYZFH</v>
      </c>
      <c r="AO264" s="277">
        <f>IF(BS_CONTROLE[[#This Row],[SUB]]=0, "-", BS_CONTROLE[[#This Row],[SUB]])</f>
        <v>78</v>
      </c>
      <c r="AP264" s="278">
        <v>185</v>
      </c>
      <c r="AQ264" s="278">
        <v>186</v>
      </c>
      <c r="AR264" s="240">
        <v>0.36041666666666666</v>
      </c>
      <c r="AS264" s="240">
        <v>0.45763888888888887</v>
      </c>
      <c r="AT264" s="240">
        <v>0.55902777777777779</v>
      </c>
      <c r="AU264" s="38"/>
      <c r="AV264" s="38"/>
      <c r="AW264" s="38"/>
      <c r="AX264" s="38"/>
      <c r="AY264" s="309">
        <f>IF(D264="","*",IFERROR(IF(ISODD(COUNT(AS264:AX264)),"ERRO",SUM((AT264-AS264),(AV264-AU264),(AX264-AW264))),"ERRO"))</f>
        <v>0.10138888888888892</v>
      </c>
      <c r="AZ264" s="13"/>
      <c r="BA264" s="71">
        <v>0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4" s="11" t="str">
        <f>IFERROR(_xlfn.XLOOKUP(AO264, BASE_MAPA!$D$2:$D$359, BASE_MAPA!$I$2:$I$359), "ERRO")</f>
        <v>ITIRAPINA - BAURU</v>
      </c>
      <c r="BF264" s="279" t="str">
        <f>IF(BS_CONTROLE[[#This Row],[Responsavel pelo boletim]]=0, "-", BS_CONTROLE[[#This Row],[Responsavel pelo boletim]])</f>
        <v>Antonioni</v>
      </c>
      <c r="BG264" s="15"/>
      <c r="BH264" s="16">
        <v>2</v>
      </c>
      <c r="BI264" s="16"/>
      <c r="BJ264" s="342" t="s">
        <v>1732</v>
      </c>
      <c r="BK264" s="342" t="s">
        <v>1733</v>
      </c>
      <c r="BL264" s="15"/>
      <c r="BM264" s="14" t="s">
        <v>981</v>
      </c>
      <c r="BN264" s="14" t="s">
        <v>1012</v>
      </c>
      <c r="BO264" s="165" t="s">
        <v>1070</v>
      </c>
      <c r="BP264" s="342" t="s">
        <v>1733</v>
      </c>
      <c r="BQ264" s="12" t="str">
        <f>IF(AND(BR264&lt;1,BS264&lt;1),"Produção e Intervalo",IF(BR264&lt;1,"Intervalo",IF(BS264&lt;1,"Produção","Aderente")))</f>
        <v>Produção</v>
      </c>
      <c r="BR264" s="18">
        <f>IF(OR(B264="",F264=""),"*",AY264/P264)</f>
        <v>1.216666666666667</v>
      </c>
      <c r="BS264" s="18">
        <f>IF(OR(B264="",F264=""),"*",BA264/Q264)</f>
        <v>0</v>
      </c>
      <c r="BT264" s="223" t="str">
        <f>IF(BN264="","",SUBSTITUTE(BM264," ","")&amp;SUBSTITUTE(BN264," ",""))</f>
        <v>MecanizaçãoAtivos</v>
      </c>
    </row>
    <row r="265" spans="1:72" hidden="1">
      <c r="A265" s="50" t="str">
        <f>D265&amp;B265</f>
        <v>E1846012</v>
      </c>
      <c r="B265" s="341">
        <v>46012</v>
      </c>
      <c r="C265" s="8">
        <f>IF(BS_CONTROLE[[#This Row],[DATA]]="","",WEEKNUM(BS_CONTROLE[[#This Row],[DATA]]))</f>
        <v>52</v>
      </c>
      <c r="D265" s="51" t="s">
        <v>756</v>
      </c>
      <c r="E265" s="310">
        <v>192</v>
      </c>
      <c r="F265" s="172" t="s">
        <v>610</v>
      </c>
      <c r="G265" s="9" t="str">
        <f>IF(D265="","*",VLOOKUP(F265,BS_ATIVIDADE[#All],3,FALSE))</f>
        <v>CAMINHÂO - SOLDA</v>
      </c>
      <c r="H265" s="202" t="str" cm="1">
        <f t="array" ref="H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65" s="202" t="str" cm="1">
        <f t="array" ref="I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65" s="215">
        <v>78</v>
      </c>
      <c r="K265" s="215">
        <v>178</v>
      </c>
      <c r="L265" s="83">
        <v>175</v>
      </c>
      <c r="M265" s="20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5" s="20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5" s="173">
        <v>0.35416666666666669</v>
      </c>
      <c r="P265" s="173">
        <v>0.125</v>
      </c>
      <c r="Q265" s="83">
        <v>3</v>
      </c>
      <c r="R265" s="10" t="str">
        <f>IFERROR(_xlfn.XLOOKUP(F265, BS_ATIVIDADE[ATIVIDADE],BS_ATIVIDADE[UNIDADE] ), "*")</f>
        <v>Nº DE SOLDA</v>
      </c>
      <c r="S265" s="28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5" s="28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5" s="80" t="str">
        <f>IFERROR(_xlfn.XLOOKUP(J265, BASE_MAPA!$D$2:$D$359, BASE_MAPA!$I$2:$I$359), "ERRO")</f>
        <v>ITIRAPINA - BAURU</v>
      </c>
      <c r="V265" s="196" t="s">
        <v>1287</v>
      </c>
      <c r="W265" s="173" t="s">
        <v>1592</v>
      </c>
      <c r="X265" s="216" t="s">
        <v>964</v>
      </c>
      <c r="Y265" s="158"/>
      <c r="Z265" s="158"/>
      <c r="AA265" s="83">
        <v>1</v>
      </c>
      <c r="AB265" s="70" t="s">
        <v>956</v>
      </c>
      <c r="AC265" s="70" t="s">
        <v>951</v>
      </c>
      <c r="AD265" s="173">
        <v>0.29166666666666669</v>
      </c>
      <c r="AE265" s="83">
        <v>6252</v>
      </c>
      <c r="AF265" s="83" t="s">
        <v>608</v>
      </c>
      <c r="AG265" s="83" t="s">
        <v>608</v>
      </c>
      <c r="AH265" s="48"/>
      <c r="AI265" s="142" t="str">
        <f>IF(BS_CONTROLE[[#This Row],[Atividade]]=0, "-", BS_CONTROLE[[#This Row],[Atividade]])</f>
        <v>CAMINHÃO DE SOLDA</v>
      </c>
      <c r="AJ265" s="9" t="str">
        <f>IF(D265="","*",VLOOKUP(AI265,BS_ATIVIDADE[#Data],3,FALSE))</f>
        <v>CAMINHÂO - SOLDA</v>
      </c>
      <c r="AK265" s="276" t="str">
        <f>IF(BS_CONTROLE[[#This Row],[Local - Partida]]=0, "-", BS_CONTROLE[[#This Row],[Local - Partida]])</f>
        <v>ZIQ-ZQY</v>
      </c>
      <c r="AL265" s="276" t="str">
        <f>IF(BS_CONTROLE[[#This Row],[Local - Encerramento]]=0, "-", BS_CONTROLE[[#This Row],[Local - Encerramento]])</f>
        <v>ZIQ-ZQY</v>
      </c>
      <c r="AM265" s="276" t="str">
        <f>IF(BS_CONTROLE[[#This Row],[Entre - Estações]]=0, "-", BS_CONTROLE[[#This Row],[Entre - Estações]])</f>
        <v>ZIQ-ZQY</v>
      </c>
      <c r="AN265" s="276" t="str">
        <f>IF(BS_CONTROLE[[#This Row],[SB]]=0, "-", BS_CONTROLE[[#This Row],[SB]])</f>
        <v>ZIQZQY</v>
      </c>
      <c r="AO265" s="277">
        <f>IF(BS_CONTROLE[[#This Row],[SUB]]=0, "-", BS_CONTROLE[[#This Row],[SUB]])</f>
        <v>78</v>
      </c>
      <c r="AP265" s="278">
        <f>IF(BS_CONTROLE[[#This Row],[KM - Inicio]]=0, "-", BS_CONTROLE[[#This Row],[KM - Inicio]])</f>
        <v>178</v>
      </c>
      <c r="AQ265" s="278">
        <f>IF(BS_CONTROLE[[#This Row],[KM - Fim]]=0, "-", BS_CONTROLE[[#This Row],[KM - Fim]])</f>
        <v>175</v>
      </c>
      <c r="AR265" s="240">
        <v>0</v>
      </c>
      <c r="AS265" s="240">
        <v>0</v>
      </c>
      <c r="AT265" s="240">
        <v>0</v>
      </c>
      <c r="AU265" s="38"/>
      <c r="AV265" s="38"/>
      <c r="AW265" s="38"/>
      <c r="AX265" s="38"/>
      <c r="AY265" s="309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5" s="11" t="str">
        <f>IFERROR(_xlfn.XLOOKUP(AO265, BASE_MAPA!$D$2:$D$359, BASE_MAPA!$I$2:$I$359), "ERRO")</f>
        <v>ITIRAPINA - BAURU</v>
      </c>
      <c r="BF265" s="279" t="str">
        <f>IF(BS_CONTROLE[[#This Row],[Responsavel pelo boletim]]=0, "-", BS_CONTROLE[[#This Row],[Responsavel pelo boletim]])</f>
        <v>Higor</v>
      </c>
      <c r="BG265" s="15"/>
      <c r="BH265" s="16">
        <v>0</v>
      </c>
      <c r="BI265" s="16"/>
      <c r="BJ265" s="16" t="s">
        <v>1734</v>
      </c>
      <c r="BK265" s="16" t="s">
        <v>1735</v>
      </c>
      <c r="BL265" s="15"/>
      <c r="BM265" s="14" t="s">
        <v>981</v>
      </c>
      <c r="BN265" s="14" t="s">
        <v>1002</v>
      </c>
      <c r="BO265" s="165" t="s">
        <v>1121</v>
      </c>
      <c r="BP265" s="16" t="s">
        <v>1735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23" t="str">
        <f>IF(BN265="","",SUBSTITUTE(BM265," ","")&amp;SUBSTITUTE(BN265," ",""))</f>
        <v>MecanizaçãoOperação</v>
      </c>
    </row>
    <row r="266" spans="1:72" hidden="1">
      <c r="A266" s="167" t="str">
        <f>D266&amp;B266</f>
        <v>V4246012</v>
      </c>
      <c r="B266" s="341">
        <v>46012</v>
      </c>
      <c r="C266" s="8">
        <f>IF(BS_CONTROLE[[#This Row],[DATA]]="","",WEEKNUM(BS_CONTROLE[[#This Row],[DATA]]))</f>
        <v>52</v>
      </c>
      <c r="D266" s="51" t="s">
        <v>787</v>
      </c>
      <c r="E266" s="310"/>
      <c r="F266" s="172" t="s">
        <v>740</v>
      </c>
      <c r="G266" s="9" t="str">
        <f>IF(D266="","*",VLOOKUP(F266,BS_ATIVIDADE[#All],3,FALSE))</f>
        <v>MODERNIZAÇÃO</v>
      </c>
      <c r="H266" s="173" t="s">
        <v>394</v>
      </c>
      <c r="I266" s="173" t="s">
        <v>394</v>
      </c>
      <c r="J266" s="215">
        <v>72</v>
      </c>
      <c r="K266" s="215">
        <v>317</v>
      </c>
      <c r="L266" s="83">
        <v>319</v>
      </c>
      <c r="M266" s="20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66" s="202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66" s="173">
        <v>0.27083333333333331</v>
      </c>
      <c r="P266" s="173">
        <v>8.3333333333333329E-2</v>
      </c>
      <c r="Q266" s="83">
        <v>400</v>
      </c>
      <c r="R266" s="10" t="str">
        <f>IFERROR(_xlfn.XLOOKUP(F266, BS_ATIVIDADE[ATIVIDADE],BS_ATIVIDADE[UNIDADE] ), "*")</f>
        <v>M</v>
      </c>
      <c r="S266" s="28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6" s="28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6" s="80" t="str">
        <f>IFERROR(_xlfn.XLOOKUP(J266, BASE_MAPA!$D$2:$D$359, BASE_MAPA!$I$2:$I$359), "ERRO")</f>
        <v>ARARAQUARA - COLOMBIA</v>
      </c>
      <c r="V266" s="196" t="s">
        <v>1350</v>
      </c>
      <c r="W266" s="173" t="s">
        <v>1239</v>
      </c>
      <c r="X266" s="216" t="s">
        <v>964</v>
      </c>
      <c r="Y266" s="158"/>
      <c r="Z266" s="158"/>
      <c r="AA266" s="83">
        <v>1</v>
      </c>
      <c r="AB266" s="70" t="s">
        <v>956</v>
      </c>
      <c r="AC266" s="70" t="s">
        <v>951</v>
      </c>
      <c r="AD266" s="173">
        <v>0.3125</v>
      </c>
      <c r="AE266" s="83">
        <v>6242</v>
      </c>
      <c r="AF266" s="83" t="s">
        <v>608</v>
      </c>
      <c r="AG266" s="83" t="s">
        <v>608</v>
      </c>
      <c r="AH266" s="48"/>
      <c r="AI266" s="142" t="str">
        <f>IF(BS_CONTROLE[[#This Row],[Atividade]]=0, "-", BS_CONTROLE[[#This Row],[Atividade]])</f>
        <v>MODERNIZAÇÃO - SOCADORA</v>
      </c>
      <c r="AJ266" s="9" t="str">
        <f>IF(D266="","*",VLOOKUP(AI266,BS_ATIVIDADE[#Data],3,FALSE))</f>
        <v>MODERNIZAÇÃO</v>
      </c>
      <c r="AK266" s="276" t="str">
        <f>IF(BS_CONTROLE[[#This Row],[Local - Partida]]=0, "-", BS_CONTROLE[[#This Row],[Local - Partida]])</f>
        <v>ZGT1</v>
      </c>
      <c r="AL266" s="276" t="str">
        <f>IF(BS_CONTROLE[[#This Row],[Local - Encerramento]]=0, "-", BS_CONTROLE[[#This Row],[Local - Encerramento]])</f>
        <v>ZGT1</v>
      </c>
      <c r="AM266" s="276" t="str">
        <f>IF(BS_CONTROLE[[#This Row],[Entre - Estações]]=0, "-", BS_CONTROLE[[#This Row],[Entre - Estações]])</f>
        <v>ZGT-ZXE</v>
      </c>
      <c r="AN266" s="276" t="str">
        <f>IF(BS_CONTROLE[[#This Row],[SB]]=0, "-", BS_CONTROLE[[#This Row],[SB]])</f>
        <v>ZGTZXE</v>
      </c>
      <c r="AO266" s="277">
        <f>IF(BS_CONTROLE[[#This Row],[SUB]]=0, "-", BS_CONTROLE[[#This Row],[SUB]])</f>
        <v>72</v>
      </c>
      <c r="AP266" s="278">
        <f>IF(BS_CONTROLE[[#This Row],[KM - Inicio]]=0, "-", BS_CONTROLE[[#This Row],[KM - Inicio]])</f>
        <v>317</v>
      </c>
      <c r="AQ266" s="278">
        <f>IF(BS_CONTROLE[[#This Row],[KM - Fim]]=0, "-", BS_CONTROLE[[#This Row],[KM - Fim]])</f>
        <v>319</v>
      </c>
      <c r="AR266" s="240">
        <v>0.24583333333333332</v>
      </c>
      <c r="AS266" s="240">
        <v>0.3125</v>
      </c>
      <c r="AT266" s="240">
        <v>0.5</v>
      </c>
      <c r="AU266" s="240"/>
      <c r="AV266" s="240"/>
      <c r="AW266" s="240"/>
      <c r="AX266" s="38"/>
      <c r="AY266" s="309">
        <f>IF(D266="","*",IFERROR(IF(ISODD(COUNT(AS266:AX266)),"ERRO",SUM((AT266-AS266),(AV266-AU266),(AX266-AW266))),"ERRO"))</f>
        <v>0.1875</v>
      </c>
      <c r="AZ266" s="13"/>
      <c r="BA266" s="71">
        <v>1610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6" s="11" t="str">
        <f>IFERROR(_xlfn.XLOOKUP(AO266, BASE_MAPA!$D$2:$D$359, BASE_MAPA!$I$2:$I$359), "ERRO")</f>
        <v>ARARAQUARA - COLOMBIA</v>
      </c>
      <c r="BF266" s="279" t="str">
        <f>IF(BS_CONTROLE[[#This Row],[Responsavel pelo boletim]]=0, "-", BS_CONTROLE[[#This Row],[Responsavel pelo boletim]])</f>
        <v>Ezequiel</v>
      </c>
      <c r="BG266" s="15"/>
      <c r="BH266" s="16">
        <v>2</v>
      </c>
      <c r="BI266" s="16"/>
      <c r="BJ266" s="342" t="s">
        <v>1736</v>
      </c>
      <c r="BK266" s="342" t="s">
        <v>1737</v>
      </c>
      <c r="BL266" s="15"/>
      <c r="BM266" s="14" t="s">
        <v>989</v>
      </c>
      <c r="BN266" s="14" t="s">
        <v>989</v>
      </c>
      <c r="BO266" s="165" t="s">
        <v>989</v>
      </c>
      <c r="BP266" s="16" t="s">
        <v>608</v>
      </c>
      <c r="BQ266" s="12" t="str">
        <f>IF(AND(BR266&lt;1,BS266&lt;1),"Produção e Intervalo",IF(BR266&lt;1,"Intervalo",IF(BS266&lt;1,"Produção","Aderente")))</f>
        <v>Aderente</v>
      </c>
      <c r="BR266" s="18">
        <f>IF(OR(B266="",F266=""),"*",AY266/P266)</f>
        <v>2.25</v>
      </c>
      <c r="BS266" s="18">
        <f>IF(OR(B266="",F266=""),"*",BA266/Q266)</f>
        <v>4.0250000000000004</v>
      </c>
      <c r="BT266" s="223" t="str">
        <f>IF(BN266="","",SUBSTITUTE(BM266," ","")&amp;SUBSTITUTE(BN266," ",""))</f>
        <v>OKOK</v>
      </c>
    </row>
    <row r="267" spans="1:72" hidden="1">
      <c r="A267" s="50" t="str">
        <f>D267&amp;B267</f>
        <v/>
      </c>
      <c r="B267" s="171"/>
      <c r="C267" s="8" t="str">
        <f>IF(BS_CONTROLE[[#This Row],[DATA]]="","",WEEKNUM(BS_CONTROLE[[#This Row],[DATA]]))</f>
        <v/>
      </c>
      <c r="D267" s="51"/>
      <c r="E267" s="310">
        <v>251</v>
      </c>
      <c r="F267" s="172"/>
      <c r="G267" s="9" t="str">
        <f>IF(D267="","*",VLOOKUP(F267,BS_ATIVIDADE[#All],3,FALSE))</f>
        <v>*</v>
      </c>
      <c r="H267" s="173"/>
      <c r="I267" s="173"/>
      <c r="J267" s="215"/>
      <c r="K267" s="215"/>
      <c r="L267" s="83" t="s">
        <v>608</v>
      </c>
      <c r="M267" s="20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6"/>
      <c r="W267" s="173"/>
      <c r="X267" s="216"/>
      <c r="Y267" s="158"/>
      <c r="Z267" s="158"/>
      <c r="AA267" s="83"/>
      <c r="AB267" s="70"/>
      <c r="AC267" s="70" t="s">
        <v>608</v>
      </c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6" t="str">
        <f>IF(BS_CONTROLE[[#This Row],[Local - Partida]]=0, "-", BS_CONTROLE[[#This Row],[Local - Partida]])</f>
        <v>-</v>
      </c>
      <c r="AL267" s="276" t="str">
        <f>IF(BS_CONTROLE[[#This Row],[Local - Encerramento]]=0, "-", BS_CONTROLE[[#This Row],[Local - Encerramento]])</f>
        <v>-</v>
      </c>
      <c r="AM267" s="276" t="str">
        <f>IF(BS_CONTROLE[[#This Row],[Entre - Estações]]=0, "-", BS_CONTROLE[[#This Row],[Entre - Estações]])</f>
        <v>-</v>
      </c>
      <c r="AN267" s="276" t="str">
        <f>IF(BS_CONTROLE[[#This Row],[SB]]=0, "-", BS_CONTROLE[[#This Row],[SB]])</f>
        <v>-</v>
      </c>
      <c r="AO267" s="277" t="str">
        <f>IF(BS_CONTROLE[[#This Row],[SUB]]=0, "-", BS_CONTROLE[[#This Row],[SUB]])</f>
        <v>-</v>
      </c>
      <c r="AP267" s="278" t="str">
        <f>IF(BS_CONTROLE[[#This Row],[KM - Inicio]]=0, "-", BS_CONTROLE[[#This Row],[KM - Inicio]])</f>
        <v>-</v>
      </c>
      <c r="AQ267" s="278" t="str">
        <f>IF(BS_CONTROLE[[#This Row],[KM - Fim]]=0, "-", BS_CONTROLE[[#This Row],[KM - Fim]])</f>
        <v>-</v>
      </c>
      <c r="AR267" s="240"/>
      <c r="AS267" s="240"/>
      <c r="AT267" s="240"/>
      <c r="AU267" s="38"/>
      <c r="AV267" s="38"/>
      <c r="AW267" s="38"/>
      <c r="AX267" s="38"/>
      <c r="AY267" s="309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79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>IF(AND(BR267&lt;1,BS267&lt;1),"Produção e Intervalo",IF(BR267&lt;1,"Intervalo",IF(BS267&lt;1,"Produção","Aderente")))</f>
        <v>Aderente</v>
      </c>
      <c r="BR267" s="18" t="str">
        <f>IF(OR(B267="",F267=""),"*",AY267/P267)</f>
        <v>*</v>
      </c>
      <c r="BS267" s="18" t="str">
        <f>IF(OR(B267="",F267=""),"*",BA267/Q267)</f>
        <v>*</v>
      </c>
      <c r="BT267" s="223" t="str">
        <f>IF(BN267="","",SUBSTITUTE(BM267," ","")&amp;SUBSTITUTE(BN267," ",""))</f>
        <v/>
      </c>
    </row>
    <row r="268" spans="1:72" hidden="1">
      <c r="A268" s="50" t="str">
        <f>D268&amp;B268</f>
        <v>A8046013</v>
      </c>
      <c r="B268" s="171">
        <v>46013</v>
      </c>
      <c r="C268" s="8">
        <f>IF(BS_CONTROLE[[#This Row],[DATA]]="","",WEEKNUM(BS_CONTROLE[[#This Row],[DATA]]))</f>
        <v>52</v>
      </c>
      <c r="D268" s="51" t="s">
        <v>734</v>
      </c>
      <c r="E268" s="310">
        <v>252</v>
      </c>
      <c r="F268" s="172" t="s">
        <v>630</v>
      </c>
      <c r="G268" s="9" t="str">
        <f>IF(D268="","*",VLOOKUP(F268,BS_ATIVIDADE[#All],3,FALSE))</f>
        <v>DETECÇÃO</v>
      </c>
      <c r="H268" s="173" t="s">
        <v>78</v>
      </c>
      <c r="I268" s="173" t="s">
        <v>595</v>
      </c>
      <c r="J268" s="215">
        <v>98</v>
      </c>
      <c r="K268" s="215">
        <v>759</v>
      </c>
      <c r="L268" s="83" t="s">
        <v>608</v>
      </c>
      <c r="M268" s="202" t="s">
        <v>1536</v>
      </c>
      <c r="N268" s="202" t="s">
        <v>1535</v>
      </c>
      <c r="O268" s="173">
        <v>0.375</v>
      </c>
      <c r="P268" s="173">
        <v>4.1666666666666664E-2</v>
      </c>
      <c r="Q268" s="83">
        <v>250</v>
      </c>
      <c r="R268" s="10" t="str">
        <f>IFERROR(_xlfn.XLOOKUP(F268, BS_ATIVIDADE[ATIVIDADE],BS_ATIVIDADE[UNIDADE] ), "*")</f>
        <v>KM</v>
      </c>
      <c r="S268" s="28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8" s="80" t="str">
        <f>IFERROR(_xlfn.XLOOKUP(J268, BASE_MAPA!$D$2:$D$359, BASE_MAPA!$I$2:$I$359), "ERRO")</f>
        <v>ALTO ARAGUAIA - RONDONOPOLIS</v>
      </c>
      <c r="V268" s="196" t="s">
        <v>1738</v>
      </c>
      <c r="W268" s="173" t="s">
        <v>1739</v>
      </c>
      <c r="X268" s="216" t="s">
        <v>964</v>
      </c>
      <c r="Y268" s="158" t="s">
        <v>967</v>
      </c>
      <c r="Z268" s="158"/>
      <c r="AA268" s="83">
        <v>1</v>
      </c>
      <c r="AB268" s="70" t="s">
        <v>956</v>
      </c>
      <c r="AC268" s="70" t="s">
        <v>951</v>
      </c>
      <c r="AD268" s="173">
        <v>0.29166666666666669</v>
      </c>
      <c r="AE268" s="83">
        <v>6380</v>
      </c>
      <c r="AF268" s="83" t="s">
        <v>608</v>
      </c>
      <c r="AG268" s="83" t="s">
        <v>608</v>
      </c>
      <c r="AH268" s="48"/>
      <c r="AI268" s="142" t="str">
        <f>IF(BS_CONTROLE[[#This Row],[Atividade]]=0, "-", BS_CONTROLE[[#This Row],[Atividade]])</f>
        <v>DETECÇÃO - RONDA 7 DIAS</v>
      </c>
      <c r="AJ268" s="9" t="str">
        <f>IF(D268="","*",VLOOKUP(AI268,BS_ATIVIDADE[#Data],3,FALSE))</f>
        <v>DETECÇÃO</v>
      </c>
      <c r="AK268" s="276" t="str">
        <f>IF(BS_CONTROLE[[#This Row],[Local - Partida]]=0, "-", BS_CONTROLE[[#This Row],[Local - Partida]])</f>
        <v>TRO</v>
      </c>
      <c r="AL268" s="276" t="str">
        <f>IF(BS_CONTROLE[[#This Row],[Local - Encerramento]]=0, "-", BS_CONTROLE[[#This Row],[Local - Encerramento]])</f>
        <v>TGR2</v>
      </c>
      <c r="AM268" s="276" t="str">
        <f>IF(BS_CONTROLE[[#This Row],[Entre - Estações]]=0, "-", BS_CONTROLE[[#This Row],[Entre - Estações]])</f>
        <v>TROTGR</v>
      </c>
      <c r="AN268" s="276" t="str">
        <f>IF(BS_CONTROLE[[#This Row],[SB]]=0, "-", BS_CONTROLE[[#This Row],[SB]])</f>
        <v>TRO-TGR</v>
      </c>
      <c r="AO268" s="277">
        <f>IF(BS_CONTROLE[[#This Row],[SUB]]=0, "-", BS_CONTROLE[[#This Row],[SUB]])</f>
        <v>98</v>
      </c>
      <c r="AP268" s="278">
        <f>IF(BS_CONTROLE[[#This Row],[KM - Inicio]]=0, "-", BS_CONTROLE[[#This Row],[KM - Inicio]])</f>
        <v>759</v>
      </c>
      <c r="AQ268" s="278" t="str">
        <f>IF(BS_CONTROLE[[#This Row],[KM - Fim]]=0, "-", BS_CONTROLE[[#This Row],[KM - Fim]])</f>
        <v>-</v>
      </c>
      <c r="AR268" s="240">
        <v>0.3611111111111111</v>
      </c>
      <c r="AS268" s="240">
        <v>0</v>
      </c>
      <c r="AT268" s="240">
        <v>4.1666666666666664E-2</v>
      </c>
      <c r="AU268" s="38"/>
      <c r="AV268" s="38"/>
      <c r="AW268" s="38"/>
      <c r="AX268" s="38"/>
      <c r="AY268" s="309">
        <f>IF(D268="","*",IFERROR(IF(ISODD(COUNT(AS268:AX268)),"ERRO",SUM((AT268-AS268),(AV268-AU268),(AX268-AW268))),"ERRO"))</f>
        <v>4.1666666666666664E-2</v>
      </c>
      <c r="AZ268" s="13"/>
      <c r="BA268" s="71">
        <v>142</v>
      </c>
      <c r="BB268" s="10" t="str">
        <f>IFERROR(_xlfn.XLOOKUP(AI268, BS_ATIVIDADE[ATIVIDADE],BS_ATIVIDADE[UNIDADE] ), "*")</f>
        <v>KM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8" s="11" t="str">
        <f>IFERROR(_xlfn.XLOOKUP(AO268, BASE_MAPA!$D$2:$D$359, BASE_MAPA!$I$2:$I$359), "ERRO")</f>
        <v>ALTO ARAGUAIA - RONDONOPOLIS</v>
      </c>
      <c r="BF268" s="279" t="str">
        <f>IF(BS_CONTROLE[[#This Row],[Responsavel pelo boletim]]=0, "-", BS_CONTROLE[[#This Row],[Responsavel pelo boletim]])</f>
        <v>Clayton</v>
      </c>
      <c r="BG268" s="15"/>
      <c r="BH268" s="16">
        <v>0</v>
      </c>
      <c r="BI268" s="16"/>
      <c r="BJ268" s="16" t="s">
        <v>1740</v>
      </c>
      <c r="BK268" s="16" t="s">
        <v>1740</v>
      </c>
      <c r="BL268" s="15"/>
      <c r="BM268" s="14" t="s">
        <v>992</v>
      </c>
      <c r="BN268" s="14" t="s">
        <v>1017</v>
      </c>
      <c r="BO268" s="165" t="s">
        <v>1068</v>
      </c>
      <c r="BP268" s="16" t="s">
        <v>1741</v>
      </c>
      <c r="BQ268" s="12" t="str">
        <f>IF(AND(BR268&lt;1,BS268&lt;1),"Produção e Intervalo",IF(BR268&lt;1,"Intervalo",IF(BS268&lt;1,"Produção","Aderente")))</f>
        <v>Produção</v>
      </c>
      <c r="BR268" s="18">
        <f>IF(OR(B268="",F268=""),"*",AY268/P268)</f>
        <v>1</v>
      </c>
      <c r="BS268" s="18">
        <f>IF(OR(B268="",F268=""),"*",BA268/Q268)</f>
        <v>0.56799999999999995</v>
      </c>
      <c r="BT268" s="223" t="str">
        <f t="shared" si="6"/>
        <v>ConfiabilidadeAtivo</v>
      </c>
    </row>
    <row r="269" spans="1:72" hidden="1">
      <c r="A269" s="50" t="str">
        <f>D269&amp;B269</f>
        <v>W7046013</v>
      </c>
      <c r="B269" s="171">
        <v>46013</v>
      </c>
      <c r="C269" s="8">
        <f>IF(BS_CONTROLE[[#This Row],[DATA]]="","",WEEKNUM(BS_CONTROLE[[#This Row],[DATA]]))</f>
        <v>52</v>
      </c>
      <c r="D269" s="51" t="s">
        <v>844</v>
      </c>
      <c r="E269" s="310">
        <v>198</v>
      </c>
      <c r="F269" s="172" t="s">
        <v>784</v>
      </c>
      <c r="G269" s="9" t="str">
        <f>IF(D269="","*",VLOOKUP(F269,BS_ATIVIDADE[#All],3,FALSE))</f>
        <v>PEDRA</v>
      </c>
      <c r="H269" s="173" t="s">
        <v>595</v>
      </c>
      <c r="I269" s="173" t="s">
        <v>595</v>
      </c>
      <c r="J269" s="215">
        <v>98</v>
      </c>
      <c r="K269" s="215">
        <v>507</v>
      </c>
      <c r="L269" s="83">
        <v>509</v>
      </c>
      <c r="M269" s="20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69" s="20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69" s="173">
        <v>0.45833333333333331</v>
      </c>
      <c r="P269" s="173">
        <v>8.3333333333333329E-2</v>
      </c>
      <c r="Q269" s="83">
        <v>16</v>
      </c>
      <c r="R269" s="10" t="str">
        <f>IFERROR(_xlfn.XLOOKUP(F269, BS_ATIVIDADE[ATIVIDADE],BS_ATIVIDADE[UNIDADE] ), "*")</f>
        <v>VAGÕES</v>
      </c>
      <c r="S269" s="28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28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9" s="80" t="str">
        <f>IFERROR(_xlfn.XLOOKUP(J269, BASE_MAPA!$D$2:$D$359, BASE_MAPA!$I$2:$I$359), "ERRO")</f>
        <v>ALTO ARAGUAIA - RONDONOPOLIS</v>
      </c>
      <c r="V269" s="196" t="s">
        <v>1566</v>
      </c>
      <c r="W269" s="173" t="s">
        <v>1662</v>
      </c>
      <c r="X269" s="216" t="s">
        <v>964</v>
      </c>
      <c r="Y269" s="158" t="s">
        <v>967</v>
      </c>
      <c r="Z269" s="158"/>
      <c r="AA269" s="83" t="s">
        <v>1568</v>
      </c>
      <c r="AB269" s="70" t="s">
        <v>956</v>
      </c>
      <c r="AC269" s="70" t="s">
        <v>951</v>
      </c>
      <c r="AD269" s="173">
        <v>0.45833333333333331</v>
      </c>
      <c r="AE269" s="83">
        <v>7632</v>
      </c>
      <c r="AF269" s="83">
        <v>9414</v>
      </c>
      <c r="AG269" s="83" t="s">
        <v>608</v>
      </c>
      <c r="AH269" s="48"/>
      <c r="AI269" s="172" t="s">
        <v>784</v>
      </c>
      <c r="AJ269" s="9" t="str">
        <f>IF(D269="","*",VLOOKUP(AI269,BS_ATIVIDADE[#Data],3,FALSE))</f>
        <v>PEDRA</v>
      </c>
      <c r="AK269" s="276" t="str">
        <f>IF(BS_CONTROLE[[#This Row],[Local - Partida]]=0, "-", BS_CONTROLE[[#This Row],[Local - Partida]])</f>
        <v>TGR2</v>
      </c>
      <c r="AL269" s="276" t="str">
        <f>IF(BS_CONTROLE[[#This Row],[Local - Encerramento]]=0, "-", BS_CONTROLE[[#This Row],[Local - Encerramento]])</f>
        <v>TGR2</v>
      </c>
      <c r="AM269" s="276" t="str">
        <f>IF(BS_CONTROLE[[#This Row],[Entre - Estações]]=0, "-", BS_CONTROLE[[#This Row],[Entre - Estações]])</f>
        <v>TGR-TBE</v>
      </c>
      <c r="AN269" s="276" t="str">
        <f>IF(BS_CONTROLE[[#This Row],[SB]]=0, "-", BS_CONTROLE[[#This Row],[SB]])</f>
        <v>TGR512</v>
      </c>
      <c r="AO269" s="277">
        <f>IF(BS_CONTROLE[[#This Row],[SUB]]=0, "-", BS_CONTROLE[[#This Row],[SUB]])</f>
        <v>98</v>
      </c>
      <c r="AP269" s="278">
        <f>IF(BS_CONTROLE[[#This Row],[KM - Inicio]]=0, "-", BS_CONTROLE[[#This Row],[KM - Inicio]])</f>
        <v>507</v>
      </c>
      <c r="AQ269" s="278">
        <f>IF(BS_CONTROLE[[#This Row],[KM - Fim]]=0, "-", BS_CONTROLE[[#This Row],[KM - Fim]])</f>
        <v>509</v>
      </c>
      <c r="AR269" s="240">
        <v>0.38611111111111113</v>
      </c>
      <c r="AS269" s="240">
        <v>0.44027777777777777</v>
      </c>
      <c r="AT269" s="240">
        <v>0.48888888888888887</v>
      </c>
      <c r="AU269" s="38">
        <v>0.5493055555555556</v>
      </c>
      <c r="AV269" s="38">
        <v>0.58750000000000002</v>
      </c>
      <c r="AW269" s="38"/>
      <c r="AX269" s="38"/>
      <c r="AY269" s="309">
        <f>IF(D269="","*",IFERROR(IF(ISODD(COUNT(AS269:AX269)),"ERRO",SUM((AT269-AS269),(AV269-AU269),(AX269-AW269))),"ERRO"))</f>
        <v>8.6805555555555525E-2</v>
      </c>
      <c r="AZ269" s="13"/>
      <c r="BA269" s="71">
        <v>16</v>
      </c>
      <c r="BB269" s="10" t="str">
        <f>IFERROR(_xlfn.XLOOKUP(AI269, BS_ATIVIDADE[ATIVIDADE],BS_ATIVIDADE[UNIDADE] ), "*")</f>
        <v>VAGÕES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9" s="11" t="str">
        <f>IFERROR(_xlfn.XLOOKUP(AO269, BASE_MAPA!$D$2:$D$359, BASE_MAPA!$I$2:$I$359), "ERRO")</f>
        <v>ALTO ARAGUAIA - RONDONOPOLIS</v>
      </c>
      <c r="BF269" s="279" t="str">
        <f>IF(BS_CONTROLE[[#This Row],[Responsavel pelo boletim]]=0, "-", BS_CONTROLE[[#This Row],[Responsavel pelo boletim]])</f>
        <v xml:space="preserve">Camila </v>
      </c>
      <c r="BG269" s="15"/>
      <c r="BH269" s="16">
        <v>2</v>
      </c>
      <c r="BJ269" s="342" t="s">
        <v>1742</v>
      </c>
      <c r="BK269" s="16" t="s">
        <v>1743</v>
      </c>
      <c r="BL269" s="15"/>
      <c r="BM269" s="14" t="s">
        <v>989</v>
      </c>
      <c r="BN269" s="14" t="s">
        <v>989</v>
      </c>
      <c r="BO269" s="165" t="s">
        <v>989</v>
      </c>
      <c r="BP269" s="16"/>
      <c r="BQ269" s="12" t="str">
        <f>IF(AND(BR269&lt;1,BS269&lt;1),"Produção e Intervalo",IF(BR269&lt;1,"Intervalo",IF(BS269&lt;1,"Produção","Aderente")))</f>
        <v>Aderente</v>
      </c>
      <c r="BR269" s="18">
        <f>IF(OR(B269="",F269=""),"*",AY269/P269)</f>
        <v>1.0416666666666663</v>
      </c>
      <c r="BS269" s="18">
        <f>IF(OR(B269="",F269=""),"*",BA269/Q269)</f>
        <v>1</v>
      </c>
      <c r="BT269" s="223" t="str">
        <f>IF(BN269="","",SUBSTITUTE(BM269," ","")&amp;SUBSTITUTE(BN269," ",""))</f>
        <v>OKOK</v>
      </c>
    </row>
    <row r="270" spans="1:72" hidden="1">
      <c r="A270" s="167" t="str">
        <f>D270&amp;B270</f>
        <v>V8646013</v>
      </c>
      <c r="B270" s="171">
        <v>46013</v>
      </c>
      <c r="C270" s="8">
        <f>IF(BS_CONTROLE[[#This Row],[DATA]]="","",WEEKNUM(BS_CONTROLE[[#This Row],[DATA]]))</f>
        <v>52</v>
      </c>
      <c r="D270" s="51" t="s">
        <v>817</v>
      </c>
      <c r="E270" s="349"/>
      <c r="F270" s="172" t="s">
        <v>714</v>
      </c>
      <c r="G270" s="9" t="str">
        <f>IF(D270="","*",VLOOKUP(F270,BS_ATIVIDADE[#All],3,FALSE))</f>
        <v>MECANIZAÇÃO - SOCADORA</v>
      </c>
      <c r="H270" s="173" t="s">
        <v>570</v>
      </c>
      <c r="I270" s="173" t="s">
        <v>570</v>
      </c>
      <c r="J270" s="215">
        <v>74</v>
      </c>
      <c r="K270" s="215">
        <v>437.95</v>
      </c>
      <c r="L270" s="215">
        <v>436.2</v>
      </c>
      <c r="M270" s="202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70" s="202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70" s="173">
        <v>0.39583333333333331</v>
      </c>
      <c r="P270" s="173">
        <v>8.3333333333333329E-2</v>
      </c>
      <c r="Q270" s="83">
        <v>1020</v>
      </c>
      <c r="R270" s="10" t="str">
        <f>IFERROR(_xlfn.XLOOKUP(F270, BS_ATIVIDADE[ATIVIDADE],BS_ATIVIDADE[UNIDADE] ), "*")</f>
        <v>M</v>
      </c>
      <c r="S270" s="28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0" s="80" t="str">
        <f>IFERROR(_xlfn.XLOOKUP(J270, BASE_MAPA!$D$2:$D$359, BASE_MAPA!$I$2:$I$359), "ERRO")</f>
        <v>MARCO INICIAL - ALTO ARAGUAIA</v>
      </c>
      <c r="V270" s="292" t="s">
        <v>1588</v>
      </c>
      <c r="W270" s="173" t="s">
        <v>1239</v>
      </c>
      <c r="X270" s="216" t="s">
        <v>964</v>
      </c>
      <c r="Y270" s="158" t="s">
        <v>967</v>
      </c>
      <c r="Z270" s="158"/>
      <c r="AA270" s="83">
        <v>1</v>
      </c>
      <c r="AB270" s="70" t="s">
        <v>956</v>
      </c>
      <c r="AC270" s="70" t="s">
        <v>951</v>
      </c>
      <c r="AD270" s="173">
        <v>0.29166666666666669</v>
      </c>
      <c r="AE270" s="83">
        <v>6236</v>
      </c>
      <c r="AF270" s="83">
        <v>6636</v>
      </c>
      <c r="AG270" s="83" t="s">
        <v>608</v>
      </c>
      <c r="AH270" s="48"/>
      <c r="AI270" s="172" t="s">
        <v>714</v>
      </c>
      <c r="AJ270" s="9"/>
      <c r="AK270" s="276" t="str">
        <f>IF(BS_CONTROLE[[#This Row],[Local - Partida]]=0, "-", BS_CONTROLE[[#This Row],[Local - Partida]])</f>
        <v>TOM2</v>
      </c>
      <c r="AL270" s="276" t="str">
        <f>IF(BS_CONTROLE[[#This Row],[Local - Encerramento]]=0, "-", BS_CONTROLE[[#This Row],[Local - Encerramento]])</f>
        <v>TOM2</v>
      </c>
      <c r="AM270" s="276" t="str">
        <f>IF(BS_CONTROLE[[#This Row],[Entre - Estações]]=0, "-", BS_CONTROLE[[#This Row],[Entre - Estações]])</f>
        <v>TPC-TVL</v>
      </c>
      <c r="AN270" s="276" t="str">
        <f>IF(BS_CONTROLE[[#This Row],[SB]]=0, "-", BS_CONTROLE[[#This Row],[SB]])</f>
        <v>TPC440</v>
      </c>
      <c r="AO270" s="277">
        <f>IF(BS_CONTROLE[[#This Row],[SUB]]=0, "-", BS_CONTROLE[[#This Row],[SUB]])</f>
        <v>74</v>
      </c>
      <c r="AP270" s="278">
        <f>IF(BS_CONTROLE[[#This Row],[KM - Inicio]]=0, "-", BS_CONTROLE[[#This Row],[KM - Inicio]])</f>
        <v>437.95</v>
      </c>
      <c r="AQ270" s="278"/>
      <c r="AR270" s="240">
        <v>0.375</v>
      </c>
      <c r="AS270" s="240">
        <v>0.51666666666666672</v>
      </c>
      <c r="AT270" s="240">
        <v>0.57430555555555551</v>
      </c>
      <c r="AU270" s="240"/>
      <c r="AV270" s="240"/>
      <c r="AW270" s="240"/>
      <c r="AX270" s="38"/>
      <c r="AY270" s="309">
        <f>IF(D270="","*",IFERROR(IF(ISODD(COUNT(AS270:AX270)),"ERRO",SUM((AT270-AS270),(AV270-AU270),(AX270-AW270))),"ERRO"))</f>
        <v>5.7638888888888795E-2</v>
      </c>
      <c r="AZ270" s="13"/>
      <c r="BA270" s="71">
        <v>390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0" s="11" t="str">
        <f>IFERROR(_xlfn.XLOOKUP(AO270, BASE_MAPA!$D$2:$D$359, BASE_MAPA!$I$2:$I$359), "ERRO")</f>
        <v>MARCO INICIAL - ALTO ARAGUAIA</v>
      </c>
      <c r="BF270" s="279" t="str">
        <f>IF(BS_CONTROLE[[#This Row],[Responsavel pelo boletim]]=0, "-", BS_CONTROLE[[#This Row],[Responsavel pelo boletim]])</f>
        <v>Antonioni</v>
      </c>
      <c r="BG270" s="15"/>
      <c r="BH270" s="16">
        <v>0</v>
      </c>
      <c r="BJ270" s="338" t="s">
        <v>1744</v>
      </c>
      <c r="BK270" s="340" t="s">
        <v>1745</v>
      </c>
      <c r="BL270" s="15"/>
      <c r="BM270" s="14" t="s">
        <v>981</v>
      </c>
      <c r="BN270" s="14" t="s">
        <v>1012</v>
      </c>
      <c r="BO270" s="165" t="s">
        <v>1070</v>
      </c>
      <c r="BP270" s="16" t="s">
        <v>1746</v>
      </c>
      <c r="BQ270" s="12" t="str">
        <f>IF(AND(BR270&lt;1,BS270&lt;1),"Produção e Intervalo",IF(BR270&lt;1,"Intervalo",IF(BS270&lt;1,"Produção","Aderente")))</f>
        <v>Produção e Intervalo</v>
      </c>
      <c r="BR270" s="18">
        <f>IF(OR(B270="",F270=""),"*",AY270/P270)</f>
        <v>0.69166666666666554</v>
      </c>
      <c r="BS270" s="18">
        <f>IF(OR(B270="",F270=""),"*",BA270/Q270)</f>
        <v>0.38235294117647056</v>
      </c>
      <c r="BT270" s="223" t="str">
        <f>IF(BN270="","",SUBSTITUTE(BM270," ","")&amp;SUBSTITUTE(BN270," ",""))</f>
        <v>MecanizaçãoAtivos</v>
      </c>
    </row>
    <row r="271" spans="1:72" ht="23.25" hidden="1">
      <c r="A271" s="50" t="str">
        <f>D271&amp;B271</f>
        <v>MARCOS (TF-520)46013</v>
      </c>
      <c r="B271" s="171">
        <v>46013</v>
      </c>
      <c r="C271" s="8">
        <f>IF(BS_CONTROLE[[#This Row],[DATA]]="","",WEEKNUM(BS_CONTROLE[[#This Row],[DATA]]))</f>
        <v>52</v>
      </c>
      <c r="D271" s="51" t="s">
        <v>923</v>
      </c>
      <c r="E271" s="311">
        <v>245</v>
      </c>
      <c r="F271" s="172" t="s">
        <v>791</v>
      </c>
      <c r="G271" s="9" t="str">
        <f>IF(D271="","*",VLOOKUP(F271,BS_ATIVIDADE[#All],3,FALSE))</f>
        <v>SOLDA</v>
      </c>
      <c r="H271" s="202" t="s">
        <v>1438</v>
      </c>
      <c r="I271" s="173" t="s">
        <v>608</v>
      </c>
      <c r="J271" s="215">
        <v>74</v>
      </c>
      <c r="K271" s="215">
        <v>332.39</v>
      </c>
      <c r="L271" s="83" t="s">
        <v>608</v>
      </c>
      <c r="M271" s="202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71" s="202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271" s="173">
        <v>0.375</v>
      </c>
      <c r="P271" s="173">
        <v>8.3333333333333329E-2</v>
      </c>
      <c r="Q271" s="83">
        <v>2</v>
      </c>
      <c r="R271" s="10" t="str">
        <f>IFERROR(_xlfn.XLOOKUP(F271, BS_ATIVIDADE[ATIVIDADE],BS_ATIVIDADE[UNIDADE] ), "*")</f>
        <v>Nº DE SOLDA</v>
      </c>
      <c r="S271" s="28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28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1" s="80" t="str">
        <f>IFERROR(_xlfn.XLOOKUP(J271, BASE_MAPA!$D$2:$D$359, BASE_MAPA!$I$2:$I$359), "ERRO")</f>
        <v>MARCO INICIAL - ALTO ARAGUAIA</v>
      </c>
      <c r="V271" s="196" t="s">
        <v>1495</v>
      </c>
      <c r="W271" s="343" t="s">
        <v>1496</v>
      </c>
      <c r="X271" s="216" t="s">
        <v>964</v>
      </c>
      <c r="Y271" s="158" t="s">
        <v>967</v>
      </c>
      <c r="Z271" s="158"/>
      <c r="AA271" s="83" t="s">
        <v>608</v>
      </c>
      <c r="AB271" s="70" t="s">
        <v>608</v>
      </c>
      <c r="AC271" s="70" t="s">
        <v>608</v>
      </c>
      <c r="AD271" s="173" t="s">
        <v>608</v>
      </c>
      <c r="AE271" s="83" t="s">
        <v>608</v>
      </c>
      <c r="AF271" s="83" t="s">
        <v>608</v>
      </c>
      <c r="AG271" s="83" t="s">
        <v>608</v>
      </c>
      <c r="AH271" s="48"/>
      <c r="AI271" s="142" t="str">
        <f>IF(BS_CONTROLE[[#This Row],[Atividade]]=0, "-", BS_CONTROLE[[#This Row],[Atividade]])</f>
        <v>PDM - SOLDA</v>
      </c>
      <c r="AJ271" s="9" t="str">
        <f>IF(D271="","*",VLOOKUP(AI271,BS_ATIVIDADE[#Data],3,FALSE))</f>
        <v>SOLDA</v>
      </c>
      <c r="AK271" s="276" t="str">
        <f>IF(BS_CONTROLE[[#This Row],[Local - Partida]]=0, "-", BS_CONTROLE[[#This Row],[Local - Partida]])</f>
        <v>TCSTAG</v>
      </c>
      <c r="AL271" s="276" t="str">
        <f>IF(BS_CONTROLE[[#This Row],[Local - Encerramento]]=0, "-", BS_CONTROLE[[#This Row],[Local - Encerramento]])</f>
        <v>-</v>
      </c>
      <c r="AM271" s="276" t="str">
        <f>IF(BS_CONTROLE[[#This Row],[Entre - Estações]]=0, "-", BS_CONTROLE[[#This Row],[Entre - Estações]])</f>
        <v>TMR-TLA</v>
      </c>
      <c r="AN271" s="276" t="str">
        <f>IF(BS_CONTROLE[[#This Row],[SB]]=0, "-", BS_CONTROLE[[#This Row],[SB]])</f>
        <v>326TLA</v>
      </c>
      <c r="AO271" s="277">
        <f>IF(BS_CONTROLE[[#This Row],[SUB]]=0, "-", BS_CONTROLE[[#This Row],[SUB]])</f>
        <v>74</v>
      </c>
      <c r="AP271" s="278">
        <f>IF(BS_CONTROLE[[#This Row],[KM - Inicio]]=0, "-", BS_CONTROLE[[#This Row],[KM - Inicio]])</f>
        <v>332.39</v>
      </c>
      <c r="AQ271" s="278" t="str">
        <f>IF(BS_CONTROLE[[#This Row],[KM - Fim]]=0, "-", BS_CONTROLE[[#This Row],[KM - Fim]])</f>
        <v>-</v>
      </c>
      <c r="AR271" s="240">
        <v>0.40277777777777779</v>
      </c>
      <c r="AS271" s="240">
        <v>0.49791666666666667</v>
      </c>
      <c r="AT271" s="240">
        <v>0.58888888888888891</v>
      </c>
      <c r="AU271" s="38"/>
      <c r="AV271" s="38"/>
      <c r="AW271" s="38"/>
      <c r="AX271" s="38"/>
      <c r="AY271" s="309">
        <f>IF(D271="","*",IFERROR(IF(ISODD(COUNT(AS271:AX271)),"ERRO",SUM((AT271-AS271),(AV271-AU271),(AX271-AW271))),"ERRO"))</f>
        <v>9.0972222222222232E-2</v>
      </c>
      <c r="AZ271" s="13" t="s">
        <v>963</v>
      </c>
      <c r="BA271" s="71">
        <v>2</v>
      </c>
      <c r="BB271" s="10" t="str">
        <f>IFERROR(_xlfn.XLOOKUP(AI271, BS_ATIVIDADE[ATIVIDADE],BS_ATIVIDADE[UNIDADE] ), "*")</f>
        <v>Nº DE SOLDA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1" s="11" t="str">
        <f>IFERROR(_xlfn.XLOOKUP(AO271, BASE_MAPA!$D$2:$D$359, BASE_MAPA!$I$2:$I$359), "ERRO")</f>
        <v>MARCO INICIAL - ALTO ARAGUAIA</v>
      </c>
      <c r="BF271" s="279" t="str">
        <f>IF(BS_CONTROLE[[#This Row],[Responsavel pelo boletim]]=0, "-", BS_CONTROLE[[#This Row],[Responsavel pelo boletim]])</f>
        <v>Marcos Euzébio</v>
      </c>
      <c r="BG271" s="15"/>
      <c r="BH271" s="16">
        <v>2</v>
      </c>
      <c r="BI271" s="16"/>
      <c r="BJ271" s="16" t="s">
        <v>1747</v>
      </c>
      <c r="BK271" s="16" t="s">
        <v>1748</v>
      </c>
      <c r="BL271" s="15"/>
      <c r="BM271" s="14" t="s">
        <v>989</v>
      </c>
      <c r="BN271" s="14" t="s">
        <v>989</v>
      </c>
      <c r="BO271" s="165" t="s">
        <v>989</v>
      </c>
      <c r="BP271" s="16"/>
      <c r="BQ271" s="12" t="str">
        <f>IF(AND(BR271&lt;1,BS271&lt;1),"Produção e Intervalo",IF(BR271&lt;1,"Intervalo",IF(BS271&lt;1,"Produção","Aderente")))</f>
        <v>Aderente</v>
      </c>
      <c r="BR271" s="18">
        <f>IF(OR(B271="",F271=""),"*",AY271/P271)</f>
        <v>1.0916666666666668</v>
      </c>
      <c r="BS271" s="18">
        <f>IF(OR(B271="",F271=""),"*",BA271/Q271)</f>
        <v>1</v>
      </c>
      <c r="BT271" s="223" t="str">
        <f>IF(BN271="","",SUBSTITUTE(BM271," ","")&amp;SUBSTITUTE(BN271," ",""))</f>
        <v>OKOK</v>
      </c>
    </row>
    <row r="272" spans="1:72" hidden="1">
      <c r="A272" s="167" t="str">
        <f>D272&amp;B272</f>
        <v>W5046013</v>
      </c>
      <c r="B272" s="171">
        <v>46013</v>
      </c>
      <c r="C272" s="8">
        <f>IF(BS_CONTROLE[[#This Row],[DATA]]="","",WEEKNUM(BS_CONTROLE[[#This Row],[DATA]]))</f>
        <v>52</v>
      </c>
      <c r="D272" s="51" t="s">
        <v>835</v>
      </c>
      <c r="E272" s="311">
        <v>245</v>
      </c>
      <c r="F272" s="172" t="s">
        <v>622</v>
      </c>
      <c r="G272" s="9" t="str">
        <f>IF(D272="","*",VLOOKUP(F272,BS_ATIVIDADE[#All],3,FALSE))</f>
        <v>OUTROS</v>
      </c>
      <c r="H272" s="173" t="s">
        <v>262</v>
      </c>
      <c r="I272" s="173" t="s">
        <v>1263</v>
      </c>
      <c r="J272" s="215">
        <v>74</v>
      </c>
      <c r="K272" s="215">
        <v>290</v>
      </c>
      <c r="L272" s="83" t="s">
        <v>608</v>
      </c>
      <c r="M272" s="202" t="s">
        <v>1437</v>
      </c>
      <c r="N272" s="202" t="s">
        <v>1438</v>
      </c>
      <c r="O272" s="173">
        <v>0.375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80" t="str">
        <f>IFERROR(_xlfn.XLOOKUP(J272, BASE_MAPA!$D$2:$D$359, BASE_MAPA!$I$2:$I$359), "ERRO")</f>
        <v>MARCO INICIAL - ALTO ARAGUAIA</v>
      </c>
      <c r="V272" s="196" t="s">
        <v>1582</v>
      </c>
      <c r="W272" s="343" t="s">
        <v>1294</v>
      </c>
      <c r="X272" s="216" t="s">
        <v>964</v>
      </c>
      <c r="Y272" s="158" t="s">
        <v>967</v>
      </c>
      <c r="Z272" s="158"/>
      <c r="AA272" s="83" t="s">
        <v>1749</v>
      </c>
      <c r="AB272" s="70" t="s">
        <v>956</v>
      </c>
      <c r="AC272" s="70" t="s">
        <v>951</v>
      </c>
      <c r="AD272" s="173">
        <v>0.29166666666666669</v>
      </c>
      <c r="AE272" s="83">
        <v>7671</v>
      </c>
      <c r="AF272" s="83">
        <v>9322</v>
      </c>
      <c r="AG272" s="83" t="s">
        <v>608</v>
      </c>
      <c r="AH272" s="48"/>
      <c r="AI272" s="172" t="s">
        <v>622</v>
      </c>
      <c r="AJ272" s="9" t="str">
        <f>IF(D272="","*",VLOOKUP(AI272,BS_ATIVIDADE[#Data],3,FALSE))</f>
        <v>OUTROS</v>
      </c>
      <c r="AK272" s="276" t="str">
        <f>IF(BS_CONTROLE[[#This Row],[Local - Partida]]=0, "-", BS_CONTROLE[[#This Row],[Local - Partida]])</f>
        <v>TCS</v>
      </c>
      <c r="AL272" s="276" t="str">
        <f>IF(BS_CONTROLE[[#This Row],[Local - Encerramento]]=0, "-", BS_CONTROLE[[#This Row],[Local - Encerramento]])</f>
        <v>TAG</v>
      </c>
      <c r="AM272" s="276" t="str">
        <f>IF(BS_CONTROLE[[#This Row],[Entre - Estações]]=0, "-", BS_CONTROLE[[#This Row],[Entre - Estações]])</f>
        <v>TCS-TAG</v>
      </c>
      <c r="AN272" s="276" t="str">
        <f>IF(BS_CONTROLE[[#This Row],[SB]]=0, "-", BS_CONTROLE[[#This Row],[SB]])</f>
        <v>TCSTAG</v>
      </c>
      <c r="AO272" s="277">
        <f>IF(BS_CONTROLE[[#This Row],[SUB]]=0, "-", BS_CONTROLE[[#This Row],[SUB]])</f>
        <v>74</v>
      </c>
      <c r="AP272" s="278">
        <f>IF(BS_CONTROLE[[#This Row],[KM - Inicio]]=0, "-", BS_CONTROLE[[#This Row],[KM - Inicio]])</f>
        <v>290</v>
      </c>
      <c r="AQ272" s="278" t="str">
        <f>IF(BS_CONTROLE[[#This Row],[KM - Fim]]=0, "-", BS_CONTROLE[[#This Row],[KM - Fim]])</f>
        <v>-</v>
      </c>
      <c r="AR272" s="240">
        <v>0.46111111111111114</v>
      </c>
      <c r="AS272" s="240">
        <v>0</v>
      </c>
      <c r="AT272" s="240">
        <v>4.1666666666666664E-2</v>
      </c>
      <c r="AU272" s="240"/>
      <c r="AV272" s="240"/>
      <c r="AW272" s="240"/>
      <c r="AX272" s="38"/>
      <c r="AY272" s="309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1" t="str">
        <f>IFERROR(_xlfn.XLOOKUP(AO272, BASE_MAPA!$D$2:$D$359, BASE_MAPA!$I$2:$I$359), "ERRO")</f>
        <v>MARCO INICIAL - ALTO ARAGUAIA</v>
      </c>
      <c r="BF272" s="279"/>
      <c r="BG272" s="15"/>
      <c r="BH272" s="16">
        <v>2</v>
      </c>
      <c r="BI272" s="16"/>
      <c r="BJ272" s="340" t="s">
        <v>1750</v>
      </c>
      <c r="BK272" s="340" t="s">
        <v>1750</v>
      </c>
      <c r="BL272" s="15"/>
      <c r="BM272" s="14" t="s">
        <v>989</v>
      </c>
      <c r="BN272" s="14" t="s">
        <v>989</v>
      </c>
      <c r="BO272" s="165" t="s">
        <v>989</v>
      </c>
      <c r="BP272" s="16"/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1</v>
      </c>
      <c r="BS272" s="18">
        <f>IF(OR(B272="",F272=""),"*",BA272/Q272)</f>
        <v>1</v>
      </c>
      <c r="BT272" s="223" t="str">
        <f>IF(BN272="","",SUBSTITUTE(BM272," ","")&amp;SUBSTITUTE(BN272," ",""))</f>
        <v>OKOK</v>
      </c>
    </row>
    <row r="273" spans="1:72" hidden="1">
      <c r="A273" s="50" t="str">
        <f>D273&amp;B273</f>
        <v>W4846013</v>
      </c>
      <c r="B273" s="341">
        <v>46013</v>
      </c>
      <c r="C273" s="8">
        <f>IF(BS_CONTROLE[[#This Row],[DATA]]="","",WEEKNUM(BS_CONTROLE[[#This Row],[DATA]]))</f>
        <v>52</v>
      </c>
      <c r="D273" s="51" t="s">
        <v>834</v>
      </c>
      <c r="E273" s="310"/>
      <c r="F273" s="172" t="s">
        <v>622</v>
      </c>
      <c r="G273" s="9" t="str">
        <f>IF(D273="","*",VLOOKUP(F273,BS_ATIVIDADE[#All],3,FALSE))</f>
        <v>OUTROS</v>
      </c>
      <c r="H273" s="173" t="s">
        <v>204</v>
      </c>
      <c r="I273" s="173" t="s">
        <v>1751</v>
      </c>
      <c r="J273" s="215">
        <v>74</v>
      </c>
      <c r="K273" s="215">
        <v>26</v>
      </c>
      <c r="L273" s="83" t="s">
        <v>608</v>
      </c>
      <c r="M273" s="202" t="s">
        <v>1752</v>
      </c>
      <c r="N273" s="202" t="s">
        <v>1753</v>
      </c>
      <c r="O273" s="173">
        <v>0.375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28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80" t="str">
        <f>IFERROR(_xlfn.XLOOKUP(J273, BASE_MAPA!$D$2:$D$359, BASE_MAPA!$I$2:$I$359), "ERRO")</f>
        <v>MARCO INICIAL - ALTO ARAGUAIA</v>
      </c>
      <c r="V273" s="292" t="s">
        <v>1270</v>
      </c>
      <c r="W273" s="343" t="s">
        <v>1294</v>
      </c>
      <c r="X273" s="216" t="s">
        <v>964</v>
      </c>
      <c r="Y273" s="158" t="s">
        <v>967</v>
      </c>
      <c r="Z273" s="158"/>
      <c r="AA273" s="83">
        <v>1</v>
      </c>
      <c r="AB273" s="70" t="s">
        <v>956</v>
      </c>
      <c r="AC273" s="70" t="s">
        <v>951</v>
      </c>
      <c r="AD273" s="173">
        <v>0.29166666666666669</v>
      </c>
      <c r="AE273" s="83">
        <v>6202</v>
      </c>
      <c r="AF273" s="83">
        <v>6203</v>
      </c>
      <c r="AG273" s="83" t="s">
        <v>608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6" t="str">
        <f>IF(BS_CONTROLE[[#This Row],[Local - Partida]]=0, "-", BS_CONTROLE[[#This Row],[Local - Partida]])</f>
        <v>TAP</v>
      </c>
      <c r="AL273" s="276" t="str">
        <f>IF(BS_CONTROLE[[#This Row],[Local - Encerramento]]=0, "-", BS_CONTROLE[[#This Row],[Local - Encerramento]])</f>
        <v>ZVP</v>
      </c>
      <c r="AM273" s="276" t="str">
        <f>IF(BS_CONTROLE[[#This Row],[Entre - Estações]]=0, "-", BS_CONTROLE[[#This Row],[Entre - Estações]])</f>
        <v>TAP-ZVP</v>
      </c>
      <c r="AN273" s="276" t="str">
        <f>IF(BS_CONTROLE[[#This Row],[SB]]=0, "-", BS_CONTROLE[[#This Row],[SB]])</f>
        <v>TAPZVP</v>
      </c>
      <c r="AO273" s="277">
        <f>IF(BS_CONTROLE[[#This Row],[SUB]]=0, "-", BS_CONTROLE[[#This Row],[SUB]])</f>
        <v>74</v>
      </c>
      <c r="AP273" s="278">
        <f>IF(BS_CONTROLE[[#This Row],[KM - Inicio]]=0, "-", BS_CONTROLE[[#This Row],[KM - Inicio]])</f>
        <v>26</v>
      </c>
      <c r="AQ273" s="278" t="str">
        <f>IF(BS_CONTROLE[[#This Row],[KM - Fim]]=0, "-", BS_CONTROLE[[#This Row],[KM - Fim]])</f>
        <v>-</v>
      </c>
      <c r="AR273" s="240">
        <v>0.34375</v>
      </c>
      <c r="AS273" s="240">
        <v>0</v>
      </c>
      <c r="AT273" s="240">
        <v>4.1666666666666664E-2</v>
      </c>
      <c r="AU273" s="38"/>
      <c r="AV273" s="38"/>
      <c r="AW273" s="38"/>
      <c r="AX273" s="38"/>
      <c r="AY273" s="309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1" t="str">
        <f>IFERROR(_xlfn.XLOOKUP(AO273, BASE_MAPA!$D$2:$D$359, BASE_MAPA!$I$2:$I$359), "ERRO")</f>
        <v>MARCO INICIAL - ALTO ARAGUAIA</v>
      </c>
      <c r="BF273" s="279" t="str">
        <f>IF(BS_CONTROLE[[#This Row],[Responsavel pelo boletim]]=0, "-", BS_CONTROLE[[#This Row],[Responsavel pelo boletim]])</f>
        <v>Rodrigo</v>
      </c>
      <c r="BG273" s="15"/>
      <c r="BH273" s="16">
        <v>2</v>
      </c>
      <c r="BI273" s="16"/>
      <c r="BJ273" s="16" t="s">
        <v>1754</v>
      </c>
      <c r="BK273" s="16" t="s">
        <v>1754</v>
      </c>
      <c r="BL273" s="15"/>
      <c r="BM273" s="14" t="s">
        <v>989</v>
      </c>
      <c r="BN273" s="14" t="s">
        <v>989</v>
      </c>
      <c r="BO273" s="165" t="s">
        <v>989</v>
      </c>
      <c r="BP273" s="16"/>
      <c r="BQ273" s="12" t="str">
        <f>IF(AND(BR273&lt;1,BS273&lt;1),"Produção e Intervalo",IF(BR273&lt;1,"Intervalo",IF(BS273&lt;1,"Produção","Aderente")))</f>
        <v>Aderente</v>
      </c>
      <c r="BR273" s="18">
        <f>IF(OR(B273="",F273=""),"*",AY273/P273)</f>
        <v>1</v>
      </c>
      <c r="BS273" s="18">
        <f>IF(OR(B273="",F273=""),"*",BA273/Q273)</f>
        <v>1</v>
      </c>
      <c r="BT273" s="223" t="str">
        <f>IF(BN273="","",SUBSTITUTE(BM273," ","")&amp;SUBSTITUTE(BN273," ",""))</f>
        <v>OKOK</v>
      </c>
    </row>
    <row r="274" spans="1:72" hidden="1">
      <c r="A274" s="50" t="str">
        <f>D274&amp;B274</f>
        <v>E1746013</v>
      </c>
      <c r="B274" s="341">
        <v>46013</v>
      </c>
      <c r="C274" s="8">
        <f>IF(BS_CONTROLE[[#This Row],[DATA]]="","",WEEKNUM(BS_CONTROLE[[#This Row],[DATA]]))</f>
        <v>52</v>
      </c>
      <c r="D274" s="51" t="s">
        <v>753</v>
      </c>
      <c r="E274" s="310">
        <v>191</v>
      </c>
      <c r="F274" s="172" t="s">
        <v>610</v>
      </c>
      <c r="G274" s="9" t="str">
        <f>IF(D274="","*",VLOOKUP(F274,BS_ATIVIDADE[#All],3,FALSE))</f>
        <v>CAMINHÂO - SOLDA</v>
      </c>
      <c r="H274" s="173" t="s">
        <v>469</v>
      </c>
      <c r="I274" s="173" t="s">
        <v>469</v>
      </c>
      <c r="J274" s="215">
        <v>78</v>
      </c>
      <c r="K274" s="83">
        <v>250</v>
      </c>
      <c r="L274" s="83">
        <v>244</v>
      </c>
      <c r="M274" s="20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4" s="202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4" s="173">
        <v>0.41666666666666669</v>
      </c>
      <c r="P274" s="173">
        <v>0.125</v>
      </c>
      <c r="Q274" s="83">
        <v>3</v>
      </c>
      <c r="R274" s="10" t="str">
        <f>IFERROR(_xlfn.XLOOKUP(F274, BS_ATIVIDADE[ATIVIDADE],BS_ATIVIDADE[UNIDADE] ), "*")</f>
        <v>Nº DE SOLDA</v>
      </c>
      <c r="S274" s="28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4" s="80" t="str">
        <f>IFERROR(_xlfn.XLOOKUP(J274, BASE_MAPA!$D$2:$D$359, BASE_MAPA!$I$2:$I$359), "ERRO")</f>
        <v>ITIRAPINA - BAURU</v>
      </c>
      <c r="V274" s="196" t="s">
        <v>1590</v>
      </c>
      <c r="W274" s="173" t="s">
        <v>1288</v>
      </c>
      <c r="X274" s="216" t="s">
        <v>964</v>
      </c>
      <c r="Y274" s="158" t="s">
        <v>967</v>
      </c>
      <c r="Z274" s="158"/>
      <c r="AA274" s="83">
        <v>1</v>
      </c>
      <c r="AB274" s="70" t="s">
        <v>956</v>
      </c>
      <c r="AC274" s="70" t="s">
        <v>951</v>
      </c>
      <c r="AD274" s="173">
        <v>0.29166666666666669</v>
      </c>
      <c r="AE274" s="83">
        <v>6251</v>
      </c>
      <c r="AF274" s="83" t="s">
        <v>608</v>
      </c>
      <c r="AG274" s="83" t="s">
        <v>608</v>
      </c>
      <c r="AH274" s="48"/>
      <c r="AI274" s="142" t="str">
        <f>IF(BS_CONTROLE[[#This Row],[Atividade]]=0, "-", BS_CONTROLE[[#This Row],[Atividade]])</f>
        <v>CAMINHÃO DE SOLDA</v>
      </c>
      <c r="AJ274" s="9" t="str">
        <f>IF(D274="","*",VLOOKUP(AI274,BS_ATIVIDADE[#Data],3,FALSE))</f>
        <v>CAMINHÂO - SOLDA</v>
      </c>
      <c r="AK274" s="276" t="str">
        <f>IF(BS_CONTROLE[[#This Row],[Local - Partida]]=0, "-", BS_CONTROLE[[#This Row],[Local - Partida]])</f>
        <v>ZDK2</v>
      </c>
      <c r="AL274" s="276" t="str">
        <f>IF(BS_CONTROLE[[#This Row],[Local - Encerramento]]=0, "-", BS_CONTROLE[[#This Row],[Local - Encerramento]])</f>
        <v>ZDK2</v>
      </c>
      <c r="AM274" s="276" t="str">
        <f>IF(BS_CONTROLE[[#This Row],[Entre - Estações]]=0, "-", BS_CONTROLE[[#This Row],[Entre - Estações]])</f>
        <v>ZVT-ZDK</v>
      </c>
      <c r="AN274" s="276" t="str">
        <f>IF(BS_CONTROLE[[#This Row],[SB]]=0, "-", BS_CONTROLE[[#This Row],[SB]])</f>
        <v>ZVTZDK</v>
      </c>
      <c r="AO274" s="277">
        <f>IF(BS_CONTROLE[[#This Row],[SUB]]=0, "-", BS_CONTROLE[[#This Row],[SUB]])</f>
        <v>78</v>
      </c>
      <c r="AP274" s="278">
        <f>IF(BS_CONTROLE[[#This Row],[KM - Inicio]]=0, "-", BS_CONTROLE[[#This Row],[KM - Inicio]])</f>
        <v>250</v>
      </c>
      <c r="AQ274" s="278">
        <f>IF(BS_CONTROLE[[#This Row],[KM - Fim]]=0, "-", BS_CONTROLE[[#This Row],[KM - Fim]])</f>
        <v>244</v>
      </c>
      <c r="AR274" s="240">
        <v>0.35069444444444442</v>
      </c>
      <c r="AS274" s="240">
        <v>0.4777777777777778</v>
      </c>
      <c r="AT274" s="240">
        <v>0.56805555555555554</v>
      </c>
      <c r="AU274" s="38"/>
      <c r="AV274" s="38"/>
      <c r="AW274" s="38"/>
      <c r="AX274" s="38"/>
      <c r="AY274" s="309">
        <f>IF(D274="","*",IFERROR(IF(ISODD(COUNT(AS274:AX274)),"ERRO",SUM((AT274-AS274),(AV274-AU274),(AX274-AW274))),"ERRO"))</f>
        <v>9.0277777777777735E-2</v>
      </c>
      <c r="AZ274" s="13"/>
      <c r="BA274" s="71">
        <v>3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4" s="11" t="str">
        <f>IFERROR(_xlfn.XLOOKUP(AO274, BASE_MAPA!$D$2:$D$359, BASE_MAPA!$I$2:$I$359), "ERRO")</f>
        <v>ITIRAPINA - BAURU</v>
      </c>
      <c r="BF274" s="279" t="str">
        <f>IF(BS_CONTROLE[[#This Row],[Responsavel pelo boletim]]=0, "-", BS_CONTROLE[[#This Row],[Responsavel pelo boletim]])</f>
        <v xml:space="preserve">Higor </v>
      </c>
      <c r="BG274" s="15"/>
      <c r="BH274" s="16">
        <v>2</v>
      </c>
      <c r="BI274" s="16"/>
      <c r="BJ274" s="16" t="s">
        <v>1755</v>
      </c>
      <c r="BK274" s="16" t="s">
        <v>1756</v>
      </c>
      <c r="BL274" s="15"/>
      <c r="BM274" s="14" t="s">
        <v>981</v>
      </c>
      <c r="BN274" s="14" t="s">
        <v>1002</v>
      </c>
      <c r="BO274" s="165" t="s">
        <v>1110</v>
      </c>
      <c r="BP274" s="16" t="s">
        <v>1757</v>
      </c>
      <c r="BQ274" s="12" t="str">
        <f>IF(AND(BR274&lt;1,BS274&lt;1),"Produção e Intervalo",IF(BR274&lt;1,"Intervalo",IF(BS274&lt;1,"Produção","Aderente")))</f>
        <v>Intervalo</v>
      </c>
      <c r="BR274" s="18">
        <f>IF(OR(B274="",F274=""),"*",AY274/P274)</f>
        <v>0.72222222222222188</v>
      </c>
      <c r="BS274" s="18">
        <f>IF(OR(B274="",F274=""),"*",BA274/Q274)</f>
        <v>1</v>
      </c>
      <c r="BT274" s="223" t="str">
        <f>IF(BN274="","",SUBSTITUTE(BM274," ","")&amp;SUBSTITUTE(BN274," ",""))</f>
        <v>MecanizaçãoOperação</v>
      </c>
    </row>
    <row r="275" spans="1:72" hidden="1">
      <c r="A275" s="50" t="str">
        <f>D275&amp;B275</f>
        <v>E1446013</v>
      </c>
      <c r="B275" s="341">
        <v>46013</v>
      </c>
      <c r="C275" s="8">
        <f>IF(BS_CONTROLE[[#This Row],[DATA]]="","",WEEKNUM(BS_CONTROLE[[#This Row],[DATA]]))</f>
        <v>52</v>
      </c>
      <c r="D275" s="51" t="s">
        <v>751</v>
      </c>
      <c r="E275" s="310">
        <v>191</v>
      </c>
      <c r="F275" s="172" t="s">
        <v>705</v>
      </c>
      <c r="G275" s="9" t="str">
        <f>IF(D275="","*",VLOOKUP(F275,BS_ATIVIDADE[#All],3,FALSE))</f>
        <v>MECANIZAÇÃO - ESMERILHADORA</v>
      </c>
      <c r="H275" s="173" t="s">
        <v>456</v>
      </c>
      <c r="I275" s="173" t="s">
        <v>1506</v>
      </c>
      <c r="J275" s="215">
        <v>78</v>
      </c>
      <c r="K275" s="215">
        <v>228.4</v>
      </c>
      <c r="L275" s="83" t="s">
        <v>608</v>
      </c>
      <c r="M275" s="202" t="s">
        <v>1758</v>
      </c>
      <c r="N275" s="202" t="s">
        <v>1759</v>
      </c>
      <c r="O275" s="173">
        <v>0.99930555555555556</v>
      </c>
      <c r="P275" s="173">
        <v>4.1666666666666664E-2</v>
      </c>
      <c r="Q275" s="83">
        <v>20000</v>
      </c>
      <c r="R275" s="10" t="str">
        <f>IFERROR(_xlfn.XLOOKUP(F275, BS_ATIVIDADE[ATIVIDADE],BS_ATIVIDADE[UNIDADE] ), "*")</f>
        <v>M</v>
      </c>
      <c r="S275" s="28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28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5" s="80" t="str">
        <f>IFERROR(_xlfn.XLOOKUP(J275, BASE_MAPA!$D$2:$D$359, BASE_MAPA!$I$2:$I$359), "ERRO")</f>
        <v>ITIRAPINA - BAURU</v>
      </c>
      <c r="V275" s="196" t="s">
        <v>1556</v>
      </c>
      <c r="W275" s="173" t="s">
        <v>1760</v>
      </c>
      <c r="X275" s="216" t="s">
        <v>964</v>
      </c>
      <c r="Y275" s="158" t="s">
        <v>967</v>
      </c>
      <c r="Z275" s="158"/>
      <c r="AA275" s="83">
        <v>1</v>
      </c>
      <c r="AB275" s="70" t="s">
        <v>961</v>
      </c>
      <c r="AC275" s="70" t="s">
        <v>951</v>
      </c>
      <c r="AD275" s="312">
        <v>0.95833333333333337</v>
      </c>
      <c r="AE275" s="215">
        <v>6245</v>
      </c>
      <c r="AF275" s="215">
        <v>6246</v>
      </c>
      <c r="AG275" s="215" t="s">
        <v>608</v>
      </c>
      <c r="AH275" s="48"/>
      <c r="AI275" s="142" t="str">
        <f>IF(BS_CONTROLE[[#This Row],[Atividade]]=0, "-", BS_CONTROLE[[#This Row],[Atividade]])</f>
        <v>MECANIZAÇÃO - ESMERILHADORA</v>
      </c>
      <c r="AJ275" s="9" t="str">
        <f>IF(D275="","*",VLOOKUP(AI275,BS_ATIVIDADE[#Data],3,FALSE))</f>
        <v>MECANIZAÇÃO - ESMERILHADORA</v>
      </c>
      <c r="AK275" s="276" t="str">
        <f>IF(BS_CONTROLE[[#This Row],[Local - Partida]]=0, "-", BS_CONTROLE[[#This Row],[Local - Partida]])</f>
        <v>ZTR2</v>
      </c>
      <c r="AL275" s="276" t="str">
        <f>IF(BS_CONTROLE[[#This Row],[Local - Encerramento]]=0, "-", BS_CONTROLE[[#This Row],[Local - Encerramento]])</f>
        <v>ZIQ2</v>
      </c>
      <c r="AM275" s="276" t="str">
        <f>IF(BS_CONTROLE[[#This Row],[Entre - Estações]]=0, "-", BS_CONTROLE[[#This Row],[Entre - Estações]])</f>
        <v>ZTR-ZIQ</v>
      </c>
      <c r="AN275" s="276" t="str">
        <f>IF(BS_CONTROLE[[#This Row],[SB]]=0, "-", BS_CONTROLE[[#This Row],[SB]])</f>
        <v>ZTRZIQ</v>
      </c>
      <c r="AO275" s="277">
        <f>IF(BS_CONTROLE[[#This Row],[SUB]]=0, "-", BS_CONTROLE[[#This Row],[SUB]])</f>
        <v>78</v>
      </c>
      <c r="AP275" s="278">
        <v>185</v>
      </c>
      <c r="AQ275" s="278">
        <v>186</v>
      </c>
      <c r="AR275" s="240">
        <v>2.0833333333333332E-2</v>
      </c>
      <c r="AS275" s="240">
        <v>0</v>
      </c>
      <c r="AT275" s="240">
        <v>0</v>
      </c>
      <c r="AU275" s="38"/>
      <c r="AV275" s="38"/>
      <c r="AW275" s="38"/>
      <c r="AX275" s="38"/>
      <c r="AY275" s="309">
        <f>IF(D275="","*",IFERROR(IF(ISODD(COUNT(AS275:AX275)),"ERRO",SUM((AT275-AS275),(AV275-AU275),(AX275-AW275))),"ERRO"))</f>
        <v>0</v>
      </c>
      <c r="AZ275" s="13"/>
      <c r="BA275" s="71">
        <v>0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5" s="11" t="str">
        <f>IFERROR(_xlfn.XLOOKUP(AO275, BASE_MAPA!$D$2:$D$359, BASE_MAPA!$I$2:$I$359), "ERRO")</f>
        <v>ITIRAPINA - BAURU</v>
      </c>
      <c r="BF275" s="279" t="str">
        <f>IF(BS_CONTROLE[[#This Row],[Responsavel pelo boletim]]=0, "-", BS_CONTROLE[[#This Row],[Responsavel pelo boletim]])</f>
        <v xml:space="preserve">Fernanda </v>
      </c>
      <c r="BG275" s="15"/>
      <c r="BH275" s="16">
        <v>0</v>
      </c>
      <c r="BI275" s="16"/>
      <c r="BJ275" s="342" t="s">
        <v>1761</v>
      </c>
      <c r="BK275" s="342" t="s">
        <v>1761</v>
      </c>
      <c r="BL275" s="15"/>
      <c r="BM275" s="14" t="s">
        <v>995</v>
      </c>
      <c r="BN275" s="14" t="s">
        <v>995</v>
      </c>
      <c r="BO275" s="165" t="s">
        <v>995</v>
      </c>
      <c r="BP275" s="16" t="s">
        <v>608</v>
      </c>
      <c r="BQ275" s="12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23" t="str">
        <f>IF(BN275="","",SUBSTITUTE(BM275," ","")&amp;SUBSTITUTE(BN275," ",""))</f>
        <v>SemOportunidadeSemOportunidade</v>
      </c>
    </row>
    <row r="276" spans="1:72" hidden="1">
      <c r="A276" s="50" t="str">
        <f>D276&amp;B276</f>
        <v>V9346013</v>
      </c>
      <c r="B276" s="341">
        <v>46013</v>
      </c>
      <c r="C276" s="8">
        <f>IF(BS_CONTROLE[[#This Row],[DATA]]="","",WEEKNUM(BS_CONTROLE[[#This Row],[DATA]]))</f>
        <v>52</v>
      </c>
      <c r="D276" s="51" t="s">
        <v>829</v>
      </c>
      <c r="E276" s="310">
        <v>192</v>
      </c>
      <c r="F276" s="172" t="s">
        <v>714</v>
      </c>
      <c r="G276" s="9" t="str">
        <f>IF(D276="","*",VLOOKUP(F276,BS_ATIVIDADE[#All],3,FALSE))</f>
        <v>MECANIZAÇÃO - SOCADORA</v>
      </c>
      <c r="H276" s="202" t="s">
        <v>434</v>
      </c>
      <c r="I276" s="202" t="s">
        <v>434</v>
      </c>
      <c r="J276" s="215">
        <v>78</v>
      </c>
      <c r="K276" s="215">
        <v>185</v>
      </c>
      <c r="L276" s="83">
        <v>182</v>
      </c>
      <c r="M276" s="202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76" s="202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76" s="173">
        <v>0.375</v>
      </c>
      <c r="P276" s="173">
        <v>4.1666666666666664E-2</v>
      </c>
      <c r="Q276" s="83">
        <v>510</v>
      </c>
      <c r="R276" s="10" t="str">
        <f>IFERROR(_xlfn.XLOOKUP(F276, BS_ATIVIDADE[ATIVIDADE],BS_ATIVIDADE[UNIDADE] ), "*")</f>
        <v>M</v>
      </c>
      <c r="S276" s="28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80" t="str">
        <f>IFERROR(_xlfn.XLOOKUP(J276, BASE_MAPA!$D$2:$D$359, BASE_MAPA!$I$2:$I$359), "ERRO")</f>
        <v>ITIRAPINA - BAURU</v>
      </c>
      <c r="V276" s="196" t="s">
        <v>1588</v>
      </c>
      <c r="W276" s="173" t="s">
        <v>1239</v>
      </c>
      <c r="X276" s="216" t="s">
        <v>964</v>
      </c>
      <c r="Y276" s="158" t="s">
        <v>967</v>
      </c>
      <c r="Z276" s="158"/>
      <c r="AA276" s="83">
        <v>1</v>
      </c>
      <c r="AB276" s="70" t="s">
        <v>956</v>
      </c>
      <c r="AC276" s="70" t="s">
        <v>951</v>
      </c>
      <c r="AD276" s="173">
        <v>0.29166666666666669</v>
      </c>
      <c r="AE276" s="83">
        <v>6373</v>
      </c>
      <c r="AF276" s="83" t="s">
        <v>608</v>
      </c>
      <c r="AG276" s="83" t="s">
        <v>608</v>
      </c>
      <c r="AH276" s="48"/>
      <c r="AI276" s="142" t="str">
        <f>IF(BS_CONTROLE[[#This Row],[Atividade]]=0, "-", BS_CONTROLE[[#This Row],[Atividade]])</f>
        <v>MECANIZAÇÃO - SOCADORA</v>
      </c>
      <c r="AJ276" s="9" t="str">
        <f>IF(D276="","*",VLOOKUP(AI276,BS_ATIVIDADE[#Data],3,FALSE))</f>
        <v>MECANIZAÇÃO - SOCADORA</v>
      </c>
      <c r="AK276" s="276" t="str">
        <f>IF(BS_CONTROLE[[#This Row],[Local - Partida]]=0, "-", BS_CONTROLE[[#This Row],[Local - Partida]])</f>
        <v>ZFH2</v>
      </c>
      <c r="AL276" s="276" t="str">
        <f>IF(BS_CONTROLE[[#This Row],[Local - Encerramento]]=0, "-", BS_CONTROLE[[#This Row],[Local - Encerramento]])</f>
        <v>ZFH2</v>
      </c>
      <c r="AM276" s="276" t="str">
        <f>IF(BS_CONTROLE[[#This Row],[Entre - Estações]]=0, "-", BS_CONTROLE[[#This Row],[Entre - Estações]])</f>
        <v>ZQY-ZFH</v>
      </c>
      <c r="AN276" s="276" t="str">
        <f>IF(BS_CONTROLE[[#This Row],[SB]]=0, "-", BS_CONTROLE[[#This Row],[SB]])</f>
        <v>ZQYZFH</v>
      </c>
      <c r="AO276" s="277">
        <f>IF(BS_CONTROLE[[#This Row],[SUB]]=0, "-", BS_CONTROLE[[#This Row],[SUB]])</f>
        <v>78</v>
      </c>
      <c r="AP276" s="278">
        <f>IF(BS_CONTROLE[[#This Row],[KM - Inicio]]=0, "-", BS_CONTROLE[[#This Row],[KM - Inicio]])</f>
        <v>185</v>
      </c>
      <c r="AQ276" s="278">
        <f>IF(BS_CONTROLE[[#This Row],[KM - Fim]]=0, "-", BS_CONTROLE[[#This Row],[KM - Fim]])</f>
        <v>182</v>
      </c>
      <c r="AR276" s="240">
        <v>0.51736111111111116</v>
      </c>
      <c r="AS276" s="240">
        <v>0.66736111111111107</v>
      </c>
      <c r="AT276" s="240">
        <v>0.73611111111111116</v>
      </c>
      <c r="AU276" s="38"/>
      <c r="AV276" s="38"/>
      <c r="AW276" s="38"/>
      <c r="AX276" s="38"/>
      <c r="AY276" s="309">
        <f>IF(D276="","*",IFERROR(IF(ISODD(COUNT(AS276:AX276)),"ERRO",SUM((AT276-AS276),(AV276-AU276),(AX276-AW276))),"ERRO"))</f>
        <v>6.8750000000000089E-2</v>
      </c>
      <c r="AZ276" s="13"/>
      <c r="BA276" s="71">
        <v>550</v>
      </c>
      <c r="BB276" s="10" t="str">
        <f>IFERROR(_xlfn.XLOOKUP(AI276, BS_ATIVIDADE[ATIVIDADE],BS_ATIVIDADE[UNIDADE] ), "*")</f>
        <v>M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6" s="11" t="str">
        <f>IFERROR(_xlfn.XLOOKUP(AO276, BASE_MAPA!$D$2:$D$359, BASE_MAPA!$I$2:$I$359), "ERRO")</f>
        <v>ITIRAPINA - BAURU</v>
      </c>
      <c r="BF276" s="279" t="str">
        <f>IF(BS_CONTROLE[[#This Row],[Responsavel pelo boletim]]=0, "-", BS_CONTROLE[[#This Row],[Responsavel pelo boletim]])</f>
        <v>Antonioni</v>
      </c>
      <c r="BG276" s="15"/>
      <c r="BH276" s="16">
        <v>2</v>
      </c>
      <c r="BI276" s="16"/>
      <c r="BJ276" s="16" t="s">
        <v>1762</v>
      </c>
      <c r="BK276" s="16" t="s">
        <v>1763</v>
      </c>
      <c r="BL276" s="15"/>
      <c r="BM276" s="14" t="s">
        <v>989</v>
      </c>
      <c r="BN276" s="14" t="s">
        <v>989</v>
      </c>
      <c r="BO276" s="165" t="s">
        <v>989</v>
      </c>
      <c r="BP276" s="16"/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1.6500000000000021</v>
      </c>
      <c r="BS276" s="18">
        <f>IF(OR(B276="",F276=""),"*",BA276/Q276)</f>
        <v>1.0784313725490196</v>
      </c>
      <c r="BT276" s="223" t="str">
        <f>IF(BN276="","",SUBSTITUTE(BM276," ","")&amp;SUBSTITUTE(BN276," ",""))</f>
        <v>OKOK</v>
      </c>
    </row>
    <row r="277" spans="1:72" hidden="1">
      <c r="A277" s="167" t="str">
        <f>D277&amp;B277</f>
        <v>E1846013</v>
      </c>
      <c r="B277" s="341">
        <v>46013</v>
      </c>
      <c r="C277" s="8">
        <f>IF(BS_CONTROLE[[#This Row],[DATA]]="","",WEEKNUM(BS_CONTROLE[[#This Row],[DATA]]))</f>
        <v>52</v>
      </c>
      <c r="D277" s="51" t="s">
        <v>756</v>
      </c>
      <c r="E277" s="314">
        <v>192</v>
      </c>
      <c r="F277" s="172" t="s">
        <v>610</v>
      </c>
      <c r="G277" s="9" t="str">
        <f>IF(D277="","*",VLOOKUP(F277,BS_ATIVIDADE[#All],3,FALSE))</f>
        <v>CAMINHÂO - SOLDA</v>
      </c>
      <c r="H277" s="202" t="str" cm="1">
        <f t="array" ref="H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77" s="202" t="str" cm="1">
        <f t="array" ref="I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77" s="215">
        <v>78</v>
      </c>
      <c r="K277" s="215">
        <v>178</v>
      </c>
      <c r="L277" s="83">
        <v>175</v>
      </c>
      <c r="M277" s="20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7" s="20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7" s="173">
        <v>0.35416666666666669</v>
      </c>
      <c r="P277" s="173">
        <v>0.125</v>
      </c>
      <c r="Q277" s="83">
        <v>3</v>
      </c>
      <c r="R277" s="10" t="str">
        <f>IFERROR(_xlfn.XLOOKUP(F277, BS_ATIVIDADE[ATIVIDADE],BS_ATIVIDADE[UNIDADE] ), "*")</f>
        <v>Nº DE SOLDA</v>
      </c>
      <c r="S277" s="28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7" s="28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7" s="80" t="str">
        <f>IFERROR(_xlfn.XLOOKUP(J277, BASE_MAPA!$D$2:$D$359, BASE_MAPA!$I$2:$I$359), "ERRO")</f>
        <v>ITIRAPINA - BAURU</v>
      </c>
      <c r="V277" s="196" t="s">
        <v>1287</v>
      </c>
      <c r="W277" s="173" t="s">
        <v>1592</v>
      </c>
      <c r="X277" s="216" t="s">
        <v>964</v>
      </c>
      <c r="Y277" s="158" t="s">
        <v>967</v>
      </c>
      <c r="Z277" s="158"/>
      <c r="AA277" s="83">
        <v>1</v>
      </c>
      <c r="AB277" s="70" t="s">
        <v>956</v>
      </c>
      <c r="AC277" s="70" t="s">
        <v>951</v>
      </c>
      <c r="AD277" s="173">
        <v>0.29166666666666669</v>
      </c>
      <c r="AE277" s="83">
        <v>6252</v>
      </c>
      <c r="AF277" s="83" t="s">
        <v>608</v>
      </c>
      <c r="AG277" s="83" t="s">
        <v>608</v>
      </c>
      <c r="AH277" s="48"/>
      <c r="AI277" s="142" t="str">
        <f>IF(BS_CONTROLE[[#This Row],[Atividade]]=0, "-", BS_CONTROLE[[#This Row],[Atividade]])</f>
        <v>CAMINHÃO DE SOLDA</v>
      </c>
      <c r="AJ277" s="9" t="str">
        <f>IF(D277="","*",VLOOKUP(AI277,BS_ATIVIDADE[#Data],3,FALSE))</f>
        <v>CAMINHÂO - SOLDA</v>
      </c>
      <c r="AK277" s="276" t="str">
        <f>IF(BS_CONTROLE[[#This Row],[Local - Partida]]=0, "-", BS_CONTROLE[[#This Row],[Local - Partida]])</f>
        <v>ZIQ-ZQY</v>
      </c>
      <c r="AL277" s="276" t="str">
        <f>IF(BS_CONTROLE[[#This Row],[Local - Encerramento]]=0, "-", BS_CONTROLE[[#This Row],[Local - Encerramento]])</f>
        <v>ZIQ-ZQY</v>
      </c>
      <c r="AM277" s="276" t="str">
        <f>IF(BS_CONTROLE[[#This Row],[Entre - Estações]]=0, "-", BS_CONTROLE[[#This Row],[Entre - Estações]])</f>
        <v>ZIQ-ZQY</v>
      </c>
      <c r="AN277" s="276" t="str">
        <f>IF(BS_CONTROLE[[#This Row],[SB]]=0, "-", BS_CONTROLE[[#This Row],[SB]])</f>
        <v>ZIQZQY</v>
      </c>
      <c r="AO277" s="277">
        <f>IF(BS_CONTROLE[[#This Row],[SUB]]=0, "-", BS_CONTROLE[[#This Row],[SUB]])</f>
        <v>78</v>
      </c>
      <c r="AP277" s="278">
        <f>IF(BS_CONTROLE[[#This Row],[KM - Inicio]]=0, "-", BS_CONTROLE[[#This Row],[KM - Inicio]])</f>
        <v>178</v>
      </c>
      <c r="AQ277" s="278">
        <f>IF(BS_CONTROLE[[#This Row],[KM - Fim]]=0, "-", BS_CONTROLE[[#This Row],[KM - Fim]])</f>
        <v>175</v>
      </c>
      <c r="AR277" s="240">
        <v>0.35555555555555557</v>
      </c>
      <c r="AS277" s="240">
        <v>0</v>
      </c>
      <c r="AT277" s="240">
        <v>0</v>
      </c>
      <c r="AU277" s="240"/>
      <c r="AV277" s="240"/>
      <c r="AW277" s="240"/>
      <c r="AX277" s="38"/>
      <c r="AY277" s="309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7" s="11" t="str">
        <f>IFERROR(_xlfn.XLOOKUP(AO277, BASE_MAPA!$D$2:$D$359, BASE_MAPA!$I$2:$I$359), "ERRO")</f>
        <v>ITIRAPINA - BAURU</v>
      </c>
      <c r="BF277" s="279" t="str">
        <f>IF(BS_CONTROLE[[#This Row],[Responsavel pelo boletim]]=0, "-", BS_CONTROLE[[#This Row],[Responsavel pelo boletim]])</f>
        <v>Higor</v>
      </c>
      <c r="BG277" s="15"/>
      <c r="BH277" s="16">
        <v>0</v>
      </c>
      <c r="BI277" s="16"/>
      <c r="BJ277" s="342" t="s">
        <v>1764</v>
      </c>
      <c r="BK277" s="342" t="s">
        <v>1764</v>
      </c>
      <c r="BL277" s="15"/>
      <c r="BM277" s="14" t="s">
        <v>995</v>
      </c>
      <c r="BN277" s="14" t="s">
        <v>995</v>
      </c>
      <c r="BO277" s="14" t="s">
        <v>995</v>
      </c>
      <c r="BP277" s="16"/>
      <c r="BQ277" s="12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23" t="str">
        <f>IF(BN277="","",SUBSTITUTE(BM277," ","")&amp;SUBSTITUTE(BN277," ",""))</f>
        <v>SemOportunidadeSemOportunidade</v>
      </c>
    </row>
    <row r="278" spans="1:72" hidden="1">
      <c r="A278" s="167" t="str">
        <f>D278&amp;B278</f>
        <v>V4246013</v>
      </c>
      <c r="B278" s="341">
        <v>46013</v>
      </c>
      <c r="C278" s="8">
        <f>IF(BS_CONTROLE[[#This Row],[DATA]]="","",WEEKNUM(BS_CONTROLE[[#This Row],[DATA]]))</f>
        <v>52</v>
      </c>
      <c r="D278" s="51" t="s">
        <v>787</v>
      </c>
      <c r="E278" s="310"/>
      <c r="F278" s="172" t="s">
        <v>740</v>
      </c>
      <c r="G278" s="9" t="str">
        <f>IF(D278="","*",VLOOKUP(F278,BS_ATIVIDADE[#All],3,FALSE))</f>
        <v>MODERNIZAÇÃO</v>
      </c>
      <c r="H278" s="173" t="s">
        <v>394</v>
      </c>
      <c r="I278" s="173" t="s">
        <v>394</v>
      </c>
      <c r="J278" s="215">
        <v>72</v>
      </c>
      <c r="K278" s="215">
        <v>319</v>
      </c>
      <c r="L278" s="83">
        <v>319.81900000000002</v>
      </c>
      <c r="M278" s="20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8" s="20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8" s="173">
        <v>0.27083333333333331</v>
      </c>
      <c r="P278" s="173">
        <v>8.3333333333333329E-2</v>
      </c>
      <c r="Q278" s="83">
        <v>400</v>
      </c>
      <c r="R278" s="10" t="str">
        <f>IFERROR(_xlfn.XLOOKUP(F278, BS_ATIVIDADE[ATIVIDADE],BS_ATIVIDADE[UNIDADE] ), "*")</f>
        <v>M</v>
      </c>
      <c r="S278" s="28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8" s="28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8" s="80" t="str">
        <f>IFERROR(_xlfn.XLOOKUP(J278, BASE_MAPA!$D$2:$D$359, BASE_MAPA!$I$2:$I$359), "ERRO")</f>
        <v>ARARAQUARA - COLOMBIA</v>
      </c>
      <c r="V278" s="196" t="s">
        <v>1350</v>
      </c>
      <c r="W278" s="173" t="s">
        <v>1239</v>
      </c>
      <c r="X278" s="216" t="s">
        <v>964</v>
      </c>
      <c r="Y278" s="158" t="s">
        <v>967</v>
      </c>
      <c r="Z278" s="158"/>
      <c r="AA278" s="83">
        <v>1</v>
      </c>
      <c r="AB278" s="70" t="s">
        <v>956</v>
      </c>
      <c r="AC278" s="70" t="s">
        <v>951</v>
      </c>
      <c r="AD278" s="173">
        <v>0.3125</v>
      </c>
      <c r="AE278" s="83">
        <v>6242</v>
      </c>
      <c r="AF278" s="83" t="s">
        <v>608</v>
      </c>
      <c r="AG278" s="83" t="s">
        <v>608</v>
      </c>
      <c r="AH278" s="48"/>
      <c r="AI278" s="172" t="s">
        <v>740</v>
      </c>
      <c r="AJ278" s="9" t="str">
        <f>IF(D278="","*",VLOOKUP(AI278,BS_ATIVIDADE[#Data],3,FALSE))</f>
        <v>MODERNIZAÇÃO</v>
      </c>
      <c r="AK278" s="276" t="str">
        <f>IF(BS_CONTROLE[[#This Row],[Local - Partida]]=0, "-", BS_CONTROLE[[#This Row],[Local - Partida]])</f>
        <v>ZGT1</v>
      </c>
      <c r="AL278" s="276" t="str">
        <f>IF(BS_CONTROLE[[#This Row],[Local - Encerramento]]=0, "-", BS_CONTROLE[[#This Row],[Local - Encerramento]])</f>
        <v>ZGT1</v>
      </c>
      <c r="AM278" s="276" t="str">
        <f>IF(BS_CONTROLE[[#This Row],[Entre - Estações]]=0, "-", BS_CONTROLE[[#This Row],[Entre - Estações]])</f>
        <v>ZGT-ZXE</v>
      </c>
      <c r="AN278" s="276" t="str">
        <f>IF(BS_CONTROLE[[#This Row],[SB]]=0, "-", BS_CONTROLE[[#This Row],[SB]])</f>
        <v>ZGTZXE</v>
      </c>
      <c r="AO278" s="277">
        <f>IF(BS_CONTROLE[[#This Row],[SUB]]=0, "-", BS_CONTROLE[[#This Row],[SUB]])</f>
        <v>72</v>
      </c>
      <c r="AP278" s="278">
        <f>IF(BS_CONTROLE[[#This Row],[KM - Inicio]]=0, "-", BS_CONTROLE[[#This Row],[KM - Inicio]])</f>
        <v>319</v>
      </c>
      <c r="AQ278" s="278">
        <f>IF(BS_CONTROLE[[#This Row],[KM - Fim]]=0, "-", BS_CONTROLE[[#This Row],[KM - Fim]])</f>
        <v>319.81900000000002</v>
      </c>
      <c r="AR278" s="240">
        <v>0.2638888888888889</v>
      </c>
      <c r="AS278" s="240">
        <v>0.36944444444444446</v>
      </c>
      <c r="AT278" s="240">
        <v>0.52500000000000002</v>
      </c>
      <c r="AU278" s="240"/>
      <c r="AV278" s="240"/>
      <c r="AW278" s="240"/>
      <c r="AX278" s="38"/>
      <c r="AY278" s="309">
        <f>IF(D278="","*",IFERROR(IF(ISODD(COUNT(AS278:AX278)),"ERRO",SUM((AT278-AS278),(AV278-AU278),(AX278-AW278))),"ERRO"))</f>
        <v>0.15555555555555556</v>
      </c>
      <c r="AZ278" s="13"/>
      <c r="BA278" s="71">
        <v>1000</v>
      </c>
      <c r="BB278" s="10" t="str">
        <f>IFERROR(_xlfn.XLOOKUP(AI278, BS_ATIVIDADE[ATIVIDADE],BS_ATIVIDADE[UNIDADE] ), "*")</f>
        <v>M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8" s="11" t="str">
        <f>IFERROR(_xlfn.XLOOKUP(AO278, BASE_MAPA!$D$2:$D$359, BASE_MAPA!$I$2:$I$359), "ERRO")</f>
        <v>ARARAQUARA - COLOMBIA</v>
      </c>
      <c r="BF278" s="279" t="s">
        <v>1765</v>
      </c>
      <c r="BG278" s="15"/>
      <c r="BH278" s="16">
        <v>2</v>
      </c>
      <c r="BI278" s="16"/>
      <c r="BJ278" s="340" t="s">
        <v>1766</v>
      </c>
      <c r="BK278" s="340" t="s">
        <v>1766</v>
      </c>
      <c r="BL278" s="15"/>
      <c r="BM278" s="14" t="s">
        <v>989</v>
      </c>
      <c r="BN278" s="14" t="s">
        <v>989</v>
      </c>
      <c r="BO278" s="165" t="s">
        <v>989</v>
      </c>
      <c r="BP278" s="16"/>
      <c r="BQ278" s="12" t="str">
        <f t="shared" ref="BQ278:BQ279" si="8">IF(AND(BR278&lt;1,BS278&lt;1),"Produção e Intervalo",IF(BR278&lt;1,"Intervalo",IF(BS278&lt;1,"Produção","Aderente")))</f>
        <v>Aderente</v>
      </c>
      <c r="BR278" s="18">
        <f t="shared" ref="BR278:BR279" si="9">IF(OR(B278="",F278=""),"*",AY278/P278)</f>
        <v>1.8666666666666667</v>
      </c>
      <c r="BS278" s="18">
        <f t="shared" ref="BS278:BS279" si="10">IF(OR(B278="",F278=""),"*",BA278/Q278)</f>
        <v>2.5</v>
      </c>
      <c r="BT278" s="223" t="str">
        <f>IF(BN278="","",SUBSTITUTE(BM278," ","")&amp;SUBSTITUTE(BN278," ",""))</f>
        <v>OKOK</v>
      </c>
    </row>
    <row r="279" spans="1:72" hidden="1">
      <c r="A279" s="50" t="str">
        <f>D279&amp;B279</f>
        <v>N2146013</v>
      </c>
      <c r="B279" s="341">
        <v>46013</v>
      </c>
      <c r="C279" s="8">
        <f>IF(BS_CONTROLE[[#This Row],[DATA]]="","",WEEKNUM(BS_CONTROLE[[#This Row],[DATA]]))</f>
        <v>52</v>
      </c>
      <c r="D279" s="51" t="s">
        <v>1767</v>
      </c>
      <c r="E279" s="310"/>
      <c r="F279" s="172" t="s">
        <v>825</v>
      </c>
      <c r="G279" s="9" t="str">
        <f>IF(D279="","*",VLOOKUP(F279,BS_ATIVIDADE[#All],3,FALSE))</f>
        <v>OUTROS</v>
      </c>
      <c r="H279" s="173" t="s">
        <v>1768</v>
      </c>
      <c r="I279" s="173" t="s">
        <v>1768</v>
      </c>
      <c r="J279" s="215">
        <v>72</v>
      </c>
      <c r="K279" s="215">
        <v>255.5</v>
      </c>
      <c r="L279" s="83" t="s">
        <v>608</v>
      </c>
      <c r="M279" s="202" t="s">
        <v>1511</v>
      </c>
      <c r="N279" s="202" t="s">
        <v>1512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9" s="28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9" s="80" t="str">
        <f>IFERROR(_xlfn.XLOOKUP(J279, BASE_MAPA!$D$2:$D$359, BASE_MAPA!$I$2:$I$359), "ERRO")</f>
        <v>ARARAQUARA - COLOMBIA</v>
      </c>
      <c r="V279" s="292" t="s">
        <v>1769</v>
      </c>
      <c r="W279" s="343" t="s">
        <v>1770</v>
      </c>
      <c r="X279" s="216" t="s">
        <v>964</v>
      </c>
      <c r="Y279" s="158" t="s">
        <v>967</v>
      </c>
      <c r="Z279" s="158"/>
      <c r="AA279" s="83">
        <v>1</v>
      </c>
      <c r="AB279" s="70" t="s">
        <v>961</v>
      </c>
      <c r="AC279" s="70" t="s">
        <v>962</v>
      </c>
      <c r="AD279" s="173">
        <v>0.29166666666666669</v>
      </c>
      <c r="AE279" s="83"/>
      <c r="AF279" s="83"/>
      <c r="AG279" s="83"/>
      <c r="AH279" s="48"/>
      <c r="AI279" s="142" t="str">
        <f>IF(BS_CONTROLE[[#This Row],[Atividade]]=0, "-", BS_CONTROLE[[#This Row],[Atividade]])</f>
        <v xml:space="preserve">INSPEÇÃO </v>
      </c>
      <c r="AJ279" s="9" t="str">
        <f>IF(D279="","*",VLOOKUP(AI279,BS_ATIVIDADE[#Data],3,FALSE))</f>
        <v>OUTROS</v>
      </c>
      <c r="AK279" s="276" t="str">
        <f>IF(BS_CONTROLE[[#This Row],[Local - Partida]]=0, "-", BS_CONTROLE[[#This Row],[Local - Partida]])</f>
        <v>ZTO</v>
      </c>
      <c r="AL279" s="276" t="str">
        <f>IF(BS_CONTROLE[[#This Row],[Local - Encerramento]]=0, "-", BS_CONTROLE[[#This Row],[Local - Encerramento]])</f>
        <v>ZTO</v>
      </c>
      <c r="AM279" s="276" t="str">
        <f>IF(BS_CONTROLE[[#This Row],[Entre - Estações]]=0, "-", BS_CONTROLE[[#This Row],[Entre - Estações]])</f>
        <v>ZTO-ZXE</v>
      </c>
      <c r="AN279" s="276" t="str">
        <f>IF(BS_CONTROLE[[#This Row],[SB]]=0, "-", BS_CONTROLE[[#This Row],[SB]])</f>
        <v>ZTOZXE</v>
      </c>
      <c r="AO279" s="277">
        <f>IF(BS_CONTROLE[[#This Row],[SUB]]=0, "-", BS_CONTROLE[[#This Row],[SUB]])</f>
        <v>72</v>
      </c>
      <c r="AP279" s="278">
        <f>IF(BS_CONTROLE[[#This Row],[KM - Inicio]]=0, "-", BS_CONTROLE[[#This Row],[KM - Inicio]])</f>
        <v>255.5</v>
      </c>
      <c r="AQ279" s="278" t="str">
        <f>IF(BS_CONTROLE[[#This Row],[KM - Fim]]=0, "-", BS_CONTROLE[[#This Row],[KM - Fim]])</f>
        <v>-</v>
      </c>
      <c r="AR279" s="240">
        <v>0.55555555555555558</v>
      </c>
      <c r="AS279" s="240">
        <v>0</v>
      </c>
      <c r="AT279" s="240">
        <v>4.1666666666666664E-2</v>
      </c>
      <c r="AU279" s="38"/>
      <c r="AV279" s="38"/>
      <c r="AW279" s="38"/>
      <c r="AX279" s="38"/>
      <c r="AY279" s="309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9" s="11" t="str">
        <f>IFERROR(_xlfn.XLOOKUP(AO279, BASE_MAPA!$D$2:$D$359, BASE_MAPA!$I$2:$I$359), "ERRO")</f>
        <v>ARARAQUARA - COLOMBIA</v>
      </c>
      <c r="BF279" s="279" t="str">
        <f>IF(BS_CONTROLE[[#This Row],[Responsavel pelo boletim]]=0, "-", BS_CONTROLE[[#This Row],[Responsavel pelo boletim]])</f>
        <v>PCM</v>
      </c>
      <c r="BG279" s="15"/>
      <c r="BH279" s="16">
        <v>2</v>
      </c>
      <c r="BI279" s="16"/>
      <c r="BJ279" s="16" t="s">
        <v>1771</v>
      </c>
      <c r="BK279" s="16" t="s">
        <v>1771</v>
      </c>
      <c r="BL279" s="15"/>
      <c r="BM279" s="14" t="s">
        <v>989</v>
      </c>
      <c r="BN279" s="14" t="s">
        <v>989</v>
      </c>
      <c r="BO279" s="165" t="s">
        <v>989</v>
      </c>
      <c r="BP279" s="16"/>
      <c r="BQ279" s="12" t="str">
        <f t="shared" si="8"/>
        <v>Aderente</v>
      </c>
      <c r="BR279" s="18">
        <f t="shared" si="9"/>
        <v>1</v>
      </c>
      <c r="BS279" s="18">
        <f t="shared" si="10"/>
        <v>1</v>
      </c>
      <c r="BT279" s="223" t="str">
        <f>IF(BN279="","",SUBSTITUTE(BM279," ","")&amp;SUBSTITUTE(BN279," ",""))</f>
        <v>OKOK</v>
      </c>
    </row>
    <row r="280" spans="1:72" hidden="1">
      <c r="A280" s="50" t="str">
        <f>D280&amp;B280</f>
        <v>A6046013</v>
      </c>
      <c r="B280" s="171">
        <v>46013</v>
      </c>
      <c r="C280" s="8">
        <f>IF(BS_CONTROLE[[#This Row],[DATA]]="","",WEEKNUM(BS_CONTROLE[[#This Row],[DATA]]))</f>
        <v>52</v>
      </c>
      <c r="D280" s="51" t="s">
        <v>707</v>
      </c>
      <c r="E280" s="310">
        <v>259</v>
      </c>
      <c r="F280" s="172" t="s">
        <v>630</v>
      </c>
      <c r="G280" s="9" t="str">
        <f>IF(D280="","*",VLOOKUP(F280,BS_ATIVIDADE[#All],3,FALSE))</f>
        <v>DETECÇÃO</v>
      </c>
      <c r="H280" s="173" t="s">
        <v>195</v>
      </c>
      <c r="I280" s="173" t="s">
        <v>262</v>
      </c>
      <c r="J280" s="215">
        <v>74</v>
      </c>
      <c r="K280" s="215">
        <v>8</v>
      </c>
      <c r="L280" s="83" t="s">
        <v>608</v>
      </c>
      <c r="M280" s="202" t="s">
        <v>1772</v>
      </c>
      <c r="N280" s="202" t="s">
        <v>1773</v>
      </c>
      <c r="O280" s="173">
        <v>0.375</v>
      </c>
      <c r="P280" s="173">
        <v>4.1666666666666664E-2</v>
      </c>
      <c r="Q280" s="83">
        <v>290</v>
      </c>
      <c r="R280" s="10" t="str">
        <f>IFERROR(_xlfn.XLOOKUP(F280, BS_ATIVIDADE[ATIVIDADE],BS_ATIVIDADE[UNIDADE] ), "*")</f>
        <v>KM</v>
      </c>
      <c r="S280" s="28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0" s="80" t="str">
        <f>IFERROR(_xlfn.XLOOKUP(J280, BASE_MAPA!$D$2:$D$359, BASE_MAPA!$I$2:$I$359), "ERRO")</f>
        <v>MARCO INICIAL - ALTO ARAGUAIA</v>
      </c>
      <c r="V280" s="196" t="s">
        <v>1738</v>
      </c>
      <c r="W280" s="173" t="s">
        <v>1774</v>
      </c>
      <c r="X280" s="216" t="s">
        <v>959</v>
      </c>
      <c r="Y280" s="158" t="s">
        <v>958</v>
      </c>
      <c r="Z280" s="158"/>
      <c r="AA280" s="83">
        <v>1</v>
      </c>
      <c r="AB280" s="70" t="s">
        <v>956</v>
      </c>
      <c r="AC280" s="70" t="s">
        <v>951</v>
      </c>
      <c r="AD280" s="173">
        <v>0.29166666666666669</v>
      </c>
      <c r="AE280" s="83">
        <v>5487</v>
      </c>
      <c r="AF280" s="83" t="s">
        <v>608</v>
      </c>
      <c r="AG280" s="83" t="s">
        <v>608</v>
      </c>
      <c r="AH280" s="48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76" t="str">
        <f>IF(BS_CONTROLE[[#This Row],[Local - Partida]]=0, "-", BS_CONTROLE[[#This Row],[Local - Partida]])</f>
        <v>TMITRP</v>
      </c>
      <c r="AL280" s="276" t="str">
        <f>IF(BS_CONTROLE[[#This Row],[Local - Encerramento]]=0, "-", BS_CONTROLE[[#This Row],[Local - Encerramento]])</f>
        <v>TCS</v>
      </c>
      <c r="AM280" s="276" t="str">
        <f>IF(BS_CONTROLE[[#This Row],[Entre - Estações]]=0, "-", BS_CONTROLE[[#This Row],[Entre - Estações]])</f>
        <v>TMITRP-TCS</v>
      </c>
      <c r="AN280" s="276" t="str">
        <f>IF(BS_CONTROLE[[#This Row],[SB]]=0, "-", BS_CONTROLE[[#This Row],[SB]])</f>
        <v>TMITRPTCS</v>
      </c>
      <c r="AO280" s="277">
        <f>IF(BS_CONTROLE[[#This Row],[SUB]]=0, "-", BS_CONTROLE[[#This Row],[SUB]])</f>
        <v>74</v>
      </c>
      <c r="AP280" s="278">
        <f>IF(BS_CONTROLE[[#This Row],[KM - Inicio]]=0, "-", BS_CONTROLE[[#This Row],[KM - Inicio]])</f>
        <v>8</v>
      </c>
      <c r="AQ280" s="278" t="str">
        <f>IF(BS_CONTROLE[[#This Row],[KM - Fim]]=0, "-", BS_CONTROLE[[#This Row],[KM - Fim]])</f>
        <v>-</v>
      </c>
      <c r="AR280" s="240">
        <v>0.34444444444444444</v>
      </c>
      <c r="AS280" s="240">
        <v>0</v>
      </c>
      <c r="AT280" s="240">
        <v>4.1666666666666664E-2</v>
      </c>
      <c r="AU280" s="38"/>
      <c r="AV280" s="38"/>
      <c r="AW280" s="38"/>
      <c r="AX280" s="38"/>
      <c r="AY280" s="309">
        <f>IF(D280="","*",IFERROR(IF(ISODD(COUNT(AS280:AX280)),"ERRO",SUM((AT280-AS280),(AV280-AU280),(AX280-AW280))),"ERRO"))</f>
        <v>4.1666666666666664E-2</v>
      </c>
      <c r="AZ280" s="13"/>
      <c r="BA280" s="71">
        <v>26</v>
      </c>
      <c r="BB280" s="10" t="str">
        <f>IFERROR(_xlfn.XLOOKUP(AI280, BS_ATIVIDADE[ATIVIDADE],BS_ATIVIDADE[UNIDADE] ), "*")</f>
        <v>KM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0" s="11" t="str">
        <f>IFERROR(_xlfn.XLOOKUP(AO280, BASE_MAPA!$D$2:$D$359, BASE_MAPA!$I$2:$I$359), "ERRO")</f>
        <v>MARCO INICIAL - ALTO ARAGUAIA</v>
      </c>
      <c r="BF280" s="279" t="str">
        <f>IF(BS_CONTROLE[[#This Row],[Responsavel pelo boletim]]=0, "-", BS_CONTROLE[[#This Row],[Responsavel pelo boletim]])</f>
        <v>Clayton</v>
      </c>
      <c r="BG280" s="15"/>
      <c r="BH280" s="16">
        <v>0</v>
      </c>
      <c r="BI280" s="16"/>
      <c r="BJ280" s="16" t="s">
        <v>1775</v>
      </c>
      <c r="BK280" s="16" t="s">
        <v>1775</v>
      </c>
      <c r="BL280" s="15"/>
      <c r="BM280" s="14" t="s">
        <v>992</v>
      </c>
      <c r="BN280" s="14" t="s">
        <v>1017</v>
      </c>
      <c r="BO280" s="165" t="s">
        <v>1068</v>
      </c>
      <c r="BP280" s="16" t="s">
        <v>608</v>
      </c>
      <c r="BQ280" s="12" t="str">
        <f>IF(AND(BR280&lt;1,BS280&lt;1),"Produção e Intervalo",IF(BR280&lt;1,"Intervalo",IF(BS280&lt;1,"Produção","Aderente")))</f>
        <v>Produção</v>
      </c>
      <c r="BR280" s="18">
        <f>IF(OR(B280="",F280=""),"*",AY280/P280)</f>
        <v>1</v>
      </c>
      <c r="BS280" s="18">
        <f>IF(OR(B280="",F280=""),"*",BA280/Q280)</f>
        <v>8.9655172413793102E-2</v>
      </c>
      <c r="BT280" s="223" t="str">
        <f>IF(BN280="","",SUBSTITUTE(BM280," ","")&amp;SUBSTITUTE(BN280," ",""))</f>
        <v>ConfiabilidadeAtivo</v>
      </c>
    </row>
    <row r="281" spans="1:72" hidden="1">
      <c r="A281" s="50" t="str">
        <f>D281&amp;B281</f>
        <v/>
      </c>
      <c r="B281" s="171"/>
      <c r="C281" s="8" t="str">
        <f>IF(BS_CONTROLE[[#This Row],[DATA]]="","",WEEKNUM(BS_CONTROLE[[#This Row],[DATA]]))</f>
        <v/>
      </c>
      <c r="D281" s="51"/>
      <c r="E281" s="310"/>
      <c r="F281" s="172"/>
      <c r="G281" s="9" t="str">
        <f>IF(D281="","*",VLOOKUP(F281,BS_ATIVIDADE[#All],3,FALSE))</f>
        <v>*</v>
      </c>
      <c r="H281" s="173"/>
      <c r="I281" s="173"/>
      <c r="J281" s="215"/>
      <c r="K281" s="215"/>
      <c r="L281" s="83" t="s">
        <v>608</v>
      </c>
      <c r="M281" s="20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6"/>
      <c r="W281" s="173"/>
      <c r="X281" s="216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6" t="str">
        <f>IF(BS_CONTROLE[[#This Row],[Local - Partida]]=0, "-", BS_CONTROLE[[#This Row],[Local - Partida]])</f>
        <v>-</v>
      </c>
      <c r="AL281" s="276" t="str">
        <f>IF(BS_CONTROLE[[#This Row],[Local - Encerramento]]=0, "-", BS_CONTROLE[[#This Row],[Local - Encerramento]])</f>
        <v>-</v>
      </c>
      <c r="AM281" s="276" t="str">
        <f>IF(BS_CONTROLE[[#This Row],[Entre - Estações]]=0, "-", BS_CONTROLE[[#This Row],[Entre - Estações]])</f>
        <v>-</v>
      </c>
      <c r="AN281" s="276" t="str">
        <f>IF(BS_CONTROLE[[#This Row],[SB]]=0, "-", BS_CONTROLE[[#This Row],[SB]])</f>
        <v>-</v>
      </c>
      <c r="AO281" s="277" t="str">
        <f>IF(BS_CONTROLE[[#This Row],[SUB]]=0, "-", BS_CONTROLE[[#This Row],[SUB]])</f>
        <v>-</v>
      </c>
      <c r="AP281" s="278" t="str">
        <f>IF(BS_CONTROLE[[#This Row],[KM - Inicio]]=0, "-", BS_CONTROLE[[#This Row],[KM - Inicio]])</f>
        <v>-</v>
      </c>
      <c r="AQ281" s="278" t="str">
        <f>IF(BS_CONTROLE[[#This Row],[KM - Fim]]=0, "-", BS_CONTROLE[[#This Row],[KM - Fim]])</f>
        <v>-</v>
      </c>
      <c r="AR281" s="240"/>
      <c r="AS281" s="240"/>
      <c r="AT281" s="240"/>
      <c r="AU281" s="38"/>
      <c r="AV281" s="38"/>
      <c r="AW281" s="38"/>
      <c r="AX281" s="38"/>
      <c r="AY281" s="309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79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>IF(AND(BR281&lt;1,BS281&lt;1),"Produção e Intervalo",IF(BR281&lt;1,"Intervalo",IF(BS281&lt;1,"Produção","Aderente")))</f>
        <v>Aderente</v>
      </c>
      <c r="BR281" s="18" t="str">
        <f>IF(OR(B281="",F281=""),"*",AY281/P281)</f>
        <v>*</v>
      </c>
      <c r="BS281" s="18" t="str">
        <f>IF(OR(B281="",F281=""),"*",BA281/Q281)</f>
        <v>*</v>
      </c>
      <c r="BT281" s="223" t="str">
        <f>IF(BN281="","",SUBSTITUTE(BM281," ","")&amp;SUBSTITUTE(BN281," ",""))</f>
        <v/>
      </c>
    </row>
    <row r="282" spans="1:72" hidden="1">
      <c r="A282" s="50" t="str">
        <f>D282&amp;B282</f>
        <v/>
      </c>
      <c r="B282" s="171"/>
      <c r="C282" s="8" t="str">
        <f>IF(BS_CONTROLE[[#This Row],[DATA]]="","",WEEKNUM(BS_CONTROLE[[#This Row],[DATA]]))</f>
        <v/>
      </c>
      <c r="D282" s="51"/>
      <c r="E282" s="310"/>
      <c r="F282" s="172"/>
      <c r="G282" s="9" t="str">
        <f>IF(D282="","*",VLOOKUP(F282,BS_ATIVIDADE[#All],3,FALSE))</f>
        <v>*</v>
      </c>
      <c r="H282" s="173"/>
      <c r="I282" s="173"/>
      <c r="J282" s="215"/>
      <c r="K282" s="215"/>
      <c r="L282" s="83" t="s">
        <v>608</v>
      </c>
      <c r="M282" s="20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6"/>
      <c r="W282" s="173"/>
      <c r="X282" s="216"/>
      <c r="Y282" s="158"/>
      <c r="Z282" s="158"/>
      <c r="AA282" s="83"/>
      <c r="AB282" s="70"/>
      <c r="AC282" s="70"/>
      <c r="AD282" s="312"/>
      <c r="AE282" s="215"/>
      <c r="AF282" s="215"/>
      <c r="AG282" s="215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6" t="str">
        <f>IF(BS_CONTROLE[[#This Row],[Local - Partida]]=0, "-", BS_CONTROLE[[#This Row],[Local - Partida]])</f>
        <v>-</v>
      </c>
      <c r="AL282" s="276" t="str">
        <f>IF(BS_CONTROLE[[#This Row],[Local - Encerramento]]=0, "-", BS_CONTROLE[[#This Row],[Local - Encerramento]])</f>
        <v>-</v>
      </c>
      <c r="AM282" s="276" t="str">
        <f>IF(BS_CONTROLE[[#This Row],[Entre - Estações]]=0, "-", BS_CONTROLE[[#This Row],[Entre - Estações]])</f>
        <v>-</v>
      </c>
      <c r="AN282" s="276" t="str">
        <f>IF(BS_CONTROLE[[#This Row],[SB]]=0, "-", BS_CONTROLE[[#This Row],[SB]])</f>
        <v>-</v>
      </c>
      <c r="AO282" s="277" t="str">
        <f>IF(BS_CONTROLE[[#This Row],[SUB]]=0, "-", BS_CONTROLE[[#This Row],[SUB]])</f>
        <v>-</v>
      </c>
      <c r="AP282" s="278" t="str">
        <f>IF(BS_CONTROLE[[#This Row],[KM - Inicio]]=0, "-", BS_CONTROLE[[#This Row],[KM - Inicio]])</f>
        <v>-</v>
      </c>
      <c r="AQ282" s="278" t="str">
        <f>IF(BS_CONTROLE[[#This Row],[KM - Fim]]=0, "-", BS_CONTROLE[[#This Row],[KM - Fim]])</f>
        <v>-</v>
      </c>
      <c r="AR282" s="240"/>
      <c r="AS282" s="240"/>
      <c r="AT282" s="240"/>
      <c r="AU282" s="38"/>
      <c r="AV282" s="38"/>
      <c r="AW282" s="38"/>
      <c r="AX282" s="38"/>
      <c r="AY282" s="309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79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>IF(AND(BR282&lt;1,BS282&lt;1),"Produção e Intervalo",IF(BR282&lt;1,"Intervalo",IF(BS282&lt;1,"Produção","Aderente")))</f>
        <v>Aderente</v>
      </c>
      <c r="BR282" s="18" t="str">
        <f>IF(OR(B282="",F282=""),"*",AY282/P282)</f>
        <v>*</v>
      </c>
      <c r="BS282" s="18" t="str">
        <f>IF(OR(B282="",F282=""),"*",BA282/Q282)</f>
        <v>*</v>
      </c>
      <c r="BT282" s="223" t="str">
        <f>IF(BN282="","",SUBSTITUTE(BM282," ","")&amp;SUBSTITUTE(BN282," ",""))</f>
        <v/>
      </c>
    </row>
    <row r="283" spans="1:72">
      <c r="A283" s="50" t="str">
        <f>D283&amp;B283</f>
        <v>A8046014</v>
      </c>
      <c r="B283" s="171">
        <v>46014</v>
      </c>
      <c r="C283" s="8">
        <f>IF(BS_CONTROLE[[#This Row],[DATA]]="","",WEEKNUM(BS_CONTROLE[[#This Row],[DATA]]))</f>
        <v>52</v>
      </c>
      <c r="D283" s="51" t="s">
        <v>734</v>
      </c>
      <c r="E283" s="310">
        <v>263</v>
      </c>
      <c r="F283" s="172" t="s">
        <v>630</v>
      </c>
      <c r="G283" s="9" t="str">
        <f>IF(D283="","*",VLOOKUP(F283,BS_ATIVIDADE[#All],3,FALSE))</f>
        <v>DETECÇÃO</v>
      </c>
      <c r="H283" s="173" t="s">
        <v>47</v>
      </c>
      <c r="I283" s="173" t="s">
        <v>1776</v>
      </c>
      <c r="J283" s="215">
        <v>98</v>
      </c>
      <c r="K283" s="215">
        <v>616.654</v>
      </c>
      <c r="L283" s="83">
        <v>497.9</v>
      </c>
      <c r="M283" s="202" t="s">
        <v>1777</v>
      </c>
      <c r="N283" s="202" t="s">
        <v>1777</v>
      </c>
      <c r="O283" s="173">
        <v>0.41666666666666669</v>
      </c>
      <c r="P283" s="173">
        <v>4.1666666666666664E-2</v>
      </c>
      <c r="Q283" s="83">
        <v>117</v>
      </c>
      <c r="R283" s="10" t="str">
        <f>IFERROR(_xlfn.XLOOKUP(F283, BS_ATIVIDADE[ATIVIDADE],BS_ATIVIDADE[UNIDADE] ), "*")</f>
        <v>KM</v>
      </c>
      <c r="S283" s="28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3" s="80" t="str">
        <f>IFERROR(_xlfn.XLOOKUP(J283, BASE_MAPA!$D$2:$D$359, BASE_MAPA!$I$2:$I$359), "ERRO")</f>
        <v>ALTO ARAGUAIA - RONDONOPOLIS</v>
      </c>
      <c r="V283" s="196" t="s">
        <v>1778</v>
      </c>
      <c r="W283" s="173" t="s">
        <v>1261</v>
      </c>
      <c r="X283" s="216" t="s">
        <v>964</v>
      </c>
      <c r="Y283" s="158" t="s">
        <v>967</v>
      </c>
      <c r="Z283" s="158"/>
      <c r="AA283" s="83">
        <v>1</v>
      </c>
      <c r="AB283" s="70" t="s">
        <v>956</v>
      </c>
      <c r="AC283" s="70" t="s">
        <v>608</v>
      </c>
      <c r="AD283" s="173">
        <v>0.29166666666666669</v>
      </c>
      <c r="AE283" s="83">
        <v>6380</v>
      </c>
      <c r="AF283" s="83" t="s">
        <v>608</v>
      </c>
      <c r="AG283" s="83" t="s">
        <v>608</v>
      </c>
      <c r="AH283" s="48"/>
      <c r="AI283" s="142" t="str">
        <f>IF(BS_CONTROLE[[#This Row],[Atividade]]=0, "-", BS_CONTROLE[[#This Row],[Atividade]])</f>
        <v>DETECÇÃO - RONDA 7 DIAS</v>
      </c>
      <c r="AJ283" s="9" t="str">
        <f>IF(D283="","*",VLOOKUP(AI283,BS_ATIVIDADE[#Data],3,FALSE))</f>
        <v>DETECÇÃO</v>
      </c>
      <c r="AK283" s="276" t="str">
        <f>IF(BS_CONTROLE[[#This Row],[Local - Partida]]=0, "-", BS_CONTROLE[[#This Row],[Local - Partida]])</f>
        <v>TIQ</v>
      </c>
      <c r="AL283" s="276" t="str">
        <f>IF(BS_CONTROLE[[#This Row],[Local - Encerramento]]=0, "-", BS_CONTROLE[[#This Row],[Local - Encerramento]])</f>
        <v xml:space="preserve">TGR </v>
      </c>
      <c r="AM283" s="276" t="str">
        <f>IF(BS_CONTROLE[[#This Row],[Entre - Estações]]=0, "-", BS_CONTROLE[[#This Row],[Entre - Estações]])</f>
        <v>TIQ-TGR</v>
      </c>
      <c r="AN283" s="276" t="str">
        <f>IF(BS_CONTROLE[[#This Row],[SB]]=0, "-", BS_CONTROLE[[#This Row],[SB]])</f>
        <v>TIQ-TGR</v>
      </c>
      <c r="AO283" s="277">
        <f>IF(BS_CONTROLE[[#This Row],[SUB]]=0, "-", BS_CONTROLE[[#This Row],[SUB]])</f>
        <v>98</v>
      </c>
      <c r="AP283" s="278">
        <f>IF(BS_CONTROLE[[#This Row],[KM - Inicio]]=0, "-", BS_CONTROLE[[#This Row],[KM - Inicio]])</f>
        <v>616.654</v>
      </c>
      <c r="AQ283" s="278">
        <f>IF(BS_CONTROLE[[#This Row],[KM - Fim]]=0, "-", BS_CONTROLE[[#This Row],[KM - Fim]])</f>
        <v>497.9</v>
      </c>
      <c r="AR283" s="240">
        <v>0.45277777777777778</v>
      </c>
      <c r="AS283" s="240">
        <v>0</v>
      </c>
      <c r="AT283" s="240">
        <v>4.1666666666666664E-2</v>
      </c>
      <c r="AU283" s="38"/>
      <c r="AV283" s="38"/>
      <c r="AW283" s="38"/>
      <c r="AX283" s="38"/>
      <c r="AY283" s="309">
        <f>IF(D283="","*",IFERROR(IF(ISODD(COUNT(AS283:AX283)),"ERRO",SUM((AT283-AS283),(AV283-AU283),(AX283-AW283))),"ERRO"))</f>
        <v>4.1666666666666664E-2</v>
      </c>
      <c r="AZ283" s="13"/>
      <c r="BA283" s="71">
        <v>117</v>
      </c>
      <c r="BB283" s="10" t="str">
        <f>IFERROR(_xlfn.XLOOKUP(AI283, BS_ATIVIDADE[ATIVIDADE],BS_ATIVIDADE[UNIDADE] ), "*")</f>
        <v>KM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3" s="11" t="str">
        <f>IFERROR(_xlfn.XLOOKUP(AO283, BASE_MAPA!$D$2:$D$359, BASE_MAPA!$I$2:$I$359), "ERRO")</f>
        <v>ALTO ARAGUAIA - RONDONOPOLIS</v>
      </c>
      <c r="BF283" s="279" t="str">
        <f>IF(BS_CONTROLE[[#This Row],[Responsavel pelo boletim]]=0, "-", BS_CONTROLE[[#This Row],[Responsavel pelo boletim]])</f>
        <v>Cleyton</v>
      </c>
      <c r="BG283" s="15"/>
      <c r="BH283" s="16">
        <v>2</v>
      </c>
      <c r="BI283" s="16"/>
      <c r="BJ283" s="16" t="s">
        <v>1779</v>
      </c>
      <c r="BK283" s="16" t="s">
        <v>1780</v>
      </c>
      <c r="BL283" s="15"/>
      <c r="BM283" s="14"/>
      <c r="BN283" s="14"/>
      <c r="BO283" s="165"/>
      <c r="BP283" s="16"/>
      <c r="BQ283" s="12" t="str">
        <f>IF(AND(BR283&lt;1,BS283&lt;1),"Produção e Intervalo",IF(BR283&lt;1,"Intervalo",IF(BS283&lt;1,"Produção","Aderente")))</f>
        <v>Aderente</v>
      </c>
      <c r="BR283" s="18">
        <f>IF(OR(B283="",F283=""),"*",AY283/P283)</f>
        <v>1</v>
      </c>
      <c r="BS283" s="18">
        <f>IF(OR(B283="",F283=""),"*",BA283/Q283)</f>
        <v>1</v>
      </c>
      <c r="BT283" s="223" t="str">
        <f t="shared" si="6"/>
        <v/>
      </c>
    </row>
    <row r="284" spans="1:72" hidden="1">
      <c r="A284" s="50" t="str">
        <f>D284&amp;B284</f>
        <v/>
      </c>
      <c r="B284" s="171"/>
      <c r="C284" s="8" t="str">
        <f>IF(BS_CONTROLE[[#This Row],[DATA]]="","",WEEKNUM(BS_CONTROLE[[#This Row],[DATA]]))</f>
        <v/>
      </c>
      <c r="D284" s="51"/>
      <c r="E284" s="310">
        <v>264</v>
      </c>
      <c r="F284" s="172"/>
      <c r="G284" s="9" t="str">
        <f>IF(D284="","*",VLOOKUP(F284,BS_ATIVIDADE[#All],3,FALSE))</f>
        <v>*</v>
      </c>
      <c r="H284" s="173"/>
      <c r="I284" s="173"/>
      <c r="J284" s="215"/>
      <c r="K284" s="215"/>
      <c r="L284" s="83" t="s">
        <v>608</v>
      </c>
      <c r="M284" s="20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6"/>
      <c r="W284" s="173"/>
      <c r="X284" s="216"/>
      <c r="Y284" s="158"/>
      <c r="Z284" s="158"/>
      <c r="AA284" s="83"/>
      <c r="AB284" s="70"/>
      <c r="AC284" s="70" t="s">
        <v>608</v>
      </c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6" t="str">
        <f>IF(BS_CONTROLE[[#This Row],[Local - Partida]]=0, "-", BS_CONTROLE[[#This Row],[Local - Partida]])</f>
        <v>-</v>
      </c>
      <c r="AL284" s="276" t="str">
        <f>IF(BS_CONTROLE[[#This Row],[Local - Encerramento]]=0, "-", BS_CONTROLE[[#This Row],[Local - Encerramento]])</f>
        <v>-</v>
      </c>
      <c r="AM284" s="276" t="str">
        <f>IF(BS_CONTROLE[[#This Row],[Entre - Estações]]=0, "-", BS_CONTROLE[[#This Row],[Entre - Estações]])</f>
        <v>-</v>
      </c>
      <c r="AN284" s="276" t="str">
        <f>IF(BS_CONTROLE[[#This Row],[SB]]=0, "-", BS_CONTROLE[[#This Row],[SB]])</f>
        <v>-</v>
      </c>
      <c r="AO284" s="277" t="str">
        <f>IF(BS_CONTROLE[[#This Row],[SUB]]=0, "-", BS_CONTROLE[[#This Row],[SUB]])</f>
        <v>-</v>
      </c>
      <c r="AP284" s="278" t="str">
        <f>IF(BS_CONTROLE[[#This Row],[KM - Inicio]]=0, "-", BS_CONTROLE[[#This Row],[KM - Inicio]])</f>
        <v>-</v>
      </c>
      <c r="AQ284" s="278" t="str">
        <f>IF(BS_CONTROLE[[#This Row],[KM - Fim]]=0, "-", BS_CONTROLE[[#This Row],[KM - Fim]])</f>
        <v>-</v>
      </c>
      <c r="AR284" s="240"/>
      <c r="AS284" s="240"/>
      <c r="AT284" s="240"/>
      <c r="AU284" s="38"/>
      <c r="AV284" s="38"/>
      <c r="AW284" s="38"/>
      <c r="AX284" s="38"/>
      <c r="AY284" s="30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79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23" t="str">
        <f t="shared" si="6"/>
        <v/>
      </c>
    </row>
    <row r="285" spans="1:72">
      <c r="A285" s="50" t="str">
        <f>D285&amp;B285</f>
        <v>W5046014</v>
      </c>
      <c r="B285" s="171">
        <v>46014</v>
      </c>
      <c r="C285" s="8">
        <f>IF(BS_CONTROLE[[#This Row],[DATA]]="","",WEEKNUM(BS_CONTROLE[[#This Row],[DATA]]))</f>
        <v>52</v>
      </c>
      <c r="D285" s="51" t="s">
        <v>835</v>
      </c>
      <c r="E285" s="310">
        <v>265</v>
      </c>
      <c r="F285" s="172" t="s">
        <v>784</v>
      </c>
      <c r="G285" s="9" t="str">
        <f>IF(D285="","*",VLOOKUP(F285,BS_ATIVIDADE[#All],3,FALSE))</f>
        <v>PEDRA</v>
      </c>
      <c r="H285" s="173" t="s">
        <v>595</v>
      </c>
      <c r="I285" s="173" t="s">
        <v>595</v>
      </c>
      <c r="J285" s="215">
        <v>98</v>
      </c>
      <c r="K285" s="215">
        <v>519</v>
      </c>
      <c r="L285" s="83">
        <v>514</v>
      </c>
      <c r="M285" s="20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85" s="202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85" s="173">
        <v>0.375</v>
      </c>
      <c r="P285" s="173">
        <v>8.3333333333333329E-2</v>
      </c>
      <c r="Q285" s="83">
        <v>25</v>
      </c>
      <c r="R285" s="10" t="str">
        <f>IFERROR(_xlfn.XLOOKUP(F285, BS_ATIVIDADE[ATIVIDADE],BS_ATIVIDADE[UNIDADE] ), "*")</f>
        <v>VAGÕES</v>
      </c>
      <c r="S285" s="28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5" s="80" t="str">
        <f>IFERROR(_xlfn.XLOOKUP(J285, BASE_MAPA!$D$2:$D$359, BASE_MAPA!$I$2:$I$359), "ERRO")</f>
        <v>ALTO ARAGUAIA - RONDONOPOLIS</v>
      </c>
      <c r="V285" s="196" t="s">
        <v>1778</v>
      </c>
      <c r="W285" s="173" t="s">
        <v>1781</v>
      </c>
      <c r="X285" s="216" t="s">
        <v>959</v>
      </c>
      <c r="Y285" s="158" t="s">
        <v>958</v>
      </c>
      <c r="Z285" s="158"/>
      <c r="AA285" s="83" t="s">
        <v>1782</v>
      </c>
      <c r="AB285" s="70" t="s">
        <v>956</v>
      </c>
      <c r="AC285" s="70" t="s">
        <v>608</v>
      </c>
      <c r="AD285" s="173">
        <v>0.29166666666666669</v>
      </c>
      <c r="AE285" s="83">
        <v>7671</v>
      </c>
      <c r="AF285" s="83">
        <v>9322</v>
      </c>
      <c r="AG285" s="83">
        <v>25</v>
      </c>
      <c r="AH285" s="48">
        <v>25</v>
      </c>
      <c r="AI285" s="142" t="str">
        <f>IF(BS_CONTROLE[[#This Row],[Atividade]]=0, "-", BS_CONTROLE[[#This Row],[Atividade]])</f>
        <v>PDM - PEDRA - DESCARGA</v>
      </c>
      <c r="AJ285" s="9" t="str">
        <f>IF(D285="","*",VLOOKUP(AI285,BS_ATIVIDADE[#Data],3,FALSE))</f>
        <v>PEDRA</v>
      </c>
      <c r="AK285" s="276" t="str">
        <f>IF(BS_CONTROLE[[#This Row],[Local - Partida]]=0, "-", BS_CONTROLE[[#This Row],[Local - Partida]])</f>
        <v>TGR2</v>
      </c>
      <c r="AL285" s="276" t="str">
        <f>IF(BS_CONTROLE[[#This Row],[Local - Encerramento]]=0, "-", BS_CONTROLE[[#This Row],[Local - Encerramento]])</f>
        <v>TGR2</v>
      </c>
      <c r="AM285" s="276" t="str">
        <f>IF(BS_CONTROLE[[#This Row],[Entre - Estações]]=0, "-", BS_CONTROLE[[#This Row],[Entre - Estações]])</f>
        <v>TGR-TBE</v>
      </c>
      <c r="AN285" s="276">
        <f>IF(BS_CONTROLE[[#This Row],[SB]]=0, "-", BS_CONTROLE[[#This Row],[SB]])</f>
        <v>512521</v>
      </c>
      <c r="AO285" s="277">
        <f>IF(BS_CONTROLE[[#This Row],[SUB]]=0, "-", BS_CONTROLE[[#This Row],[SUB]])</f>
        <v>98</v>
      </c>
      <c r="AP285" s="278">
        <f>IF(BS_CONTROLE[[#This Row],[KM - Inicio]]=0, "-", BS_CONTROLE[[#This Row],[KM - Inicio]])</f>
        <v>519</v>
      </c>
      <c r="AQ285" s="278">
        <f>IF(BS_CONTROLE[[#This Row],[KM - Fim]]=0, "-", BS_CONTROLE[[#This Row],[KM - Fim]])</f>
        <v>514</v>
      </c>
      <c r="AR285" s="240">
        <v>0.40763888888888888</v>
      </c>
      <c r="AS285" s="240"/>
      <c r="AT285" s="240"/>
      <c r="AU285" s="38"/>
      <c r="AV285" s="38"/>
      <c r="AW285" s="38"/>
      <c r="AX285" s="38"/>
      <c r="AY285" s="309">
        <f>IF(D285="","*",IFERROR(IF(ISODD(COUNT(AS285:AX285)),"ERRO",SUM((AT285-AS285),(AV285-AU285),(AX285-AW285))),"ERRO"))</f>
        <v>0</v>
      </c>
      <c r="AZ285" s="13"/>
      <c r="BA285" s="71"/>
      <c r="BB285" s="10" t="str">
        <f>IFERROR(_xlfn.XLOOKUP(AI285, BS_ATIVIDADE[ATIVIDADE],BS_ATIVIDADE[UNIDADE] ), "*")</f>
        <v>VAGÕES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5" s="11" t="str">
        <f>IFERROR(_xlfn.XLOOKUP(AO285, BASE_MAPA!$D$2:$D$359, BASE_MAPA!$I$2:$I$359), "ERRO")</f>
        <v>ALTO ARAGUAIA - RONDONOPOLIS</v>
      </c>
      <c r="BF285" s="279" t="str">
        <f>IF(BS_CONTROLE[[#This Row],[Responsavel pelo boletim]]=0, "-", BS_CONTROLE[[#This Row],[Responsavel pelo boletim]])</f>
        <v>Cleyton</v>
      </c>
      <c r="BG285" s="15"/>
      <c r="BH285" s="16">
        <v>2</v>
      </c>
      <c r="BI285" s="16"/>
      <c r="BJ285" s="16" t="s">
        <v>1783</v>
      </c>
      <c r="BK285" s="16" t="s">
        <v>1784</v>
      </c>
      <c r="BL285" s="15"/>
      <c r="BM285" s="14"/>
      <c r="BN285" s="14"/>
      <c r="BO285" s="165"/>
      <c r="BP285" s="16"/>
      <c r="BQ285" s="12" t="str">
        <f>IF(AND(BR285&lt;1,BS285&lt;1),"Produção e Intervalo",IF(BR285&lt;1,"Intervalo",IF(BS285&lt;1,"Produção","Aderente")))</f>
        <v>Produção e Intervalo</v>
      </c>
      <c r="BR285" s="18">
        <f>IF(OR(B285="",F285=""),"*",AY285/P285)</f>
        <v>0</v>
      </c>
      <c r="BS285" s="18">
        <f>IF(OR(B285="",F285=""),"*",BA285/Q285)</f>
        <v>0</v>
      </c>
      <c r="BT285" s="223" t="str">
        <f t="shared" si="6"/>
        <v/>
      </c>
    </row>
    <row r="286" spans="1:72">
      <c r="A286" s="50" t="str">
        <f>D286&amp;B286</f>
        <v>V8646014</v>
      </c>
      <c r="B286" s="171">
        <v>46014</v>
      </c>
      <c r="C286" s="8">
        <f>IF(BS_CONTROLE[[#This Row],[DATA]]="","",WEEKNUM(BS_CONTROLE[[#This Row],[DATA]]))</f>
        <v>52</v>
      </c>
      <c r="D286" s="51" t="s">
        <v>817</v>
      </c>
      <c r="E286" s="310"/>
      <c r="F286" s="172" t="s">
        <v>714</v>
      </c>
      <c r="G286" s="9" t="str">
        <f>IF(D286="","*",VLOOKUP(F286,BS_ATIVIDADE[#All],3,FALSE))</f>
        <v>MECANIZAÇÃO - SOCADORA</v>
      </c>
      <c r="H286" s="173" t="s">
        <v>568</v>
      </c>
      <c r="I286" s="173" t="s">
        <v>568</v>
      </c>
      <c r="J286" s="215">
        <v>74</v>
      </c>
      <c r="K286" s="215">
        <v>483.803</v>
      </c>
      <c r="L286" s="83">
        <v>485.31</v>
      </c>
      <c r="M286" s="202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86" s="202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86" s="173">
        <v>0.375</v>
      </c>
      <c r="P286" s="173">
        <v>0.125</v>
      </c>
      <c r="Q286" s="83">
        <v>1680</v>
      </c>
      <c r="R286" s="10" t="str">
        <f>IFERROR(_xlfn.XLOOKUP(F286, BS_ATIVIDADE[ATIVIDADE],BS_ATIVIDADE[UNIDADE] ), "*")</f>
        <v>M</v>
      </c>
      <c r="S286" s="28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6" s="80" t="str">
        <f>IFERROR(_xlfn.XLOOKUP(J286, BASE_MAPA!$D$2:$D$359, BASE_MAPA!$I$2:$I$359), "ERRO")</f>
        <v>MARCO INICIAL - ALTO ARAGUAIA</v>
      </c>
      <c r="V286" s="196" t="s">
        <v>1588</v>
      </c>
      <c r="W286" s="173" t="s">
        <v>1239</v>
      </c>
      <c r="X286" s="216" t="s">
        <v>959</v>
      </c>
      <c r="Y286" s="158" t="s">
        <v>958</v>
      </c>
      <c r="Z286" s="158"/>
      <c r="AA286" s="83">
        <v>1</v>
      </c>
      <c r="AB286" s="70" t="s">
        <v>956</v>
      </c>
      <c r="AC286" s="70" t="s">
        <v>608</v>
      </c>
      <c r="AD286" s="173">
        <v>0.29166666666666669</v>
      </c>
      <c r="AE286" s="83">
        <v>6236</v>
      </c>
      <c r="AF286" s="83">
        <v>6636</v>
      </c>
      <c r="AG286" s="83"/>
      <c r="AH286" s="48"/>
      <c r="AI286" s="142" t="str">
        <f>IF(BS_CONTROLE[[#This Row],[Atividade]]=0, "-", BS_CONTROLE[[#This Row],[Atividade]])</f>
        <v>MECANIZAÇÃO - SOCADORA</v>
      </c>
      <c r="AJ286" s="9" t="str">
        <f>IF(D286="","*",VLOOKUP(AI286,BS_ATIVIDADE[#Data],3,FALSE))</f>
        <v>MECANIZAÇÃO - SOCADORA</v>
      </c>
      <c r="AK286" s="276" t="str">
        <f>IF(BS_CONTROLE[[#This Row],[Local - Partida]]=0, "-", BS_CONTROLE[[#This Row],[Local - Partida]])</f>
        <v>TOM</v>
      </c>
      <c r="AL286" s="276" t="str">
        <f>IF(BS_CONTROLE[[#This Row],[Local - Encerramento]]=0, "-", BS_CONTROLE[[#This Row],[Local - Encerramento]])</f>
        <v>TOM</v>
      </c>
      <c r="AM286" s="276" t="str">
        <f>IF(BS_CONTROLE[[#This Row],[Entre - Estações]]=0, "-", BS_CONTROLE[[#This Row],[Entre - Estações]])</f>
        <v>TBR-TGR</v>
      </c>
      <c r="AN286" s="276" t="str">
        <f>IF(BS_CONTROLE[[#This Row],[SB]]=0, "-", BS_CONTROLE[[#This Row],[SB]])</f>
        <v>TBR487</v>
      </c>
      <c r="AO286" s="277">
        <f>IF(BS_CONTROLE[[#This Row],[SUB]]=0, "-", BS_CONTROLE[[#This Row],[SUB]])</f>
        <v>74</v>
      </c>
      <c r="AP286" s="278">
        <f>IF(BS_CONTROLE[[#This Row],[KM - Inicio]]=0, "-", BS_CONTROLE[[#This Row],[KM - Inicio]])</f>
        <v>483.803</v>
      </c>
      <c r="AQ286" s="278">
        <f>IF(BS_CONTROLE[[#This Row],[KM - Fim]]=0, "-", BS_CONTROLE[[#This Row],[KM - Fim]])</f>
        <v>485.31</v>
      </c>
      <c r="AR286" s="240"/>
      <c r="AS286" s="240"/>
      <c r="AT286" s="240"/>
      <c r="AU286" s="38"/>
      <c r="AV286" s="38"/>
      <c r="AW286" s="38"/>
      <c r="AX286" s="38"/>
      <c r="AY286" s="309">
        <f>IF(D286="","*",IFERROR(IF(ISODD(COUNT(AS286:AX286)),"ERRO",SUM((AT286-AS286),(AV286-AU286),(AX286-AW286))),"ERRO"))</f>
        <v>0</v>
      </c>
      <c r="AZ286" s="13"/>
      <c r="BA286" s="71"/>
      <c r="BB286" s="10" t="str">
        <f>IFERROR(_xlfn.XLOOKUP(AI286, BS_ATIVIDADE[ATIVIDADE],BS_ATIVIDADE[UNIDADE] ), "*")</f>
        <v>M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6" s="11" t="str">
        <f>IFERROR(_xlfn.XLOOKUP(AO286, BASE_MAPA!$D$2:$D$359, BASE_MAPA!$I$2:$I$359), "ERRO")</f>
        <v>MARCO INICIAL - ALTO ARAGUAIA</v>
      </c>
      <c r="BF286" s="279" t="str">
        <f>IF(BS_CONTROLE[[#This Row],[Responsavel pelo boletim]]=0, "-", BS_CONTROLE[[#This Row],[Responsavel pelo boletim]])</f>
        <v>Antonioni</v>
      </c>
      <c r="BG286" s="15"/>
      <c r="BH286" s="16">
        <v>1</v>
      </c>
      <c r="BI286" s="16"/>
      <c r="BJ286" s="16" t="s">
        <v>1785</v>
      </c>
      <c r="BK286" s="16" t="s">
        <v>1785</v>
      </c>
      <c r="BL286" s="15"/>
      <c r="BM286" s="14"/>
      <c r="BN286" s="14"/>
      <c r="BO286" s="165"/>
      <c r="BP286" s="16"/>
      <c r="BQ286" s="12" t="str">
        <f>IF(AND(BR286&lt;1,BS286&lt;1),"Produção e Intervalo",IF(BR286&lt;1,"Intervalo",IF(BS286&lt;1,"Produção","Aderente")))</f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23" t="str">
        <f t="shared" si="6"/>
        <v/>
      </c>
    </row>
    <row r="287" spans="1:72" hidden="1">
      <c r="A287" s="50" t="str">
        <f>D287&amp;B287</f>
        <v/>
      </c>
      <c r="B287" s="171"/>
      <c r="C287" s="8" t="str">
        <f>IF(BS_CONTROLE[[#This Row],[DATA]]="","",WEEKNUM(BS_CONTROLE[[#This Row],[DATA]]))</f>
        <v/>
      </c>
      <c r="D287" s="51"/>
      <c r="E287" s="310"/>
      <c r="F287" s="172"/>
      <c r="G287" s="9" t="str">
        <f>IF(D287="","*",VLOOKUP(F287,BS_ATIVIDADE[#All],3,FALSE))</f>
        <v>*</v>
      </c>
      <c r="H287" s="173"/>
      <c r="I287" s="173"/>
      <c r="J287" s="215"/>
      <c r="K287" s="215"/>
      <c r="L287" s="83" t="s">
        <v>608</v>
      </c>
      <c r="M287" s="20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2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6"/>
      <c r="W287" s="173"/>
      <c r="X287" s="216"/>
      <c r="Y287" s="158"/>
      <c r="Z287" s="158"/>
      <c r="AA287" s="83"/>
      <c r="AB287" s="70"/>
      <c r="AC287" s="70" t="s">
        <v>608</v>
      </c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6" t="str">
        <f>IF(BS_CONTROLE[[#This Row],[Local - Partida]]=0, "-", BS_CONTROLE[[#This Row],[Local - Partida]])</f>
        <v>-</v>
      </c>
      <c r="AL287" s="276" t="str">
        <f>IF(BS_CONTROLE[[#This Row],[Local - Encerramento]]=0, "-", BS_CONTROLE[[#This Row],[Local - Encerramento]])</f>
        <v>-</v>
      </c>
      <c r="AM287" s="276" t="str">
        <f>IF(BS_CONTROLE[[#This Row],[Entre - Estações]]=0, "-", BS_CONTROLE[[#This Row],[Entre - Estações]])</f>
        <v>-</v>
      </c>
      <c r="AN287" s="276" t="str">
        <f>IF(BS_CONTROLE[[#This Row],[SB]]=0, "-", BS_CONTROLE[[#This Row],[SB]])</f>
        <v>-</v>
      </c>
      <c r="AO287" s="277" t="str">
        <f>IF(BS_CONTROLE[[#This Row],[SUB]]=0, "-", BS_CONTROLE[[#This Row],[SUB]])</f>
        <v>-</v>
      </c>
      <c r="AP287" s="278" t="str">
        <f>IF(BS_CONTROLE[[#This Row],[KM - Inicio]]=0, "-", BS_CONTROLE[[#This Row],[KM - Inicio]])</f>
        <v>-</v>
      </c>
      <c r="AQ287" s="278" t="str">
        <f>IF(BS_CONTROLE[[#This Row],[KM - Fim]]=0, "-", BS_CONTROLE[[#This Row],[KM - Fim]])</f>
        <v>-</v>
      </c>
      <c r="AR287" s="240"/>
      <c r="AS287" s="240"/>
      <c r="AT287" s="240"/>
      <c r="AU287" s="38"/>
      <c r="AV287" s="38"/>
      <c r="AW287" s="38"/>
      <c r="AX287" s="38"/>
      <c r="AY287" s="30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79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>IF(AND(BR287&lt;1,BS287&lt;1),"Produção e Intervalo",IF(BR287&lt;1,"Intervalo",IF(BS287&lt;1,"Produção","Aderente")))</f>
        <v>Aderente</v>
      </c>
      <c r="BR287" s="18" t="str">
        <f>IF(OR(B287="",F287=""),"*",AY287/P287)</f>
        <v>*</v>
      </c>
      <c r="BS287" s="18" t="str">
        <f>IF(OR(B287="",F287=""),"*",BA287/Q287)</f>
        <v>*</v>
      </c>
      <c r="BT287" s="223" t="str">
        <f t="shared" si="6"/>
        <v/>
      </c>
    </row>
    <row r="288" spans="1:72" hidden="1">
      <c r="A288" s="50" t="str">
        <f>D288&amp;B288</f>
        <v>MARCOS (TF-520)46014</v>
      </c>
      <c r="B288" s="171">
        <v>46014</v>
      </c>
      <c r="C288" s="8">
        <f>IF(BS_CONTROLE[[#This Row],[DATA]]="","",WEEKNUM(BS_CONTROLE[[#This Row],[DATA]]))</f>
        <v>52</v>
      </c>
      <c r="D288" s="51" t="s">
        <v>923</v>
      </c>
      <c r="E288" s="310">
        <v>268</v>
      </c>
      <c r="F288" s="172" t="s">
        <v>791</v>
      </c>
      <c r="G288" s="9" t="str">
        <f>IF(D288="","*",VLOOKUP(F288,BS_ATIVIDADE[#All],3,FALSE))</f>
        <v>SOLDA</v>
      </c>
      <c r="H288" s="173" t="s">
        <v>542</v>
      </c>
      <c r="I288" s="173" t="s">
        <v>608</v>
      </c>
      <c r="J288" s="215">
        <v>74</v>
      </c>
      <c r="K288" s="215">
        <v>267</v>
      </c>
      <c r="L288" s="83" t="s">
        <v>608</v>
      </c>
      <c r="M288" s="20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88" s="20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288" s="173">
        <v>0.375</v>
      </c>
      <c r="P288" s="173">
        <v>6.25E-2</v>
      </c>
      <c r="Q288" s="83">
        <v>1</v>
      </c>
      <c r="R288" s="10" t="str">
        <f>IFERROR(_xlfn.XLOOKUP(F288, BS_ATIVIDADE[ATIVIDADE],BS_ATIVIDADE[UNIDADE] ), "*")</f>
        <v>Nº DE SOLDA</v>
      </c>
      <c r="S288" s="28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8" s="80" t="str">
        <f>IFERROR(_xlfn.XLOOKUP(J288, BASE_MAPA!$D$2:$D$359, BASE_MAPA!$I$2:$I$359), "ERRO")</f>
        <v>MARCO INICIAL - ALTO ARAGUAIA</v>
      </c>
      <c r="V288" s="196" t="s">
        <v>1786</v>
      </c>
      <c r="W288" s="173" t="s">
        <v>1496</v>
      </c>
      <c r="X288" s="216" t="s">
        <v>968</v>
      </c>
      <c r="Y288" s="158"/>
      <c r="Z288" s="158"/>
      <c r="AA288" s="83" t="s">
        <v>608</v>
      </c>
      <c r="AB288" s="70" t="s">
        <v>608</v>
      </c>
      <c r="AC288" s="70" t="s">
        <v>608</v>
      </c>
      <c r="AD288" s="173" t="s">
        <v>608</v>
      </c>
      <c r="AE288" s="83" t="s">
        <v>608</v>
      </c>
      <c r="AF288" s="83" t="s">
        <v>608</v>
      </c>
      <c r="AG288" s="83" t="s">
        <v>608</v>
      </c>
      <c r="AH288" s="48"/>
      <c r="AI288" s="142" t="str">
        <f>IF(BS_CONTROLE[[#This Row],[Atividade]]=0, "-", BS_CONTROLE[[#This Row],[Atividade]])</f>
        <v>PDM - SOLDA</v>
      </c>
      <c r="AJ288" s="9" t="str">
        <f>IF(D288="","*",VLOOKUP(AI288,BS_ATIVIDADE[#Data],3,FALSE))</f>
        <v>SOLDA</v>
      </c>
      <c r="AK288" s="276" t="str">
        <f>IF(BS_CONTROLE[[#This Row],[Local - Partida]]=0, "-", BS_CONTROLE[[#This Row],[Local - Partida]])</f>
        <v>TMR326</v>
      </c>
      <c r="AL288" s="276" t="str">
        <f>IF(BS_CONTROLE[[#This Row],[Local - Encerramento]]=0, "-", BS_CONTROLE[[#This Row],[Local - Encerramento]])</f>
        <v>-</v>
      </c>
      <c r="AM288" s="276" t="str">
        <f>IF(BS_CONTROLE[[#This Row],[Entre - Estações]]=0, "-", BS_CONTROLE[[#This Row],[Entre - Estações]])</f>
        <v>TJA-TCS</v>
      </c>
      <c r="AN288" s="276" t="str">
        <f>IF(BS_CONTROLE[[#This Row],[SB]]=0, "-", BS_CONTROLE[[#This Row],[SB]])</f>
        <v>TJA277</v>
      </c>
      <c r="AO288" s="277">
        <f>IF(BS_CONTROLE[[#This Row],[SUB]]=0, "-", BS_CONTROLE[[#This Row],[SUB]])</f>
        <v>74</v>
      </c>
      <c r="AP288" s="278">
        <f>IF(BS_CONTROLE[[#This Row],[KM - Inicio]]=0, "-", BS_CONTROLE[[#This Row],[KM - Inicio]])</f>
        <v>267</v>
      </c>
      <c r="AQ288" s="278" t="str">
        <f>IF(BS_CONTROLE[[#This Row],[KM - Fim]]=0, "-", BS_CONTROLE[[#This Row],[KM - Fim]])</f>
        <v>-</v>
      </c>
      <c r="AR288" s="240">
        <v>0.36319444444444443</v>
      </c>
      <c r="AS288" s="240">
        <v>0.39305555555555555</v>
      </c>
      <c r="AT288" s="240">
        <v>0.4597222222222222</v>
      </c>
      <c r="AU288" s="38"/>
      <c r="AV288" s="38"/>
      <c r="AW288" s="38"/>
      <c r="AX288" s="38"/>
      <c r="AY288" s="309">
        <f>IF(D288="","*",IFERROR(IF(ISODD(COUNT(AS288:AX288)),"ERRO",SUM((AT288-AS288),(AV288-AU288),(AX288-AW288))),"ERRO"))</f>
        <v>6.6666666666666652E-2</v>
      </c>
      <c r="AZ288" s="13"/>
      <c r="BA288" s="71">
        <v>1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8" s="11" t="str">
        <f>IFERROR(_xlfn.XLOOKUP(AO288, BASE_MAPA!$D$2:$D$359, BASE_MAPA!$I$2:$I$359), "ERRO")</f>
        <v>MARCO INICIAL - ALTO ARAGUAIA</v>
      </c>
      <c r="BF288" s="279" t="str">
        <f>IF(BS_CONTROLE[[#This Row],[Responsavel pelo boletim]]=0, "-", BS_CONTROLE[[#This Row],[Responsavel pelo boletim]])</f>
        <v>Marcos</v>
      </c>
      <c r="BG288" s="15"/>
      <c r="BH288" s="16">
        <v>3</v>
      </c>
      <c r="BI288" s="16"/>
      <c r="BJ288" s="16" t="s">
        <v>1787</v>
      </c>
      <c r="BK288" s="16" t="s">
        <v>1788</v>
      </c>
      <c r="BL288" s="15"/>
      <c r="BM288" s="14" t="s">
        <v>989</v>
      </c>
      <c r="BN288" s="14" t="s">
        <v>989</v>
      </c>
      <c r="BO288" s="165" t="s">
        <v>989</v>
      </c>
      <c r="BP288" s="16"/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1.0666666666666664</v>
      </c>
      <c r="BS288" s="18">
        <f>IF(OR(B288="",F288=""),"*",BA288/Q288)</f>
        <v>1</v>
      </c>
      <c r="BT288" s="223" t="str">
        <f t="shared" si="6"/>
        <v>OKOK</v>
      </c>
    </row>
    <row r="289" spans="1:72" hidden="1">
      <c r="A289" s="50" t="str">
        <f>D289&amp;B289</f>
        <v/>
      </c>
      <c r="B289" s="171"/>
      <c r="C289" s="8" t="str">
        <f>IF(BS_CONTROLE[[#This Row],[DATA]]="","",WEEKNUM(BS_CONTROLE[[#This Row],[DATA]]))</f>
        <v/>
      </c>
      <c r="D289" s="51"/>
      <c r="E289" s="311">
        <v>269</v>
      </c>
      <c r="F289" s="172"/>
      <c r="G289" s="9" t="str">
        <f>IF(D289="","*",VLOOKUP(F289,BS_ATIVIDADE[#All],3,FALSE))</f>
        <v>*</v>
      </c>
      <c r="H289" s="173"/>
      <c r="I289" s="173"/>
      <c r="J289" s="215"/>
      <c r="K289" s="215"/>
      <c r="L289" s="83" t="s">
        <v>608</v>
      </c>
      <c r="M289" s="202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2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6"/>
      <c r="W289" s="173"/>
      <c r="X289" s="216"/>
      <c r="Y289" s="158"/>
      <c r="Z289" s="158"/>
      <c r="AA289" s="83"/>
      <c r="AB289" s="70"/>
      <c r="AC289" s="70" t="s">
        <v>608</v>
      </c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6" t="str">
        <f>IF(BS_CONTROLE[[#This Row],[Local - Partida]]=0, "-", BS_CONTROLE[[#This Row],[Local - Partida]])</f>
        <v>-</v>
      </c>
      <c r="AL289" s="276" t="str">
        <f>IF(BS_CONTROLE[[#This Row],[Local - Encerramento]]=0, "-", BS_CONTROLE[[#This Row],[Local - Encerramento]])</f>
        <v>-</v>
      </c>
      <c r="AM289" s="276" t="str">
        <f>IF(BS_CONTROLE[[#This Row],[Entre - Estações]]=0, "-", BS_CONTROLE[[#This Row],[Entre - Estações]])</f>
        <v>-</v>
      </c>
      <c r="AN289" s="276" t="str">
        <f>IF(BS_CONTROLE[[#This Row],[SB]]=0, "-", BS_CONTROLE[[#This Row],[SB]])</f>
        <v>-</v>
      </c>
      <c r="AO289" s="277" t="str">
        <f>IF(BS_CONTROLE[[#This Row],[SUB]]=0, "-", BS_CONTROLE[[#This Row],[SUB]])</f>
        <v>-</v>
      </c>
      <c r="AP289" s="278" t="str">
        <f>IF(BS_CONTROLE[[#This Row],[KM - Inicio]]=0, "-", BS_CONTROLE[[#This Row],[KM - Inicio]])</f>
        <v>-</v>
      </c>
      <c r="AQ289" s="278" t="str">
        <f>IF(BS_CONTROLE[[#This Row],[KM - Fim]]=0, "-", BS_CONTROLE[[#This Row],[KM - Fim]])</f>
        <v>-</v>
      </c>
      <c r="AR289" s="240"/>
      <c r="AS289" s="240"/>
      <c r="AT289" s="240"/>
      <c r="AU289" s="38"/>
      <c r="AV289" s="38"/>
      <c r="AW289" s="38"/>
      <c r="AX289" s="38"/>
      <c r="AY289" s="30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79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>IF(AND(BR289&lt;1,BS289&lt;1),"Produção e Intervalo",IF(BR289&lt;1,"Intervalo",IF(BS289&lt;1,"Produção","Aderente")))</f>
        <v>Aderente</v>
      </c>
      <c r="BR289" s="18" t="str">
        <f>IF(OR(B289="",F289=""),"*",AY289/P289)</f>
        <v>*</v>
      </c>
      <c r="BS289" s="18" t="str">
        <f>IF(OR(B289="",F289=""),"*",BA289/Q289)</f>
        <v>*</v>
      </c>
      <c r="BT289" s="223" t="str">
        <f t="shared" si="6"/>
        <v/>
      </c>
    </row>
    <row r="290" spans="1:72" hidden="1">
      <c r="A290" s="50" t="str">
        <f>D290&amp;B290</f>
        <v/>
      </c>
      <c r="B290" s="171"/>
      <c r="C290" s="8" t="str">
        <f>IF(BS_CONTROLE[[#This Row],[DATA]]="","",WEEKNUM(BS_CONTROLE[[#This Row],[DATA]]))</f>
        <v/>
      </c>
      <c r="D290" s="51"/>
      <c r="E290" s="310">
        <v>270</v>
      </c>
      <c r="F290" s="172"/>
      <c r="G290" s="9" t="str">
        <f>IF(D290="","*",VLOOKUP(F290,BS_ATIVIDADE[#All],3,FALSE))</f>
        <v>*</v>
      </c>
      <c r="H290" s="173"/>
      <c r="I290" s="173"/>
      <c r="J290" s="215"/>
      <c r="K290" s="215"/>
      <c r="L290" s="83" t="s">
        <v>608</v>
      </c>
      <c r="M290" s="20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2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6"/>
      <c r="W290" s="173"/>
      <c r="X290" s="216"/>
      <c r="Y290" s="158"/>
      <c r="Z290" s="158"/>
      <c r="AA290" s="83"/>
      <c r="AB290" s="70"/>
      <c r="AC290" s="70" t="s">
        <v>608</v>
      </c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6" t="str">
        <f>IF(BS_CONTROLE[[#This Row],[Local - Partida]]=0, "-", BS_CONTROLE[[#This Row],[Local - Partida]])</f>
        <v>-</v>
      </c>
      <c r="AL290" s="276" t="str">
        <f>IF(BS_CONTROLE[[#This Row],[Local - Encerramento]]=0, "-", BS_CONTROLE[[#This Row],[Local - Encerramento]])</f>
        <v>-</v>
      </c>
      <c r="AM290" s="276" t="str">
        <f>IF(BS_CONTROLE[[#This Row],[Entre - Estações]]=0, "-", BS_CONTROLE[[#This Row],[Entre - Estações]])</f>
        <v>-</v>
      </c>
      <c r="AN290" s="276" t="str">
        <f>IF(BS_CONTROLE[[#This Row],[SB]]=0, "-", BS_CONTROLE[[#This Row],[SB]])</f>
        <v>-</v>
      </c>
      <c r="AO290" s="277" t="str">
        <f>IF(BS_CONTROLE[[#This Row],[SUB]]=0, "-", BS_CONTROLE[[#This Row],[SUB]])</f>
        <v>-</v>
      </c>
      <c r="AP290" s="278" t="str">
        <f>IF(BS_CONTROLE[[#This Row],[KM - Inicio]]=0, "-", BS_CONTROLE[[#This Row],[KM - Inicio]])</f>
        <v>-</v>
      </c>
      <c r="AQ290" s="278" t="str">
        <f>IF(BS_CONTROLE[[#This Row],[KM - Fim]]=0, "-", BS_CONTROLE[[#This Row],[KM - Fim]])</f>
        <v>-</v>
      </c>
      <c r="AR290" s="240"/>
      <c r="AS290" s="240"/>
      <c r="AT290" s="240"/>
      <c r="AU290" s="38"/>
      <c r="AV290" s="38"/>
      <c r="AW290" s="38"/>
      <c r="AX290" s="38"/>
      <c r="AY290" s="30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79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23" t="str">
        <f t="shared" si="6"/>
        <v/>
      </c>
    </row>
    <row r="291" spans="1:72" hidden="1">
      <c r="A291" s="50" t="str">
        <f>D291&amp;B291</f>
        <v/>
      </c>
      <c r="B291" s="171"/>
      <c r="C291" s="8" t="str">
        <f>IF(BS_CONTROLE[[#This Row],[DATA]]="","",WEEKNUM(BS_CONTROLE[[#This Row],[DATA]]))</f>
        <v/>
      </c>
      <c r="D291" s="51"/>
      <c r="E291" s="310">
        <v>271</v>
      </c>
      <c r="F291" s="172"/>
      <c r="G291" s="9" t="str">
        <f>IF(D291="","*",VLOOKUP(F291,BS_ATIVIDADE[#All],3,FALSE))</f>
        <v>*</v>
      </c>
      <c r="H291" s="173"/>
      <c r="I291" s="173"/>
      <c r="J291" s="215"/>
      <c r="K291" s="215"/>
      <c r="L291" s="83" t="s">
        <v>608</v>
      </c>
      <c r="M291" s="20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6"/>
      <c r="W291" s="173"/>
      <c r="X291" s="216"/>
      <c r="Y291" s="158"/>
      <c r="Z291" s="158"/>
      <c r="AA291" s="83"/>
      <c r="AB291" s="70"/>
      <c r="AC291" s="70" t="s">
        <v>608</v>
      </c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6" t="str">
        <f>IF(BS_CONTROLE[[#This Row],[Local - Partida]]=0, "-", BS_CONTROLE[[#This Row],[Local - Partida]])</f>
        <v>-</v>
      </c>
      <c r="AL291" s="276" t="str">
        <f>IF(BS_CONTROLE[[#This Row],[Local - Encerramento]]=0, "-", BS_CONTROLE[[#This Row],[Local - Encerramento]])</f>
        <v>-</v>
      </c>
      <c r="AM291" s="276" t="str">
        <f>IF(BS_CONTROLE[[#This Row],[Entre - Estações]]=0, "-", BS_CONTROLE[[#This Row],[Entre - Estações]])</f>
        <v>-</v>
      </c>
      <c r="AN291" s="276" t="str">
        <f>IF(BS_CONTROLE[[#This Row],[SB]]=0, "-", BS_CONTROLE[[#This Row],[SB]])</f>
        <v>-</v>
      </c>
      <c r="AO291" s="277" t="str">
        <f>IF(BS_CONTROLE[[#This Row],[SUB]]=0, "-", BS_CONTROLE[[#This Row],[SUB]])</f>
        <v>-</v>
      </c>
      <c r="AP291" s="278" t="str">
        <f>IF(BS_CONTROLE[[#This Row],[KM - Inicio]]=0, "-", BS_CONTROLE[[#This Row],[KM - Inicio]])</f>
        <v>-</v>
      </c>
      <c r="AQ291" s="278" t="str">
        <f>IF(BS_CONTROLE[[#This Row],[KM - Fim]]=0, "-", BS_CONTROLE[[#This Row],[KM - Fim]])</f>
        <v>-</v>
      </c>
      <c r="AR291" s="240"/>
      <c r="AS291" s="240"/>
      <c r="AT291" s="240"/>
      <c r="AU291" s="38"/>
      <c r="AV291" s="38"/>
      <c r="AW291" s="38"/>
      <c r="AX291" s="38"/>
      <c r="AY291" s="30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7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23" t="str">
        <f t="shared" si="6"/>
        <v/>
      </c>
    </row>
    <row r="292" spans="1:72">
      <c r="A292" s="50" t="str">
        <f>D292&amp;B292</f>
        <v>ANISIO (TF-514)46014</v>
      </c>
      <c r="B292" s="171">
        <v>46014</v>
      </c>
      <c r="C292" s="8">
        <f>IF(BS_CONTROLE[[#This Row],[DATA]]="","",WEEKNUM(BS_CONTROLE[[#This Row],[DATA]]))</f>
        <v>52</v>
      </c>
      <c r="D292" s="51" t="s">
        <v>867</v>
      </c>
      <c r="E292" s="310">
        <v>272</v>
      </c>
      <c r="F292" s="172" t="s">
        <v>765</v>
      </c>
      <c r="G292" s="9" t="str">
        <f>IF(D292="","*",VLOOKUP(F292,BS_ATIVIDADE[#All],3,FALSE))</f>
        <v>AMV</v>
      </c>
      <c r="H292" s="173" t="s">
        <v>608</v>
      </c>
      <c r="I292" s="173" t="s">
        <v>608</v>
      </c>
      <c r="J292" s="215">
        <v>74</v>
      </c>
      <c r="K292" s="215">
        <v>5.7</v>
      </c>
      <c r="L292" s="83" t="s">
        <v>608</v>
      </c>
      <c r="M292" s="202" t="s">
        <v>1789</v>
      </c>
      <c r="N292" s="202" t="s">
        <v>1790</v>
      </c>
      <c r="O292" s="173">
        <v>0.41666666666666669</v>
      </c>
      <c r="P292" s="173">
        <v>8.3333333333333329E-2</v>
      </c>
      <c r="Q292" s="83">
        <v>1</v>
      </c>
      <c r="R292" s="10" t="str">
        <f>IFERROR(_xlfn.XLOOKUP(F292, BS_ATIVIDADE[ATIVIDADE],BS_ATIVIDADE[UNIDADE] ), "*")</f>
        <v>Nº DE PEÇAS</v>
      </c>
      <c r="S292" s="28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BASE_MAPA!$D$2:$D$359, BASE_MAPA!$I$2:$I$359), "ERRO")</f>
        <v>MARCO INICIAL - ALTO ARAGUAIA</v>
      </c>
      <c r="V292" s="196" t="s">
        <v>1243</v>
      </c>
      <c r="W292" s="173" t="s">
        <v>1791</v>
      </c>
      <c r="X292" s="216" t="s">
        <v>959</v>
      </c>
      <c r="Y292" s="158" t="s">
        <v>958</v>
      </c>
      <c r="Z292" s="158"/>
      <c r="AA292" s="83" t="s">
        <v>608</v>
      </c>
      <c r="AB292" s="70" t="s">
        <v>608</v>
      </c>
      <c r="AC292" s="70" t="s">
        <v>608</v>
      </c>
      <c r="AD292" s="173" t="s">
        <v>608</v>
      </c>
      <c r="AE292" s="83" t="s">
        <v>608</v>
      </c>
      <c r="AF292" s="83" t="s">
        <v>608</v>
      </c>
      <c r="AG292" s="83" t="s">
        <v>608</v>
      </c>
      <c r="AH292" s="48" t="s">
        <v>608</v>
      </c>
      <c r="AI292" s="142" t="str">
        <f>IF(BS_CONTROLE[[#This Row],[Atividade]]=0, "-", BS_CONTROLE[[#This Row],[Atividade]])</f>
        <v>PDM - AMV - JACARÉ</v>
      </c>
      <c r="AJ292" s="9" t="str">
        <f>IF(D292="","*",VLOOKUP(AI292,BS_ATIVIDADE[#Data],3,FALSE))</f>
        <v>AMV</v>
      </c>
      <c r="AK292" s="276" t="str">
        <f>IF(BS_CONTROLE[[#This Row],[Local - Partida]]=0, "-", BS_CONTROLE[[#This Row],[Local - Partida]])</f>
        <v>-</v>
      </c>
      <c r="AL292" s="276" t="str">
        <f>IF(BS_CONTROLE[[#This Row],[Local - Encerramento]]=0, "-", BS_CONTROLE[[#This Row],[Local - Encerramento]])</f>
        <v>-</v>
      </c>
      <c r="AM292" s="276" t="str">
        <f>IF(BS_CONTROLE[[#This Row],[Entre - Estações]]=0, "-", BS_CONTROLE[[#This Row],[Entre - Estações]])</f>
        <v>TRP-S</v>
      </c>
      <c r="AN292" s="276" t="str">
        <f>IF(BS_CONTROLE[[#This Row],[SB]]=0, "-", BS_CONTROLE[[#This Row],[SB]])</f>
        <v>TRPS</v>
      </c>
      <c r="AO292" s="277">
        <f>IF(BS_CONTROLE[[#This Row],[SUB]]=0, "-", BS_CONTROLE[[#This Row],[SUB]])</f>
        <v>74</v>
      </c>
      <c r="AP292" s="278">
        <f>IF(BS_CONTROLE[[#This Row],[KM - Inicio]]=0, "-", BS_CONTROLE[[#This Row],[KM - Inicio]])</f>
        <v>5.7</v>
      </c>
      <c r="AQ292" s="278" t="str">
        <f>IF(BS_CONTROLE[[#This Row],[KM - Fim]]=0, "-", BS_CONTROLE[[#This Row],[KM - Fim]])</f>
        <v>-</v>
      </c>
      <c r="AR292" s="240">
        <v>0.35625000000000001</v>
      </c>
      <c r="AS292" s="240">
        <v>0.35972222222222222</v>
      </c>
      <c r="AT292" s="240">
        <v>0.44305555555555554</v>
      </c>
      <c r="AU292" s="38"/>
      <c r="AV292" s="38"/>
      <c r="AW292" s="38"/>
      <c r="AX292" s="38"/>
      <c r="AY292" s="309">
        <f>IF(D292="","*",IFERROR(IF(ISODD(COUNT(AS292:AX292)),"ERRO",SUM((AT292-AS292),(AV292-AU292),(AX292-AW292))),"ERRO"))</f>
        <v>8.3333333333333315E-2</v>
      </c>
      <c r="AZ292" s="13"/>
      <c r="BA292" s="71">
        <v>1</v>
      </c>
      <c r="BB292" s="10" t="str">
        <f>IFERROR(_xlfn.XLOOKUP(AI292, BS_ATIVIDADE[ATIVIDADE],BS_ATIVIDADE[UNIDADE] ), "*")</f>
        <v>Nº DE PEÇAS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BASE_MAPA!$D$2:$D$359, BASE_MAPA!$I$2:$I$359), "ERRO")</f>
        <v>MARCO INICIAL - ALTO ARAGUAIA</v>
      </c>
      <c r="BF292" s="279" t="str">
        <f>IF(BS_CONTROLE[[#This Row],[Responsavel pelo boletim]]=0, "-", BS_CONTROLE[[#This Row],[Responsavel pelo boletim]])</f>
        <v>Anisio</v>
      </c>
      <c r="BG292" s="15"/>
      <c r="BH292" s="16">
        <v>2</v>
      </c>
      <c r="BI292" s="16"/>
      <c r="BJ292" s="16" t="s">
        <v>1792</v>
      </c>
      <c r="BK292" s="16" t="s">
        <v>1793</v>
      </c>
      <c r="BL292" s="15"/>
      <c r="BM292" s="14" t="s">
        <v>989</v>
      </c>
      <c r="BN292" s="14" t="s">
        <v>989</v>
      </c>
      <c r="BO292" s="165" t="s">
        <v>989</v>
      </c>
      <c r="BP292" s="16"/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0.99999999999999978</v>
      </c>
      <c r="BS292" s="18">
        <f>IF(OR(B292="",F292=""),"*",BA292/Q292)</f>
        <v>1</v>
      </c>
      <c r="BT292" s="223" t="str">
        <f t="shared" si="6"/>
        <v>OKOK</v>
      </c>
    </row>
    <row r="293" spans="1:72" hidden="1">
      <c r="A293" s="50" t="str">
        <f>D293&amp;B293</f>
        <v/>
      </c>
      <c r="B293" s="171"/>
      <c r="C293" s="8" t="str">
        <f>IF(BS_CONTROLE[[#This Row],[DATA]]="","",WEEKNUM(BS_CONTROLE[[#This Row],[DATA]]))</f>
        <v/>
      </c>
      <c r="D293" s="51"/>
      <c r="E293" s="310">
        <v>273</v>
      </c>
      <c r="F293" s="172"/>
      <c r="G293" s="9" t="str">
        <f>IF(D293="","*",VLOOKUP(F293,BS_ATIVIDADE[#All],3,FALSE))</f>
        <v>*</v>
      </c>
      <c r="H293" s="173"/>
      <c r="I293" s="173"/>
      <c r="J293" s="215"/>
      <c r="K293" s="215"/>
      <c r="L293" s="83" t="s">
        <v>608</v>
      </c>
      <c r="M293" s="20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6"/>
      <c r="W293" s="173"/>
      <c r="X293" s="216"/>
      <c r="Y293" s="158"/>
      <c r="Z293" s="158"/>
      <c r="AA293" s="83"/>
      <c r="AB293" s="70"/>
      <c r="AC293" s="70" t="s">
        <v>608</v>
      </c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6" t="str">
        <f>IF(BS_CONTROLE[[#This Row],[Local - Partida]]=0, "-", BS_CONTROLE[[#This Row],[Local - Partida]])</f>
        <v>-</v>
      </c>
      <c r="AL293" s="276" t="str">
        <f>IF(BS_CONTROLE[[#This Row],[Local - Encerramento]]=0, "-", BS_CONTROLE[[#This Row],[Local - Encerramento]])</f>
        <v>-</v>
      </c>
      <c r="AM293" s="276" t="str">
        <f>IF(BS_CONTROLE[[#This Row],[Entre - Estações]]=0, "-", BS_CONTROLE[[#This Row],[Entre - Estações]])</f>
        <v>-</v>
      </c>
      <c r="AN293" s="276" t="str">
        <f>IF(BS_CONTROLE[[#This Row],[SB]]=0, "-", BS_CONTROLE[[#This Row],[SB]])</f>
        <v>-</v>
      </c>
      <c r="AO293" s="277" t="str">
        <f>IF(BS_CONTROLE[[#This Row],[SUB]]=0, "-", BS_CONTROLE[[#This Row],[SUB]])</f>
        <v>-</v>
      </c>
      <c r="AP293" s="278" t="str">
        <f>IF(BS_CONTROLE[[#This Row],[KM - Inicio]]=0, "-", BS_CONTROLE[[#This Row],[KM - Inicio]])</f>
        <v>-</v>
      </c>
      <c r="AQ293" s="278" t="str">
        <f>IF(BS_CONTROLE[[#This Row],[KM - Fim]]=0, "-", BS_CONTROLE[[#This Row],[KM - Fim]])</f>
        <v>-</v>
      </c>
      <c r="AR293" s="240"/>
      <c r="AS293" s="240"/>
      <c r="AT293" s="240"/>
      <c r="AU293" s="38"/>
      <c r="AV293" s="38"/>
      <c r="AW293" s="38"/>
      <c r="AX293" s="38"/>
      <c r="AY293" s="309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79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>IF(AND(BR293&lt;1,BS293&lt;1),"Produção e Intervalo",IF(BR293&lt;1,"Intervalo",IF(BS293&lt;1,"Produção","Aderente")))</f>
        <v>Aderente</v>
      </c>
      <c r="BR293" s="18" t="str">
        <f>IF(OR(B293="",F293=""),"*",AY293/P293)</f>
        <v>*</v>
      </c>
      <c r="BS293" s="18" t="str">
        <f>IF(OR(B293="",F293=""),"*",BA293/Q293)</f>
        <v>*</v>
      </c>
      <c r="BT293" s="223" t="str">
        <f t="shared" si="6"/>
        <v/>
      </c>
    </row>
    <row r="294" spans="1:72">
      <c r="A294" s="50" t="str">
        <f>D294&amp;B294</f>
        <v>E1746014</v>
      </c>
      <c r="B294" s="171">
        <v>46014</v>
      </c>
      <c r="C294" s="8">
        <f>IF(BS_CONTROLE[[#This Row],[DATA]]="","",WEEKNUM(BS_CONTROLE[[#This Row],[DATA]]))</f>
        <v>52</v>
      </c>
      <c r="D294" s="51" t="s">
        <v>753</v>
      </c>
      <c r="E294" s="310">
        <v>274</v>
      </c>
      <c r="F294" s="172" t="s">
        <v>610</v>
      </c>
      <c r="G294" s="9" t="str">
        <f>IF(D294="","*",VLOOKUP(F294,BS_ATIVIDADE[#All],3,FALSE))</f>
        <v>CAMINHÂO - SOLDA</v>
      </c>
      <c r="H294" s="173" t="s">
        <v>469</v>
      </c>
      <c r="I294" s="173" t="s">
        <v>469</v>
      </c>
      <c r="J294" s="215">
        <v>78</v>
      </c>
      <c r="K294" s="215">
        <v>250</v>
      </c>
      <c r="L294" s="83">
        <v>244</v>
      </c>
      <c r="M294" s="202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94" s="202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94" s="173">
        <v>0.375</v>
      </c>
      <c r="P294" s="173">
        <v>0.125</v>
      </c>
      <c r="Q294" s="83">
        <v>3</v>
      </c>
      <c r="R294" s="10" t="str">
        <f>IFERROR(_xlfn.XLOOKUP(F294, BS_ATIVIDADE[ATIVIDADE],BS_ATIVIDADE[UNIDADE] ), "*")</f>
        <v>Nº DE SOLDA</v>
      </c>
      <c r="S294" s="28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4" s="28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4" s="80" t="str">
        <f>IFERROR(_xlfn.XLOOKUP(J294, BASE_MAPA!$D$2:$D$359, BASE_MAPA!$I$2:$I$359), "ERRO")</f>
        <v>ITIRAPINA - BAURU</v>
      </c>
      <c r="V294" s="196" t="s">
        <v>1287</v>
      </c>
      <c r="W294" s="173" t="s">
        <v>1592</v>
      </c>
      <c r="X294" s="216" t="s">
        <v>964</v>
      </c>
      <c r="Y294" s="158" t="s">
        <v>967</v>
      </c>
      <c r="Z294" s="158"/>
      <c r="AA294" s="83">
        <v>1</v>
      </c>
      <c r="AB294" s="70" t="s">
        <v>956</v>
      </c>
      <c r="AC294" s="70" t="s">
        <v>608</v>
      </c>
      <c r="AD294" s="173">
        <v>0.29166666666666669</v>
      </c>
      <c r="AE294" s="83">
        <v>6251</v>
      </c>
      <c r="AF294" s="83" t="s">
        <v>608</v>
      </c>
      <c r="AG294" s="83" t="s">
        <v>608</v>
      </c>
      <c r="AH294" s="48"/>
      <c r="AI294" s="142" t="str">
        <f>IF(BS_CONTROLE[[#This Row],[Atividade]]=0, "-", BS_CONTROLE[[#This Row],[Atividade]])</f>
        <v>CAMINHÃO DE SOLDA</v>
      </c>
      <c r="AJ294" s="9" t="str">
        <f>IF(D294="","*",VLOOKUP(AI294,BS_ATIVIDADE[#Data],3,FALSE))</f>
        <v>CAMINHÂO - SOLDA</v>
      </c>
      <c r="AK294" s="276" t="str">
        <f>IF(BS_CONTROLE[[#This Row],[Local - Partida]]=0, "-", BS_CONTROLE[[#This Row],[Local - Partida]])</f>
        <v>ZDK2</v>
      </c>
      <c r="AL294" s="276" t="str">
        <f>IF(BS_CONTROLE[[#This Row],[Local - Encerramento]]=0, "-", BS_CONTROLE[[#This Row],[Local - Encerramento]])</f>
        <v>ZDK2</v>
      </c>
      <c r="AM294" s="276" t="str">
        <f>IF(BS_CONTROLE[[#This Row],[Entre - Estações]]=0, "-", BS_CONTROLE[[#This Row],[Entre - Estações]])</f>
        <v>ZVT-ZDK</v>
      </c>
      <c r="AN294" s="276" t="str">
        <f>IF(BS_CONTROLE[[#This Row],[SB]]=0, "-", BS_CONTROLE[[#This Row],[SB]])</f>
        <v>ZVTZDK</v>
      </c>
      <c r="AO294" s="277">
        <f>IF(BS_CONTROLE[[#This Row],[SUB]]=0, "-", BS_CONTROLE[[#This Row],[SUB]])</f>
        <v>78</v>
      </c>
      <c r="AP294" s="278">
        <f>IF(BS_CONTROLE[[#This Row],[KM - Inicio]]=0, "-", BS_CONTROLE[[#This Row],[KM - Inicio]])</f>
        <v>250</v>
      </c>
      <c r="AQ294" s="278">
        <f>IF(BS_CONTROLE[[#This Row],[KM - Fim]]=0, "-", BS_CONTROLE[[#This Row],[KM - Fim]])</f>
        <v>244</v>
      </c>
      <c r="AR294" s="240">
        <v>0</v>
      </c>
      <c r="AS294" s="240">
        <v>0</v>
      </c>
      <c r="AT294" s="240">
        <v>0</v>
      </c>
      <c r="AU294" s="38"/>
      <c r="AV294" s="38"/>
      <c r="AW294" s="38"/>
      <c r="AX294" s="38"/>
      <c r="AY294" s="309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Nº DE SOLDA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4" s="11" t="str">
        <f>IFERROR(_xlfn.XLOOKUP(AO294, BASE_MAPA!$D$2:$D$359, BASE_MAPA!$I$2:$I$359), "ERRO")</f>
        <v>ITIRAPINA - BAURU</v>
      </c>
      <c r="BF294" s="279" t="str">
        <f>IF(BS_CONTROLE[[#This Row],[Responsavel pelo boletim]]=0, "-", BS_CONTROLE[[#This Row],[Responsavel pelo boletim]])</f>
        <v>Higor</v>
      </c>
      <c r="BG294" s="15">
        <v>0</v>
      </c>
      <c r="BH294" s="16">
        <v>0</v>
      </c>
      <c r="BI294" s="16"/>
      <c r="BJ294" s="16" t="s">
        <v>1794</v>
      </c>
      <c r="BK294" s="16" t="s">
        <v>1794</v>
      </c>
      <c r="BL294" s="15"/>
      <c r="BM294" s="14" t="s">
        <v>981</v>
      </c>
      <c r="BN294" s="14" t="s">
        <v>1002</v>
      </c>
      <c r="BO294" s="165" t="s">
        <v>1121</v>
      </c>
      <c r="BP294" s="16" t="s">
        <v>1795</v>
      </c>
      <c r="BQ294" s="12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23" t="str">
        <f t="shared" si="6"/>
        <v>MecanizaçãoOperação</v>
      </c>
    </row>
    <row r="295" spans="1:72">
      <c r="A295" s="50" t="str">
        <f>D295&amp;B295</f>
        <v>E1846014</v>
      </c>
      <c r="B295" s="171">
        <v>46014</v>
      </c>
      <c r="C295" s="8">
        <f>IF(BS_CONTROLE[[#This Row],[DATA]]="","",WEEKNUM(BS_CONTROLE[[#This Row],[DATA]]))</f>
        <v>52</v>
      </c>
      <c r="D295" s="51" t="s">
        <v>756</v>
      </c>
      <c r="E295" s="310">
        <v>275</v>
      </c>
      <c r="F295" s="172" t="s">
        <v>610</v>
      </c>
      <c r="G295" s="9" t="str">
        <f>IF(D295="","*",VLOOKUP(F295,BS_ATIVIDADE[#All],3,FALSE))</f>
        <v>CAMINHÂO - SOLDA</v>
      </c>
      <c r="H295" s="173" t="s">
        <v>426</v>
      </c>
      <c r="I295" s="173" t="s">
        <v>426</v>
      </c>
      <c r="J295" s="215">
        <v>78</v>
      </c>
      <c r="K295" s="215">
        <v>178</v>
      </c>
      <c r="L295" s="83">
        <v>175</v>
      </c>
      <c r="M295" s="20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95" s="202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95" s="173">
        <v>0.35416666666666669</v>
      </c>
      <c r="P295" s="173">
        <v>0.125</v>
      </c>
      <c r="Q295" s="83">
        <v>3</v>
      </c>
      <c r="R295" s="10" t="str">
        <f>IFERROR(_xlfn.XLOOKUP(F295, BS_ATIVIDADE[ATIVIDADE],BS_ATIVIDADE[UNIDADE] ), "*")</f>
        <v>Nº DE SOLDA</v>
      </c>
      <c r="S295" s="28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5" s="28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5" s="80" t="str">
        <f>IFERROR(_xlfn.XLOOKUP(J295, BASE_MAPA!$D$2:$D$359, BASE_MAPA!$I$2:$I$359), "ERRO")</f>
        <v>ITIRAPINA - BAURU</v>
      </c>
      <c r="V295" s="196" t="s">
        <v>1287</v>
      </c>
      <c r="W295" s="173" t="s">
        <v>1592</v>
      </c>
      <c r="X295" s="216" t="s">
        <v>964</v>
      </c>
      <c r="Y295" s="158" t="s">
        <v>967</v>
      </c>
      <c r="Z295" s="158"/>
      <c r="AA295" s="83"/>
      <c r="AB295" s="70"/>
      <c r="AC295" s="70" t="s">
        <v>608</v>
      </c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CAMINHÃO DE SOLDA</v>
      </c>
      <c r="AJ295" s="9" t="str">
        <f>IF(D295="","*",VLOOKUP(AI295,BS_ATIVIDADE[#Data],3,FALSE))</f>
        <v>CAMINHÂO - SOLDA</v>
      </c>
      <c r="AK295" s="276" t="str">
        <f>IF(BS_CONTROLE[[#This Row],[Local - Partida]]=0, "-", BS_CONTROLE[[#This Row],[Local - Partida]])</f>
        <v>ZIQZQY</v>
      </c>
      <c r="AL295" s="276" t="str">
        <f>IF(BS_CONTROLE[[#This Row],[Local - Encerramento]]=0, "-", BS_CONTROLE[[#This Row],[Local - Encerramento]])</f>
        <v>ZIQZQY</v>
      </c>
      <c r="AM295" s="276" t="str">
        <f>IF(BS_CONTROLE[[#This Row],[Entre - Estações]]=0, "-", BS_CONTROLE[[#This Row],[Entre - Estações]])</f>
        <v>ZIQ-ZQY</v>
      </c>
      <c r="AN295" s="276" t="str">
        <f>IF(BS_CONTROLE[[#This Row],[SB]]=0, "-", BS_CONTROLE[[#This Row],[SB]])</f>
        <v>ZIQZQY</v>
      </c>
      <c r="AO295" s="277">
        <f>IF(BS_CONTROLE[[#This Row],[SUB]]=0, "-", BS_CONTROLE[[#This Row],[SUB]])</f>
        <v>78</v>
      </c>
      <c r="AP295" s="278">
        <f>IF(BS_CONTROLE[[#This Row],[KM - Inicio]]=0, "-", BS_CONTROLE[[#This Row],[KM - Inicio]])</f>
        <v>178</v>
      </c>
      <c r="AQ295" s="278">
        <f>IF(BS_CONTROLE[[#This Row],[KM - Fim]]=0, "-", BS_CONTROLE[[#This Row],[KM - Fim]])</f>
        <v>175</v>
      </c>
      <c r="AR295" s="240">
        <v>0.35</v>
      </c>
      <c r="AS295" s="240"/>
      <c r="AT295" s="240"/>
      <c r="AU295" s="38"/>
      <c r="AV295" s="38"/>
      <c r="AW295" s="38"/>
      <c r="AX295" s="38"/>
      <c r="AY295" s="309">
        <f>IF(D295="","*",IFERROR(IF(ISODD(COUNT(AS295:AX295)),"ERRO",SUM((AT295-AS295),(AV295-AU295),(AX295-AW295))),"ERRO"))</f>
        <v>0</v>
      </c>
      <c r="AZ295" s="13"/>
      <c r="BA295" s="71"/>
      <c r="BB295" s="10" t="str">
        <f>IFERROR(_xlfn.XLOOKUP(AI295, BS_ATIVIDADE[ATIVIDADE],BS_ATIVIDADE[UNIDADE] ), "*")</f>
        <v>Nº DE SOLDA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5" s="11" t="str">
        <f>IFERROR(_xlfn.XLOOKUP(AO295, BASE_MAPA!$D$2:$D$359, BASE_MAPA!$I$2:$I$359), "ERRO")</f>
        <v>ITIRAPINA - BAURU</v>
      </c>
      <c r="BF295" s="279" t="str">
        <f>IF(BS_CONTROLE[[#This Row],[Responsavel pelo boletim]]=0, "-", BS_CONTROLE[[#This Row],[Responsavel pelo boletim]])</f>
        <v>Higor</v>
      </c>
      <c r="BG295" s="15">
        <v>1</v>
      </c>
      <c r="BH295" s="16">
        <v>1</v>
      </c>
      <c r="BI295" s="16"/>
      <c r="BJ295" s="16" t="s">
        <v>1796</v>
      </c>
      <c r="BK295" s="16" t="s">
        <v>1797</v>
      </c>
      <c r="BL295" s="15"/>
      <c r="BM295" s="14"/>
      <c r="BN295" s="14"/>
      <c r="BO295" s="165"/>
      <c r="BP295" s="16"/>
      <c r="BQ295" s="12" t="str">
        <f>IF(AND(BR295&lt;1,BS295&lt;1),"Produção e Intervalo",IF(BR295&lt;1,"Intervalo",IF(BS295&lt;1,"Produção","Aderente")))</f>
        <v>Produção e Intervalo</v>
      </c>
      <c r="BR295" s="18">
        <f>IF(OR(B295="",F295=""),"*",AY295/P295)</f>
        <v>0</v>
      </c>
      <c r="BS295" s="18">
        <f>IF(OR(B295="",F295=""),"*",BA295/Q295)</f>
        <v>0</v>
      </c>
      <c r="BT295" s="223" t="str">
        <f t="shared" si="6"/>
        <v/>
      </c>
    </row>
    <row r="296" spans="1:72">
      <c r="A296" s="50" t="str">
        <f>D296&amp;B296</f>
        <v>V9346014</v>
      </c>
      <c r="B296" s="171">
        <v>46014</v>
      </c>
      <c r="C296" s="8">
        <f>IF(BS_CONTROLE[[#This Row],[DATA]]="","",WEEKNUM(BS_CONTROLE[[#This Row],[DATA]]))</f>
        <v>52</v>
      </c>
      <c r="D296" s="51" t="s">
        <v>829</v>
      </c>
      <c r="E296" s="310">
        <v>276</v>
      </c>
      <c r="F296" s="172" t="s">
        <v>714</v>
      </c>
      <c r="G296" s="9" t="str">
        <f>IF(D296="","*",VLOOKUP(F296,BS_ATIVIDADE[#All],3,FALSE))</f>
        <v>MECANIZAÇÃO - SOCADORA</v>
      </c>
      <c r="H296" s="173" t="s">
        <v>434</v>
      </c>
      <c r="I296" s="173" t="s">
        <v>434</v>
      </c>
      <c r="J296" s="215">
        <v>78</v>
      </c>
      <c r="K296" s="215">
        <v>185</v>
      </c>
      <c r="L296" s="83">
        <v>182</v>
      </c>
      <c r="M296" s="20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96" s="20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96" s="173">
        <v>0.375</v>
      </c>
      <c r="P296" s="173">
        <v>8.3333333333333329E-2</v>
      </c>
      <c r="Q296" s="83">
        <v>1000</v>
      </c>
      <c r="R296" s="10" t="str">
        <f>IFERROR(_xlfn.XLOOKUP(F296, BS_ATIVIDADE[ATIVIDADE],BS_ATIVIDADE[UNIDADE] ), "*")</f>
        <v>M</v>
      </c>
      <c r="S296" s="28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BASE_MAPA!$D$2:$D$359, BASE_MAPA!$I$2:$I$359), "ERRO")</f>
        <v>ITIRAPINA - BAURU</v>
      </c>
      <c r="V296" s="196" t="s">
        <v>1588</v>
      </c>
      <c r="W296" s="173" t="s">
        <v>1239</v>
      </c>
      <c r="X296" s="216" t="s">
        <v>964</v>
      </c>
      <c r="Y296" s="158" t="s">
        <v>967</v>
      </c>
      <c r="Z296" s="158"/>
      <c r="AA296" s="83">
        <v>1</v>
      </c>
      <c r="AB296" s="70" t="s">
        <v>956</v>
      </c>
      <c r="AC296" s="70" t="s">
        <v>608</v>
      </c>
      <c r="AD296" s="173">
        <v>0.29166666666666669</v>
      </c>
      <c r="AE296" s="83">
        <v>6219</v>
      </c>
      <c r="AF296" s="83" t="s">
        <v>608</v>
      </c>
      <c r="AG296" s="83" t="s">
        <v>608</v>
      </c>
      <c r="AH296" s="48"/>
      <c r="AI296" s="142" t="str">
        <f>IF(BS_CONTROLE[[#This Row],[Atividade]]=0, "-", BS_CONTROLE[[#This Row],[Atividade]])</f>
        <v>MECANIZAÇÃO - SOCADORA</v>
      </c>
      <c r="AJ296" s="9" t="str">
        <f>IF(D296="","*",VLOOKUP(AI296,BS_ATIVIDADE[#Data],3,FALSE))</f>
        <v>MECANIZAÇÃO - SOCADORA</v>
      </c>
      <c r="AK296" s="276" t="str">
        <f>IF(BS_CONTROLE[[#This Row],[Local - Partida]]=0, "-", BS_CONTROLE[[#This Row],[Local - Partida]])</f>
        <v>ZFH2</v>
      </c>
      <c r="AL296" s="276" t="str">
        <f>IF(BS_CONTROLE[[#This Row],[Local - Encerramento]]=0, "-", BS_CONTROLE[[#This Row],[Local - Encerramento]])</f>
        <v>ZFH2</v>
      </c>
      <c r="AM296" s="276" t="str">
        <f>IF(BS_CONTROLE[[#This Row],[Entre - Estações]]=0, "-", BS_CONTROLE[[#This Row],[Entre - Estações]])</f>
        <v>ZQY-ZFH</v>
      </c>
      <c r="AN296" s="276" t="str">
        <f>IF(BS_CONTROLE[[#This Row],[SB]]=0, "-", BS_CONTROLE[[#This Row],[SB]])</f>
        <v>ZQYZFH</v>
      </c>
      <c r="AO296" s="277">
        <f>IF(BS_CONTROLE[[#This Row],[SUB]]=0, "-", BS_CONTROLE[[#This Row],[SUB]])</f>
        <v>78</v>
      </c>
      <c r="AP296" s="278">
        <f>IF(BS_CONTROLE[[#This Row],[KM - Inicio]]=0, "-", BS_CONTROLE[[#This Row],[KM - Inicio]])</f>
        <v>185</v>
      </c>
      <c r="AQ296" s="278">
        <f>IF(BS_CONTROLE[[#This Row],[KM - Fim]]=0, "-", BS_CONTROLE[[#This Row],[KM - Fim]])</f>
        <v>182</v>
      </c>
      <c r="AR296" s="240"/>
      <c r="AS296" s="240"/>
      <c r="AT296" s="240"/>
      <c r="AU296" s="38"/>
      <c r="AV296" s="38"/>
      <c r="AW296" s="38"/>
      <c r="AX296" s="38"/>
      <c r="AY296" s="309">
        <f>IF(D296="","*",IFERROR(IF(ISODD(COUNT(AS296:AX296)),"ERRO",SUM((AT296-AS296),(AV296-AU296),(AX296-AW296))),"ERRO"))</f>
        <v>0</v>
      </c>
      <c r="AZ296" s="13"/>
      <c r="BA296" s="71"/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BASE_MAPA!$D$2:$D$359, BASE_MAPA!$I$2:$I$359), "ERRO")</f>
        <v>ITIRAPINA - BAURU</v>
      </c>
      <c r="BF296" s="279" t="str">
        <f>IF(BS_CONTROLE[[#This Row],[Responsavel pelo boletim]]=0, "-", BS_CONTROLE[[#This Row],[Responsavel pelo boletim]])</f>
        <v>Antonioni</v>
      </c>
      <c r="BG296" s="15"/>
      <c r="BH296" s="16">
        <v>1</v>
      </c>
      <c r="BI296" s="16"/>
      <c r="BJ296" s="16" t="s">
        <v>1798</v>
      </c>
      <c r="BK296" s="16" t="s">
        <v>1799</v>
      </c>
      <c r="BL296" s="15"/>
      <c r="BM296" s="14"/>
      <c r="BN296" s="14"/>
      <c r="BO296" s="165"/>
      <c r="BP296" s="16"/>
      <c r="BQ296" s="12" t="str">
        <f>IF(AND(BR296&lt;1,BS296&lt;1),"Produção e Intervalo",IF(BR296&lt;1,"Intervalo",IF(BS296&lt;1,"Produção","Aderente")))</f>
        <v>Produção e Intervalo</v>
      </c>
      <c r="BR296" s="18">
        <f>IF(OR(B296="",F296=""),"*",AY296/P296)</f>
        <v>0</v>
      </c>
      <c r="BS296" s="18">
        <f>IF(OR(B296="",F296=""),"*",BA296/Q296)</f>
        <v>0</v>
      </c>
      <c r="BT296" s="223" t="str">
        <f t="shared" si="6"/>
        <v/>
      </c>
    </row>
    <row r="297" spans="1:72">
      <c r="A297" s="50" t="str">
        <f>D297&amp;B297</f>
        <v>N2146014</v>
      </c>
      <c r="B297" s="171">
        <v>46014</v>
      </c>
      <c r="C297" s="8">
        <f>IF(BS_CONTROLE[[#This Row],[DATA]]="","",WEEKNUM(BS_CONTROLE[[#This Row],[DATA]]))</f>
        <v>52</v>
      </c>
      <c r="D297" s="51" t="s">
        <v>1767</v>
      </c>
      <c r="E297" s="310">
        <v>277</v>
      </c>
      <c r="F297" s="172" t="s">
        <v>622</v>
      </c>
      <c r="G297" s="9" t="str">
        <f>IF(D297="","*",VLOOKUP(F297,BS_ATIVIDADE[#All],3,FALSE))</f>
        <v>OUTROS</v>
      </c>
      <c r="H297" s="173" t="s">
        <v>1800</v>
      </c>
      <c r="I297" s="173" t="s">
        <v>1800</v>
      </c>
      <c r="J297" s="215">
        <v>72</v>
      </c>
      <c r="K297" s="215">
        <v>260</v>
      </c>
      <c r="L297" s="83" t="s">
        <v>608</v>
      </c>
      <c r="M297" s="202" t="s">
        <v>1801</v>
      </c>
      <c r="N297" s="202" t="s">
        <v>1801</v>
      </c>
      <c r="O297" s="173">
        <v>0.33333333333333331</v>
      </c>
      <c r="P297" s="173">
        <v>4.1666666666666664E-2</v>
      </c>
      <c r="Q297" s="83">
        <v>1</v>
      </c>
      <c r="R297" s="10" t="str">
        <f>IFERROR(_xlfn.XLOOKUP(F297, BS_ATIVIDADE[ATIVIDADE],BS_ATIVIDADE[UNIDADE] ), "*")</f>
        <v>BINÁRIO</v>
      </c>
      <c r="S297" s="28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7" s="28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7" s="80" t="str">
        <f>IFERROR(_xlfn.XLOOKUP(J297, BASE_MAPA!$D$2:$D$359, BASE_MAPA!$I$2:$I$359), "ERRO")</f>
        <v>ARARAQUARA - COLOMBIA</v>
      </c>
      <c r="V297" s="196" t="s">
        <v>1769</v>
      </c>
      <c r="W297" s="173" t="s">
        <v>1802</v>
      </c>
      <c r="X297" s="216" t="s">
        <v>964</v>
      </c>
      <c r="Y297" s="158" t="s">
        <v>967</v>
      </c>
      <c r="Z297" s="158"/>
      <c r="AA297" s="83">
        <v>1</v>
      </c>
      <c r="AB297" s="70" t="s">
        <v>961</v>
      </c>
      <c r="AC297" s="70" t="s">
        <v>951</v>
      </c>
      <c r="AD297" s="173">
        <v>0.29166666666666669</v>
      </c>
      <c r="AE297" s="83">
        <v>9401</v>
      </c>
      <c r="AF297" s="83">
        <v>7672</v>
      </c>
      <c r="AG297" s="83">
        <v>1</v>
      </c>
      <c r="AH297" s="48"/>
      <c r="AI297" s="142" t="str">
        <f>IF(BS_CONTROLE[[#This Row],[Atividade]]=0, "-", BS_CONTROLE[[#This Row],[Atividade]])</f>
        <v>DESLOCAMENTO</v>
      </c>
      <c r="AJ297" s="9" t="str">
        <f>IF(D297="","*",VLOOKUP(AI297,BS_ATIVIDADE[#Data],3,FALSE))</f>
        <v>OUTROS</v>
      </c>
      <c r="AK297" s="276" t="str">
        <f>IF(BS_CONTROLE[[#This Row],[Local - Partida]]=0, "-", BS_CONTROLE[[#This Row],[Local - Partida]])</f>
        <v>ZTOZFT3</v>
      </c>
      <c r="AL297" s="276" t="str">
        <f>IF(BS_CONTROLE[[#This Row],[Local - Encerramento]]=0, "-", BS_CONTROLE[[#This Row],[Local - Encerramento]])</f>
        <v>ZTOZFT3</v>
      </c>
      <c r="AM297" s="276" t="str">
        <f>IF(BS_CONTROLE[[#This Row],[Entre - Estações]]=0, "-", BS_CONTROLE[[#This Row],[Entre - Estações]])</f>
        <v>ZTO-ZGT</v>
      </c>
      <c r="AN297" s="276" t="str">
        <f>IF(BS_CONTROLE[[#This Row],[SB]]=0, "-", BS_CONTROLE[[#This Row],[SB]])</f>
        <v>ZTO-ZGT</v>
      </c>
      <c r="AO297" s="277">
        <f>IF(BS_CONTROLE[[#This Row],[SUB]]=0, "-", BS_CONTROLE[[#This Row],[SUB]])</f>
        <v>72</v>
      </c>
      <c r="AP297" s="278">
        <f>IF(BS_CONTROLE[[#This Row],[KM - Inicio]]=0, "-", BS_CONTROLE[[#This Row],[KM - Inicio]])</f>
        <v>260</v>
      </c>
      <c r="AQ297" s="278" t="str">
        <f>IF(BS_CONTROLE[[#This Row],[KM - Fim]]=0, "-", BS_CONTROLE[[#This Row],[KM - Fim]])</f>
        <v>-</v>
      </c>
      <c r="AR297" s="240">
        <v>0</v>
      </c>
      <c r="AS297" s="240">
        <v>0</v>
      </c>
      <c r="AT297" s="240">
        <v>0</v>
      </c>
      <c r="AU297" s="38"/>
      <c r="AV297" s="38"/>
      <c r="AW297" s="38"/>
      <c r="AX297" s="38"/>
      <c r="AY297" s="309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7" s="11" t="str">
        <f>IFERROR(_xlfn.XLOOKUP(AO297, BASE_MAPA!$D$2:$D$359, BASE_MAPA!$I$2:$I$359), "ERRO")</f>
        <v>ARARAQUARA - COLOMBIA</v>
      </c>
      <c r="BF297" s="279" t="str">
        <f>IF(BS_CONTROLE[[#This Row],[Responsavel pelo boletim]]=0, "-", BS_CONTROLE[[#This Row],[Responsavel pelo boletim]])</f>
        <v>PCM</v>
      </c>
      <c r="BG297" s="15"/>
      <c r="BH297" s="16">
        <v>0</v>
      </c>
      <c r="BI297" s="16"/>
      <c r="BJ297" s="16" t="s">
        <v>1803</v>
      </c>
      <c r="BK297" s="16" t="s">
        <v>1804</v>
      </c>
      <c r="BL297" s="15"/>
      <c r="BM297" s="14" t="s">
        <v>983</v>
      </c>
      <c r="BN297" s="14" t="s">
        <v>1004</v>
      </c>
      <c r="BO297" s="165" t="s">
        <v>1111</v>
      </c>
      <c r="BP297" s="16"/>
      <c r="BQ297" s="12" t="str">
        <f>IF(AND(BR297&lt;1,BS297&lt;1),"Produção e Intervalo",IF(BR297&lt;1,"Intervalo",IF(BS297&lt;1,"Produção","Aderente")))</f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23" t="str">
        <f t="shared" ref="BT297:BT360" si="11">IF(BN297="","",SUBSTITUTE(BM297," ","")&amp;SUBSTITUTE(BN297," ",""))</f>
        <v>CCOEscalaEquipagem</v>
      </c>
    </row>
    <row r="298" spans="1:72">
      <c r="A298" s="50" t="str">
        <f>D298&amp;B298</f>
        <v>V4246014</v>
      </c>
      <c r="B298" s="171">
        <v>46014</v>
      </c>
      <c r="C298" s="8">
        <f>IF(BS_CONTROLE[[#This Row],[DATA]]="","",WEEKNUM(BS_CONTROLE[[#This Row],[DATA]]))</f>
        <v>52</v>
      </c>
      <c r="D298" s="51" t="s">
        <v>787</v>
      </c>
      <c r="E298" s="310">
        <v>278</v>
      </c>
      <c r="F298" s="172" t="s">
        <v>740</v>
      </c>
      <c r="G298" s="9" t="str">
        <f>IF(D298="","*",VLOOKUP(F298,BS_ATIVIDADE[#All],3,FALSE))</f>
        <v>MODERNIZAÇÃO</v>
      </c>
      <c r="H298" s="173" t="s">
        <v>394</v>
      </c>
      <c r="I298" s="173" t="s">
        <v>394</v>
      </c>
      <c r="J298" s="215">
        <v>72</v>
      </c>
      <c r="K298" s="215">
        <v>319</v>
      </c>
      <c r="L298" s="83" t="s">
        <v>608</v>
      </c>
      <c r="M298" s="20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98" s="20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98" s="173">
        <v>0.27083333333333331</v>
      </c>
      <c r="P298" s="173">
        <v>8.3333333333333329E-2</v>
      </c>
      <c r="Q298" s="83">
        <v>400</v>
      </c>
      <c r="R298" s="10" t="str">
        <f>IFERROR(_xlfn.XLOOKUP(F298, BS_ATIVIDADE[ATIVIDADE],BS_ATIVIDADE[UNIDADE] ), "*")</f>
        <v>M</v>
      </c>
      <c r="S298" s="28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8" s="80" t="str">
        <f>IFERROR(_xlfn.XLOOKUP(J298, BASE_MAPA!$D$2:$D$359, BASE_MAPA!$I$2:$I$359), "ERRO")</f>
        <v>ARARAQUARA - COLOMBIA</v>
      </c>
      <c r="V298" s="196" t="s">
        <v>1805</v>
      </c>
      <c r="W298" s="173" t="s">
        <v>1239</v>
      </c>
      <c r="X298" s="216" t="s">
        <v>964</v>
      </c>
      <c r="Y298" s="158" t="s">
        <v>967</v>
      </c>
      <c r="Z298" s="158"/>
      <c r="AA298" s="83">
        <v>1</v>
      </c>
      <c r="AB298" s="70" t="s">
        <v>956</v>
      </c>
      <c r="AC298" s="70" t="s">
        <v>608</v>
      </c>
      <c r="AD298" s="173">
        <v>0.25</v>
      </c>
      <c r="AE298" s="83">
        <v>6242</v>
      </c>
      <c r="AF298" s="83" t="s">
        <v>608</v>
      </c>
      <c r="AG298" s="83" t="s">
        <v>608</v>
      </c>
      <c r="AH298" s="48"/>
      <c r="AI298" s="142" t="str">
        <f>IF(BS_CONTROLE[[#This Row],[Atividade]]=0, "-", BS_CONTROLE[[#This Row],[Atividade]])</f>
        <v>MODERNIZAÇÃO - SOCADORA</v>
      </c>
      <c r="AJ298" s="9" t="str">
        <f>IF(D298="","*",VLOOKUP(AI298,BS_ATIVIDADE[#Data],3,FALSE))</f>
        <v>MODERNIZAÇÃO</v>
      </c>
      <c r="AK298" s="276" t="str">
        <f>IF(BS_CONTROLE[[#This Row],[Local - Partida]]=0, "-", BS_CONTROLE[[#This Row],[Local - Partida]])</f>
        <v>ZGT1</v>
      </c>
      <c r="AL298" s="276" t="str">
        <f>IF(BS_CONTROLE[[#This Row],[Local - Encerramento]]=0, "-", BS_CONTROLE[[#This Row],[Local - Encerramento]])</f>
        <v>ZGT1</v>
      </c>
      <c r="AM298" s="276" t="str">
        <f>IF(BS_CONTROLE[[#This Row],[Entre - Estações]]=0, "-", BS_CONTROLE[[#This Row],[Entre - Estações]])</f>
        <v>ZGT-ZXE</v>
      </c>
      <c r="AN298" s="276" t="str">
        <f>IF(BS_CONTROLE[[#This Row],[SB]]=0, "-", BS_CONTROLE[[#This Row],[SB]])</f>
        <v>ZGTZXE</v>
      </c>
      <c r="AO298" s="277">
        <f>IF(BS_CONTROLE[[#This Row],[SUB]]=0, "-", BS_CONTROLE[[#This Row],[SUB]])</f>
        <v>72</v>
      </c>
      <c r="AP298" s="278">
        <f>IF(BS_CONTROLE[[#This Row],[KM - Inicio]]=0, "-", BS_CONTROLE[[#This Row],[KM - Inicio]])</f>
        <v>319</v>
      </c>
      <c r="AQ298" s="278" t="str">
        <f>IF(BS_CONTROLE[[#This Row],[KM - Fim]]=0, "-", BS_CONTROLE[[#This Row],[KM - Fim]])</f>
        <v>-</v>
      </c>
      <c r="AR298" s="240">
        <v>0.26111111111111113</v>
      </c>
      <c r="AS298" s="240">
        <v>0</v>
      </c>
      <c r="AT298" s="240">
        <v>0</v>
      </c>
      <c r="AU298" s="38"/>
      <c r="AV298" s="38"/>
      <c r="AW298" s="38"/>
      <c r="AX298" s="38"/>
      <c r="AY298" s="309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M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8" s="11" t="str">
        <f>IFERROR(_xlfn.XLOOKUP(AO298, BASE_MAPA!$D$2:$D$359, BASE_MAPA!$I$2:$I$359), "ERRO")</f>
        <v>ARARAQUARA - COLOMBIA</v>
      </c>
      <c r="BF298" s="279" t="str">
        <f>IF(BS_CONTROLE[[#This Row],[Responsavel pelo boletim]]=0, "-", BS_CONTROLE[[#This Row],[Responsavel pelo boletim]])</f>
        <v xml:space="preserve">Ana </v>
      </c>
      <c r="BG298" s="15"/>
      <c r="BH298" s="16">
        <v>1</v>
      </c>
      <c r="BI298" s="16"/>
      <c r="BJ298" s="16" t="s">
        <v>1806</v>
      </c>
      <c r="BK298" s="16" t="s">
        <v>1806</v>
      </c>
      <c r="BL298" s="15"/>
      <c r="BM298" s="14" t="s">
        <v>981</v>
      </c>
      <c r="BN298" s="14" t="s">
        <v>1012</v>
      </c>
      <c r="BO298" s="165" t="s">
        <v>1070</v>
      </c>
      <c r="BP298" s="16" t="s">
        <v>1807</v>
      </c>
      <c r="BQ298" s="12" t="str">
        <f>IF(AND(BR298&lt;1,BS298&lt;1),"Produção e Intervalo",IF(BR298&lt;1,"Intervalo",IF(BS298&lt;1,"Produção","Aderente")))</f>
        <v>Produção e Intervalo</v>
      </c>
      <c r="BR298" s="18">
        <f>IF(OR(B298="",F298=""),"*",AY298/P298)</f>
        <v>0</v>
      </c>
      <c r="BS298" s="18">
        <f>IF(OR(B298="",F298=""),"*",BA298/Q298)</f>
        <v>0</v>
      </c>
      <c r="BT298" s="223" t="str">
        <f t="shared" si="11"/>
        <v>MecanizaçãoAtivos</v>
      </c>
    </row>
    <row r="299" spans="1:72">
      <c r="A299" s="50" t="str">
        <f>D299&amp;B299</f>
        <v>V8846014</v>
      </c>
      <c r="B299" s="171">
        <v>46014</v>
      </c>
      <c r="C299" s="8">
        <f>IF(BS_CONTROLE[[#This Row],[DATA]]="","",WEEKNUM(BS_CONTROLE[[#This Row],[DATA]]))</f>
        <v>52</v>
      </c>
      <c r="D299" s="51" t="s">
        <v>821</v>
      </c>
      <c r="E299" s="310">
        <v>279</v>
      </c>
      <c r="F299" s="172" t="s">
        <v>708</v>
      </c>
      <c r="G299" s="9" t="str">
        <f>IF(D299="","*",VLOOKUP(F299,BS_ATIVIDADE[#All],3,FALSE))</f>
        <v>OUTROS - MECANIZAÇÃO</v>
      </c>
      <c r="H299" s="173" t="s">
        <v>434</v>
      </c>
      <c r="I299" s="173" t="s">
        <v>434</v>
      </c>
      <c r="J299" s="215">
        <v>78</v>
      </c>
      <c r="K299" s="215">
        <v>190</v>
      </c>
      <c r="L299" s="83" t="s">
        <v>608</v>
      </c>
      <c r="M299" s="20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299" s="20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299" s="173">
        <v>0.33333333333333331</v>
      </c>
      <c r="P299" s="173">
        <v>4.1666666666666664E-2</v>
      </c>
      <c r="Q299" s="83">
        <v>1</v>
      </c>
      <c r="R299" s="10" t="str">
        <f>IFERROR(_xlfn.XLOOKUP(F299, BS_ATIVIDADE[ATIVIDADE],BS_ATIVIDADE[UNIDADE] ), "*")</f>
        <v>BINÁRIO</v>
      </c>
      <c r="S299" s="28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9" s="28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9" s="80" t="str">
        <f>IFERROR(_xlfn.XLOOKUP(J299, BASE_MAPA!$D$2:$D$359, BASE_MAPA!$I$2:$I$359), "ERRO")</f>
        <v>ITIRAPINA - BAURU</v>
      </c>
      <c r="V299" s="196" t="s">
        <v>1588</v>
      </c>
      <c r="W299" s="173" t="s">
        <v>1098</v>
      </c>
      <c r="X299" s="216" t="s">
        <v>968</v>
      </c>
      <c r="Y299" s="158" t="s">
        <v>967</v>
      </c>
      <c r="Z299" s="158"/>
      <c r="AA299" s="83" t="s">
        <v>608</v>
      </c>
      <c r="AB299" s="70" t="s">
        <v>608</v>
      </c>
      <c r="AC299" s="70" t="s">
        <v>608</v>
      </c>
      <c r="AD299" s="173" t="s">
        <v>608</v>
      </c>
      <c r="AE299" s="83" t="s">
        <v>608</v>
      </c>
      <c r="AF299" s="83" t="s">
        <v>608</v>
      </c>
      <c r="AG299" s="83" t="s">
        <v>608</v>
      </c>
      <c r="AH299" s="48"/>
      <c r="AI299" s="142" t="str">
        <f>IF(BS_CONTROLE[[#This Row],[Atividade]]=0, "-", BS_CONTROLE[[#This Row],[Atividade]])</f>
        <v>MECANIZAÇÃO - MANUTENÇÃO</v>
      </c>
      <c r="AJ299" s="9" t="str">
        <f>IF(D299="","*",VLOOKUP(AI299,BS_ATIVIDADE[#Data],3,FALSE))</f>
        <v>OUTROS - MECANIZAÇÃO</v>
      </c>
      <c r="AK299" s="276" t="str">
        <f>IF(BS_CONTROLE[[#This Row],[Local - Partida]]=0, "-", BS_CONTROLE[[#This Row],[Local - Partida]])</f>
        <v>ZFH2</v>
      </c>
      <c r="AL299" s="276" t="str">
        <f>IF(BS_CONTROLE[[#This Row],[Local - Encerramento]]=0, "-", BS_CONTROLE[[#This Row],[Local - Encerramento]])</f>
        <v>ZFH2</v>
      </c>
      <c r="AM299" s="276" t="str">
        <f>IF(BS_CONTROLE[[#This Row],[Entre - Estações]]=0, "-", BS_CONTROLE[[#This Row],[Entre - Estações]])</f>
        <v>ZFH</v>
      </c>
      <c r="AN299" s="276" t="str">
        <f>IF(BS_CONTROLE[[#This Row],[SB]]=0, "-", BS_CONTROLE[[#This Row],[SB]])</f>
        <v>ZFH1</v>
      </c>
      <c r="AO299" s="277">
        <f>IF(BS_CONTROLE[[#This Row],[SUB]]=0, "-", BS_CONTROLE[[#This Row],[SUB]])</f>
        <v>78</v>
      </c>
      <c r="AP299" s="278">
        <f>IF(BS_CONTROLE[[#This Row],[KM - Inicio]]=0, "-", BS_CONTROLE[[#This Row],[KM - Inicio]])</f>
        <v>190</v>
      </c>
      <c r="AQ299" s="278" t="str">
        <f>IF(BS_CONTROLE[[#This Row],[KM - Fim]]=0, "-", BS_CONTROLE[[#This Row],[KM - Fim]])</f>
        <v>-</v>
      </c>
      <c r="AR299" s="240">
        <v>0</v>
      </c>
      <c r="AS299" s="240">
        <v>0</v>
      </c>
      <c r="AT299" s="240">
        <v>0</v>
      </c>
      <c r="AU299" s="38"/>
      <c r="AV299" s="38"/>
      <c r="AW299" s="38"/>
      <c r="AX299" s="38"/>
      <c r="AY299" s="309">
        <f>IF(D299="","*",IFERROR(IF(ISODD(COUNT(AS299:AX299)),"ERRO",SUM((AT299-AS299),(AV299-AU299),(AX299-AW299))),"ERRO"))</f>
        <v>0</v>
      </c>
      <c r="AZ299" s="13"/>
      <c r="BA299" s="71">
        <v>0</v>
      </c>
      <c r="BB299" s="10" t="str">
        <f>IFERROR(_xlfn.XLOOKUP(AI299, BS_ATIVIDADE[ATIVIDADE],BS_ATIVIDADE[UNIDADE] ), "*")</f>
        <v>BINÁRIO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9" s="11" t="str">
        <f>IFERROR(_xlfn.XLOOKUP(AO299, BASE_MAPA!$D$2:$D$359, BASE_MAPA!$I$2:$I$359), "ERRO")</f>
        <v>ITIRAPINA - BAURU</v>
      </c>
      <c r="BF299" s="279" t="str">
        <f>IF(BS_CONTROLE[[#This Row],[Responsavel pelo boletim]]=0, "-", BS_CONTROLE[[#This Row],[Responsavel pelo boletim]])</f>
        <v>Antonioni</v>
      </c>
      <c r="BG299" s="15"/>
      <c r="BH299" s="16">
        <v>1</v>
      </c>
      <c r="BI299" s="16"/>
      <c r="BJ299" s="16" t="s">
        <v>1098</v>
      </c>
      <c r="BK299" s="16" t="s">
        <v>1098</v>
      </c>
      <c r="BL299" s="15"/>
      <c r="BM299" s="14" t="s">
        <v>981</v>
      </c>
      <c r="BN299" s="14" t="s">
        <v>1012</v>
      </c>
      <c r="BO299" s="165" t="s">
        <v>1101</v>
      </c>
      <c r="BP299" s="16" t="s">
        <v>1808</v>
      </c>
      <c r="BQ299" s="12" t="str">
        <f>IF(AND(BR299&lt;1,BS299&lt;1),"Produção e Intervalo",IF(BR299&lt;1,"Intervalo",IF(BS299&lt;1,"Produção","Aderente")))</f>
        <v>Produção e Intervalo</v>
      </c>
      <c r="BR299" s="18">
        <f>IF(OR(B299="",F299=""),"*",AY299/P299)</f>
        <v>0</v>
      </c>
      <c r="BS299" s="18">
        <f>IF(OR(B299="",F299=""),"*",BA299/Q299)</f>
        <v>0</v>
      </c>
      <c r="BT299" s="223" t="str">
        <f t="shared" si="11"/>
        <v>MecanizaçãoAtivos</v>
      </c>
    </row>
    <row r="300" spans="1:72" hidden="1">
      <c r="A300" s="50" t="str">
        <f>D300&amp;B300</f>
        <v/>
      </c>
      <c r="B300" s="171"/>
      <c r="C300" s="8" t="str">
        <f>IF(BS_CONTROLE[[#This Row],[DATA]]="","",WEEKNUM(BS_CONTROLE[[#This Row],[DATA]]))</f>
        <v/>
      </c>
      <c r="D300" s="51"/>
      <c r="E300" s="310">
        <v>280</v>
      </c>
      <c r="F300" s="172"/>
      <c r="G300" s="9" t="str">
        <f>IF(D300="","*",VLOOKUP(F300,BS_ATIVIDADE[#All],3,FALSE))</f>
        <v>*</v>
      </c>
      <c r="H300" s="173"/>
      <c r="I300" s="173"/>
      <c r="J300" s="215"/>
      <c r="K300" s="215"/>
      <c r="L300" s="83" t="s">
        <v>608</v>
      </c>
      <c r="M300" s="20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6"/>
      <c r="W300" s="173"/>
      <c r="X300" s="216"/>
      <c r="Y300" s="158"/>
      <c r="Z300" s="158"/>
      <c r="AA300" s="83"/>
      <c r="AB300" s="70"/>
      <c r="AC300" s="70" t="s">
        <v>608</v>
      </c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6" t="str">
        <f>IF(BS_CONTROLE[[#This Row],[Local - Partida]]=0, "-", BS_CONTROLE[[#This Row],[Local - Partida]])</f>
        <v>-</v>
      </c>
      <c r="AL300" s="276" t="str">
        <f>IF(BS_CONTROLE[[#This Row],[Local - Encerramento]]=0, "-", BS_CONTROLE[[#This Row],[Local - Encerramento]])</f>
        <v>-</v>
      </c>
      <c r="AM300" s="276" t="str">
        <f>IF(BS_CONTROLE[[#This Row],[Entre - Estações]]=0, "-", BS_CONTROLE[[#This Row],[Entre - Estações]])</f>
        <v>-</v>
      </c>
      <c r="AN300" s="276" t="str">
        <f>IF(BS_CONTROLE[[#This Row],[SB]]=0, "-", BS_CONTROLE[[#This Row],[SB]])</f>
        <v>-</v>
      </c>
      <c r="AO300" s="277" t="str">
        <f>IF(BS_CONTROLE[[#This Row],[SUB]]=0, "-", BS_CONTROLE[[#This Row],[SUB]])</f>
        <v>-</v>
      </c>
      <c r="AP300" s="278" t="str">
        <f>IF(BS_CONTROLE[[#This Row],[KM - Inicio]]=0, "-", BS_CONTROLE[[#This Row],[KM - Inicio]])</f>
        <v>-</v>
      </c>
      <c r="AQ300" s="278" t="str">
        <f>IF(BS_CONTROLE[[#This Row],[KM - Fim]]=0, "-", BS_CONTROLE[[#This Row],[KM - Fim]])</f>
        <v>-</v>
      </c>
      <c r="AR300" s="240"/>
      <c r="AS300" s="240"/>
      <c r="AT300" s="240"/>
      <c r="AU300" s="38"/>
      <c r="AV300" s="38"/>
      <c r="AW300" s="38"/>
      <c r="AX300" s="38"/>
      <c r="AY300" s="30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7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23" t="str">
        <f t="shared" si="11"/>
        <v/>
      </c>
    </row>
    <row r="301" spans="1:72" hidden="1">
      <c r="A301" s="50" t="str">
        <f>D301&amp;B301</f>
        <v/>
      </c>
      <c r="B301" s="171"/>
      <c r="C301" s="8" t="str">
        <f>IF(BS_CONTROLE[[#This Row],[DATA]]="","",WEEKNUM(BS_CONTROLE[[#This Row],[DATA]]))</f>
        <v/>
      </c>
      <c r="D301" s="51"/>
      <c r="E301" s="311">
        <v>281</v>
      </c>
      <c r="F301" s="172"/>
      <c r="G301" s="9" t="str">
        <f>IF(D301="","*",VLOOKUP(F301,BS_ATIVIDADE[#All],3,FALSE))</f>
        <v>*</v>
      </c>
      <c r="H301" s="173"/>
      <c r="I301" s="173"/>
      <c r="J301" s="215"/>
      <c r="K301" s="215"/>
      <c r="L301" s="83" t="s">
        <v>608</v>
      </c>
      <c r="M301" s="20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6"/>
      <c r="W301" s="173"/>
      <c r="X301" s="216"/>
      <c r="Y301" s="158"/>
      <c r="Z301" s="158"/>
      <c r="AA301" s="83"/>
      <c r="AB301" s="70"/>
      <c r="AC301" s="70" t="s">
        <v>608</v>
      </c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6" t="str">
        <f>IF(BS_CONTROLE[[#This Row],[Local - Partida]]=0, "-", BS_CONTROLE[[#This Row],[Local - Partida]])</f>
        <v>-</v>
      </c>
      <c r="AL301" s="276" t="str">
        <f>IF(BS_CONTROLE[[#This Row],[Local - Encerramento]]=0, "-", BS_CONTROLE[[#This Row],[Local - Encerramento]])</f>
        <v>-</v>
      </c>
      <c r="AM301" s="276" t="str">
        <f>IF(BS_CONTROLE[[#This Row],[Entre - Estações]]=0, "-", BS_CONTROLE[[#This Row],[Entre - Estações]])</f>
        <v>-</v>
      </c>
      <c r="AN301" s="276" t="str">
        <f>IF(BS_CONTROLE[[#This Row],[SB]]=0, "-", BS_CONTROLE[[#This Row],[SB]])</f>
        <v>-</v>
      </c>
      <c r="AO301" s="277" t="str">
        <f>IF(BS_CONTROLE[[#This Row],[SUB]]=0, "-", BS_CONTROLE[[#This Row],[SUB]])</f>
        <v>-</v>
      </c>
      <c r="AP301" s="278" t="str">
        <f>IF(BS_CONTROLE[[#This Row],[KM - Inicio]]=0, "-", BS_CONTROLE[[#This Row],[KM - Inicio]])</f>
        <v>-</v>
      </c>
      <c r="AQ301" s="278" t="str">
        <f>IF(BS_CONTROLE[[#This Row],[KM - Fim]]=0, "-", BS_CONTROLE[[#This Row],[KM - Fim]])</f>
        <v>-</v>
      </c>
      <c r="AR301" s="240"/>
      <c r="AS301" s="240"/>
      <c r="AT301" s="240"/>
      <c r="AU301" s="38"/>
      <c r="AV301" s="38"/>
      <c r="AW301" s="38"/>
      <c r="AX301" s="38"/>
      <c r="AY301" s="30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79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23" t="str">
        <f t="shared" si="11"/>
        <v/>
      </c>
    </row>
    <row r="302" spans="1:72" hidden="1">
      <c r="A302" s="50" t="str">
        <f>D302&amp;B302</f>
        <v/>
      </c>
      <c r="B302" s="171"/>
      <c r="C302" s="8" t="str">
        <f>IF(BS_CONTROLE[[#This Row],[DATA]]="","",WEEKNUM(BS_CONTROLE[[#This Row],[DATA]]))</f>
        <v/>
      </c>
      <c r="D302" s="51"/>
      <c r="E302" s="310">
        <v>282</v>
      </c>
      <c r="F302" s="172"/>
      <c r="G302" s="9" t="str">
        <f>IF(D302="","*",VLOOKUP(F302,BS_ATIVIDADE[#All],3,FALSE))</f>
        <v>*</v>
      </c>
      <c r="H302" s="173"/>
      <c r="I302" s="173"/>
      <c r="J302" s="215"/>
      <c r="K302" s="215"/>
      <c r="L302" s="83" t="s">
        <v>608</v>
      </c>
      <c r="M302" s="20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6"/>
      <c r="W302" s="173"/>
      <c r="X302" s="216"/>
      <c r="Y302" s="158"/>
      <c r="Z302" s="158"/>
      <c r="AA302" s="83"/>
      <c r="AB302" s="70"/>
      <c r="AC302" s="70" t="s">
        <v>608</v>
      </c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6" t="str">
        <f>IF(BS_CONTROLE[[#This Row],[Local - Partida]]=0, "-", BS_CONTROLE[[#This Row],[Local - Partida]])</f>
        <v>-</v>
      </c>
      <c r="AL302" s="276" t="str">
        <f>IF(BS_CONTROLE[[#This Row],[Local - Encerramento]]=0, "-", BS_CONTROLE[[#This Row],[Local - Encerramento]])</f>
        <v>-</v>
      </c>
      <c r="AM302" s="276" t="str">
        <f>IF(BS_CONTROLE[[#This Row],[Entre - Estações]]=0, "-", BS_CONTROLE[[#This Row],[Entre - Estações]])</f>
        <v>-</v>
      </c>
      <c r="AN302" s="276" t="str">
        <f>IF(BS_CONTROLE[[#This Row],[SB]]=0, "-", BS_CONTROLE[[#This Row],[SB]])</f>
        <v>-</v>
      </c>
      <c r="AO302" s="277" t="str">
        <f>IF(BS_CONTROLE[[#This Row],[SUB]]=0, "-", BS_CONTROLE[[#This Row],[SUB]])</f>
        <v>-</v>
      </c>
      <c r="AP302" s="278" t="str">
        <f>IF(BS_CONTROLE[[#This Row],[KM - Inicio]]=0, "-", BS_CONTROLE[[#This Row],[KM - Inicio]])</f>
        <v>-</v>
      </c>
      <c r="AQ302" s="278" t="str">
        <f>IF(BS_CONTROLE[[#This Row],[KM - Fim]]=0, "-", BS_CONTROLE[[#This Row],[KM - Fim]])</f>
        <v>-</v>
      </c>
      <c r="AR302" s="240"/>
      <c r="AS302" s="240"/>
      <c r="AT302" s="240"/>
      <c r="AU302" s="38"/>
      <c r="AV302" s="38"/>
      <c r="AW302" s="38"/>
      <c r="AX302" s="38"/>
      <c r="AY302" s="30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79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>IF(AND(BR302&lt;1,BS302&lt;1),"Produção e Intervalo",IF(BR302&lt;1,"Intervalo",IF(BS302&lt;1,"Produção","Aderente")))</f>
        <v>Aderente</v>
      </c>
      <c r="BR302" s="18" t="str">
        <f>IF(OR(B302="",F302=""),"*",AY302/P302)</f>
        <v>*</v>
      </c>
      <c r="BS302" s="18" t="str">
        <f>IF(OR(B302="",F302=""),"*",BA302/Q302)</f>
        <v>*</v>
      </c>
      <c r="BT302" s="223" t="str">
        <f t="shared" si="11"/>
        <v/>
      </c>
    </row>
    <row r="303" spans="1:72" hidden="1">
      <c r="A303" s="50" t="str">
        <f>D303&amp;B303</f>
        <v/>
      </c>
      <c r="B303" s="171"/>
      <c r="C303" s="8" t="str">
        <f>IF(BS_CONTROLE[[#This Row],[DATA]]="","",WEEKNUM(BS_CONTROLE[[#This Row],[DATA]]))</f>
        <v/>
      </c>
      <c r="D303" s="51"/>
      <c r="E303" s="310">
        <v>283</v>
      </c>
      <c r="F303" s="172"/>
      <c r="G303" s="9" t="str">
        <f>IF(D303="","*",VLOOKUP(F303,BS_ATIVIDADE[#All],3,FALSE))</f>
        <v>*</v>
      </c>
      <c r="H303" s="173"/>
      <c r="I303" s="173"/>
      <c r="J303" s="215"/>
      <c r="K303" s="215"/>
      <c r="L303" s="83" t="s">
        <v>608</v>
      </c>
      <c r="M303" s="20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2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6"/>
      <c r="W303" s="173"/>
      <c r="X303" s="216"/>
      <c r="Y303" s="158"/>
      <c r="Z303" s="158"/>
      <c r="AA303" s="83"/>
      <c r="AB303" s="70"/>
      <c r="AC303" s="70" t="s">
        <v>608</v>
      </c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6" t="str">
        <f>IF(BS_CONTROLE[[#This Row],[Local - Partida]]=0, "-", BS_CONTROLE[[#This Row],[Local - Partida]])</f>
        <v>-</v>
      </c>
      <c r="AL303" s="276" t="str">
        <f>IF(BS_CONTROLE[[#This Row],[Local - Encerramento]]=0, "-", BS_CONTROLE[[#This Row],[Local - Encerramento]])</f>
        <v>-</v>
      </c>
      <c r="AM303" s="276" t="str">
        <f>IF(BS_CONTROLE[[#This Row],[Entre - Estações]]=0, "-", BS_CONTROLE[[#This Row],[Entre - Estações]])</f>
        <v>-</v>
      </c>
      <c r="AN303" s="276" t="str">
        <f>IF(BS_CONTROLE[[#This Row],[SB]]=0, "-", BS_CONTROLE[[#This Row],[SB]])</f>
        <v>-</v>
      </c>
      <c r="AO303" s="277" t="str">
        <f>IF(BS_CONTROLE[[#This Row],[SUB]]=0, "-", BS_CONTROLE[[#This Row],[SUB]])</f>
        <v>-</v>
      </c>
      <c r="AP303" s="278" t="str">
        <f>IF(BS_CONTROLE[[#This Row],[KM - Inicio]]=0, "-", BS_CONTROLE[[#This Row],[KM - Inicio]])</f>
        <v>-</v>
      </c>
      <c r="AQ303" s="278" t="str">
        <f>IF(BS_CONTROLE[[#This Row],[KM - Fim]]=0, "-", BS_CONTROLE[[#This Row],[KM - Fim]])</f>
        <v>-</v>
      </c>
      <c r="AR303" s="240"/>
      <c r="AS303" s="240"/>
      <c r="AT303" s="240"/>
      <c r="AU303" s="38"/>
      <c r="AV303" s="38"/>
      <c r="AW303" s="38"/>
      <c r="AX303" s="38"/>
      <c r="AY303" s="30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79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>IF(AND(BR303&lt;1,BS303&lt;1),"Produção e Intervalo",IF(BR303&lt;1,"Intervalo",IF(BS303&lt;1,"Produção","Aderente")))</f>
        <v>Aderente</v>
      </c>
      <c r="BR303" s="18" t="str">
        <f>IF(OR(B303="",F303=""),"*",AY303/P303)</f>
        <v>*</v>
      </c>
      <c r="BS303" s="18" t="str">
        <f>IF(OR(B303="",F303=""),"*",BA303/Q303)</f>
        <v>*</v>
      </c>
      <c r="BT303" s="223" t="str">
        <f t="shared" si="11"/>
        <v/>
      </c>
    </row>
    <row r="304" spans="1:72" hidden="1">
      <c r="A304" s="50" t="str">
        <f>D304&amp;B304</f>
        <v/>
      </c>
      <c r="B304" s="171"/>
      <c r="C304" s="8" t="str">
        <f>IF(BS_CONTROLE[[#This Row],[DATA]]="","",WEEKNUM(BS_CONTROLE[[#This Row],[DATA]]))</f>
        <v/>
      </c>
      <c r="D304" s="51"/>
      <c r="E304" s="310">
        <v>284</v>
      </c>
      <c r="F304" s="172"/>
      <c r="G304" s="9" t="str">
        <f>IF(D304="","*",VLOOKUP(F304,BS_ATIVIDADE[#All],3,FALSE))</f>
        <v>*</v>
      </c>
      <c r="H304" s="173"/>
      <c r="I304" s="173"/>
      <c r="J304" s="215"/>
      <c r="K304" s="215"/>
      <c r="L304" s="83" t="s">
        <v>608</v>
      </c>
      <c r="M304" s="202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2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6"/>
      <c r="W304" s="173"/>
      <c r="X304" s="216"/>
      <c r="Y304" s="158"/>
      <c r="Z304" s="158"/>
      <c r="AA304" s="83"/>
      <c r="AB304" s="70"/>
      <c r="AC304" s="70" t="s">
        <v>608</v>
      </c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6" t="str">
        <f>IF(BS_CONTROLE[[#This Row],[Local - Partida]]=0, "-", BS_CONTROLE[[#This Row],[Local - Partida]])</f>
        <v>-</v>
      </c>
      <c r="AL304" s="276" t="str">
        <f>IF(BS_CONTROLE[[#This Row],[Local - Encerramento]]=0, "-", BS_CONTROLE[[#This Row],[Local - Encerramento]])</f>
        <v>-</v>
      </c>
      <c r="AM304" s="276" t="str">
        <f>IF(BS_CONTROLE[[#This Row],[Entre - Estações]]=0, "-", BS_CONTROLE[[#This Row],[Entre - Estações]])</f>
        <v>-</v>
      </c>
      <c r="AN304" s="276" t="str">
        <f>IF(BS_CONTROLE[[#This Row],[SB]]=0, "-", BS_CONTROLE[[#This Row],[SB]])</f>
        <v>-</v>
      </c>
      <c r="AO304" s="277" t="str">
        <f>IF(BS_CONTROLE[[#This Row],[SUB]]=0, "-", BS_CONTROLE[[#This Row],[SUB]])</f>
        <v>-</v>
      </c>
      <c r="AP304" s="278" t="str">
        <f>IF(BS_CONTROLE[[#This Row],[KM - Inicio]]=0, "-", BS_CONTROLE[[#This Row],[KM - Inicio]])</f>
        <v>-</v>
      </c>
      <c r="AQ304" s="278" t="str">
        <f>IF(BS_CONTROLE[[#This Row],[KM - Fim]]=0, "-", BS_CONTROLE[[#This Row],[KM - Fim]])</f>
        <v>-</v>
      </c>
      <c r="AR304" s="240"/>
      <c r="AS304" s="240"/>
      <c r="AT304" s="240"/>
      <c r="AU304" s="38"/>
      <c r="AV304" s="38"/>
      <c r="AW304" s="38"/>
      <c r="AX304" s="38"/>
      <c r="AY304" s="30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79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>IF(AND(BR304&lt;1,BS304&lt;1),"Produção e Intervalo",IF(BR304&lt;1,"Intervalo",IF(BS304&lt;1,"Produção","Aderente")))</f>
        <v>Aderente</v>
      </c>
      <c r="BR304" s="18" t="str">
        <f>IF(OR(B304="",F304=""),"*",AY304/P304)</f>
        <v>*</v>
      </c>
      <c r="BS304" s="18" t="str">
        <f>IF(OR(B304="",F304=""),"*",BA304/Q304)</f>
        <v>*</v>
      </c>
      <c r="BT304" s="223" t="str">
        <f t="shared" si="11"/>
        <v/>
      </c>
    </row>
    <row r="305" spans="1:72" hidden="1">
      <c r="A305" s="50" t="str">
        <f>D305&amp;B305</f>
        <v/>
      </c>
      <c r="B305" s="171"/>
      <c r="C305" s="8" t="str">
        <f>IF(BS_CONTROLE[[#This Row],[DATA]]="","",WEEKNUM(BS_CONTROLE[[#This Row],[DATA]]))</f>
        <v/>
      </c>
      <c r="D305" s="51"/>
      <c r="E305" s="310">
        <v>285</v>
      </c>
      <c r="F305" s="172"/>
      <c r="G305" s="9" t="str">
        <f>IF(D305="","*",VLOOKUP(F305,BS_ATIVIDADE[#All],3,FALSE))</f>
        <v>*</v>
      </c>
      <c r="H305" s="173"/>
      <c r="I305" s="173"/>
      <c r="J305" s="215"/>
      <c r="K305" s="215"/>
      <c r="L305" s="83" t="s">
        <v>608</v>
      </c>
      <c r="M305" s="20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6"/>
      <c r="W305" s="173"/>
      <c r="X305" s="216"/>
      <c r="Y305" s="158"/>
      <c r="Z305" s="158"/>
      <c r="AA305" s="83"/>
      <c r="AB305" s="70"/>
      <c r="AC305" s="70" t="s">
        <v>608</v>
      </c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6" t="str">
        <f>IF(BS_CONTROLE[[#This Row],[Local - Partida]]=0, "-", BS_CONTROLE[[#This Row],[Local - Partida]])</f>
        <v>-</v>
      </c>
      <c r="AL305" s="276" t="str">
        <f>IF(BS_CONTROLE[[#This Row],[Local - Encerramento]]=0, "-", BS_CONTROLE[[#This Row],[Local - Encerramento]])</f>
        <v>-</v>
      </c>
      <c r="AM305" s="276" t="str">
        <f>IF(BS_CONTROLE[[#This Row],[Entre - Estações]]=0, "-", BS_CONTROLE[[#This Row],[Entre - Estações]])</f>
        <v>-</v>
      </c>
      <c r="AN305" s="276" t="str">
        <f>IF(BS_CONTROLE[[#This Row],[SB]]=0, "-", BS_CONTROLE[[#This Row],[SB]])</f>
        <v>-</v>
      </c>
      <c r="AO305" s="277" t="str">
        <f>IF(BS_CONTROLE[[#This Row],[SUB]]=0, "-", BS_CONTROLE[[#This Row],[SUB]])</f>
        <v>-</v>
      </c>
      <c r="AP305" s="278" t="str">
        <f>IF(BS_CONTROLE[[#This Row],[KM - Inicio]]=0, "-", BS_CONTROLE[[#This Row],[KM - Inicio]])</f>
        <v>-</v>
      </c>
      <c r="AQ305" s="278" t="str">
        <f>IF(BS_CONTROLE[[#This Row],[KM - Fim]]=0, "-", BS_CONTROLE[[#This Row],[KM - Fim]])</f>
        <v>-</v>
      </c>
      <c r="AR305" s="240"/>
      <c r="AS305" s="240"/>
      <c r="AT305" s="240"/>
      <c r="AU305" s="38"/>
      <c r="AV305" s="38"/>
      <c r="AW305" s="38"/>
      <c r="AX305" s="38"/>
      <c r="AY305" s="30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79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>IF(AND(BR305&lt;1,BS305&lt;1),"Produção e Intervalo",IF(BR305&lt;1,"Intervalo",IF(BS305&lt;1,"Produção","Aderente")))</f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23" t="str">
        <f t="shared" si="11"/>
        <v/>
      </c>
    </row>
    <row r="306" spans="1:72" hidden="1">
      <c r="A306" s="50" t="str">
        <f>D306&amp;B306</f>
        <v/>
      </c>
      <c r="B306" s="171"/>
      <c r="C306" s="8" t="str">
        <f>IF(BS_CONTROLE[[#This Row],[DATA]]="","",WEEKNUM(BS_CONTROLE[[#This Row],[DATA]]))</f>
        <v/>
      </c>
      <c r="D306" s="51"/>
      <c r="E306" s="310">
        <v>286</v>
      </c>
      <c r="F306" s="172"/>
      <c r="G306" s="9" t="str">
        <f>IF(D306="","*",VLOOKUP(F306,BS_ATIVIDADE[#All],3,FALSE))</f>
        <v>*</v>
      </c>
      <c r="H306" s="173"/>
      <c r="I306" s="173"/>
      <c r="J306" s="215"/>
      <c r="K306" s="215"/>
      <c r="L306" s="83" t="s">
        <v>608</v>
      </c>
      <c r="M306" s="20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6"/>
      <c r="W306" s="173"/>
      <c r="X306" s="216"/>
      <c r="Y306" s="158"/>
      <c r="Z306" s="158"/>
      <c r="AA306" s="83"/>
      <c r="AB306" s="70"/>
      <c r="AC306" s="70" t="s">
        <v>608</v>
      </c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6" t="str">
        <f>IF(BS_CONTROLE[[#This Row],[Local - Partida]]=0, "-", BS_CONTROLE[[#This Row],[Local - Partida]])</f>
        <v>-</v>
      </c>
      <c r="AL306" s="276" t="str">
        <f>IF(BS_CONTROLE[[#This Row],[Local - Encerramento]]=0, "-", BS_CONTROLE[[#This Row],[Local - Encerramento]])</f>
        <v>-</v>
      </c>
      <c r="AM306" s="276" t="str">
        <f>IF(BS_CONTROLE[[#This Row],[Entre - Estações]]=0, "-", BS_CONTROLE[[#This Row],[Entre - Estações]])</f>
        <v>-</v>
      </c>
      <c r="AN306" s="276" t="str">
        <f>IF(BS_CONTROLE[[#This Row],[SB]]=0, "-", BS_CONTROLE[[#This Row],[SB]])</f>
        <v>-</v>
      </c>
      <c r="AO306" s="277" t="str">
        <f>IF(BS_CONTROLE[[#This Row],[SUB]]=0, "-", BS_CONTROLE[[#This Row],[SUB]])</f>
        <v>-</v>
      </c>
      <c r="AP306" s="278" t="str">
        <f>IF(BS_CONTROLE[[#This Row],[KM - Inicio]]=0, "-", BS_CONTROLE[[#This Row],[KM - Inicio]])</f>
        <v>-</v>
      </c>
      <c r="AQ306" s="278" t="str">
        <f>IF(BS_CONTROLE[[#This Row],[KM - Fim]]=0, "-", BS_CONTROLE[[#This Row],[KM - Fim]])</f>
        <v>-</v>
      </c>
      <c r="AR306" s="240"/>
      <c r="AS306" s="240"/>
      <c r="AT306" s="240"/>
      <c r="AU306" s="38"/>
      <c r="AV306" s="38"/>
      <c r="AW306" s="38"/>
      <c r="AX306" s="38"/>
      <c r="AY306" s="30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79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>IF(AND(BR306&lt;1,BS306&lt;1),"Produção e Intervalo",IF(BR306&lt;1,"Intervalo",IF(BS306&lt;1,"Produção","Aderente")))</f>
        <v>Aderente</v>
      </c>
      <c r="BR306" s="18" t="str">
        <f>IF(OR(B306="",F306=""),"*",AY306/P306)</f>
        <v>*</v>
      </c>
      <c r="BS306" s="18" t="str">
        <f>IF(OR(B306="",F306=""),"*",BA306/Q306)</f>
        <v>*</v>
      </c>
      <c r="BT306" s="223" t="str">
        <f t="shared" si="11"/>
        <v/>
      </c>
    </row>
    <row r="307" spans="1:72" hidden="1">
      <c r="A307" s="50" t="str">
        <f>D307&amp;B307</f>
        <v/>
      </c>
      <c r="B307" s="171"/>
      <c r="C307" s="8" t="str">
        <f>IF(BS_CONTROLE[[#This Row],[DATA]]="","",WEEKNUM(BS_CONTROLE[[#This Row],[DATA]]))</f>
        <v/>
      </c>
      <c r="D307" s="51"/>
      <c r="E307" s="310">
        <v>287</v>
      </c>
      <c r="F307" s="172"/>
      <c r="G307" s="9" t="str">
        <f>IF(D307="","*",VLOOKUP(F307,BS_ATIVIDADE[#All],3,FALSE))</f>
        <v>*</v>
      </c>
      <c r="H307" s="173"/>
      <c r="I307" s="173"/>
      <c r="J307" s="215"/>
      <c r="K307" s="215"/>
      <c r="L307" s="83" t="s">
        <v>608</v>
      </c>
      <c r="M307" s="20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2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6"/>
      <c r="W307" s="173"/>
      <c r="X307" s="216"/>
      <c r="Y307" s="158"/>
      <c r="Z307" s="158"/>
      <c r="AA307" s="83"/>
      <c r="AB307" s="70"/>
      <c r="AC307" s="70" t="s">
        <v>608</v>
      </c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6" t="str">
        <f>IF(BS_CONTROLE[[#This Row],[Local - Partida]]=0, "-", BS_CONTROLE[[#This Row],[Local - Partida]])</f>
        <v>-</v>
      </c>
      <c r="AL307" s="276" t="str">
        <f>IF(BS_CONTROLE[[#This Row],[Local - Encerramento]]=0, "-", BS_CONTROLE[[#This Row],[Local - Encerramento]])</f>
        <v>-</v>
      </c>
      <c r="AM307" s="276" t="str">
        <f>IF(BS_CONTROLE[[#This Row],[Entre - Estações]]=0, "-", BS_CONTROLE[[#This Row],[Entre - Estações]])</f>
        <v>-</v>
      </c>
      <c r="AN307" s="276" t="str">
        <f>IF(BS_CONTROLE[[#This Row],[SB]]=0, "-", BS_CONTROLE[[#This Row],[SB]])</f>
        <v>-</v>
      </c>
      <c r="AO307" s="277" t="str">
        <f>IF(BS_CONTROLE[[#This Row],[SUB]]=0, "-", BS_CONTROLE[[#This Row],[SUB]])</f>
        <v>-</v>
      </c>
      <c r="AP307" s="278" t="str">
        <f>IF(BS_CONTROLE[[#This Row],[KM - Inicio]]=0, "-", BS_CONTROLE[[#This Row],[KM - Inicio]])</f>
        <v>-</v>
      </c>
      <c r="AQ307" s="278" t="str">
        <f>IF(BS_CONTROLE[[#This Row],[KM - Fim]]=0, "-", BS_CONTROLE[[#This Row],[KM - Fim]])</f>
        <v>-</v>
      </c>
      <c r="AR307" s="240"/>
      <c r="AS307" s="240"/>
      <c r="AT307" s="240"/>
      <c r="AU307" s="38"/>
      <c r="AV307" s="38"/>
      <c r="AW307" s="38"/>
      <c r="AX307" s="38"/>
      <c r="AY307" s="30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79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>IF(AND(BR307&lt;1,BS307&lt;1),"Produção e Intervalo",IF(BR307&lt;1,"Intervalo",IF(BS307&lt;1,"Produção","Aderente")))</f>
        <v>Aderente</v>
      </c>
      <c r="BR307" s="18" t="str">
        <f>IF(OR(B307="",F307=""),"*",AY307/P307)</f>
        <v>*</v>
      </c>
      <c r="BS307" s="18" t="str">
        <f>IF(OR(B307="",F307=""),"*",BA307/Q307)</f>
        <v>*</v>
      </c>
      <c r="BT307" s="223" t="str">
        <f t="shared" si="11"/>
        <v/>
      </c>
    </row>
    <row r="308" spans="1:72" hidden="1">
      <c r="A308" s="50" t="str">
        <f>D308&amp;B308</f>
        <v>W7046015</v>
      </c>
      <c r="B308" s="171">
        <v>46015</v>
      </c>
      <c r="C308" s="8">
        <f>IF(BS_CONTROLE[[#This Row],[DATA]]="","",WEEKNUM(BS_CONTROLE[[#This Row],[DATA]]))</f>
        <v>52</v>
      </c>
      <c r="D308" s="51" t="s">
        <v>844</v>
      </c>
      <c r="E308" s="310">
        <v>288</v>
      </c>
      <c r="F308" s="172" t="s">
        <v>784</v>
      </c>
      <c r="G308" s="9" t="str">
        <f>IF(D308="","*",VLOOKUP(F308,BS_ATIVIDADE[#All],3,FALSE))</f>
        <v>PEDRA</v>
      </c>
      <c r="H308" s="173" t="s">
        <v>595</v>
      </c>
      <c r="I308" s="173" t="s">
        <v>595</v>
      </c>
      <c r="J308" s="215">
        <v>98</v>
      </c>
      <c r="K308" s="215">
        <v>519</v>
      </c>
      <c r="L308" s="83">
        <v>518</v>
      </c>
      <c r="M308" s="202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08" s="202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08" s="173">
        <v>0.375</v>
      </c>
      <c r="P308" s="173">
        <v>8.3333333333333329E-2</v>
      </c>
      <c r="Q308" s="83">
        <v>16</v>
      </c>
      <c r="R308" s="10" t="str">
        <f>IFERROR(_xlfn.XLOOKUP(F308, BS_ATIVIDADE[ATIVIDADE],BS_ATIVIDADE[UNIDADE] ), "*")</f>
        <v>VAGÕES</v>
      </c>
      <c r="S308" s="28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8" s="80" t="str">
        <f>IFERROR(_xlfn.XLOOKUP(J308, BASE_MAPA!$D$2:$D$359, BASE_MAPA!$I$2:$I$359), "ERRO")</f>
        <v>ALTO ARAGUAIA - RONDONOPOLIS</v>
      </c>
      <c r="V308" s="196" t="s">
        <v>1778</v>
      </c>
      <c r="W308" s="173" t="s">
        <v>1662</v>
      </c>
      <c r="X308" s="216" t="s">
        <v>964</v>
      </c>
      <c r="Y308" s="158"/>
      <c r="Z308" s="158"/>
      <c r="AA308" s="83" t="s">
        <v>1809</v>
      </c>
      <c r="AB308" s="70" t="s">
        <v>956</v>
      </c>
      <c r="AC308" s="70" t="s">
        <v>608</v>
      </c>
      <c r="AD308" s="173">
        <v>0.29166666666666669</v>
      </c>
      <c r="AE308" s="83">
        <v>7632</v>
      </c>
      <c r="AF308" s="83">
        <v>9414</v>
      </c>
      <c r="AG308" s="83">
        <v>16</v>
      </c>
      <c r="AH308" s="48"/>
      <c r="AI308" s="142" t="str">
        <f>IF(BS_CONTROLE[[#This Row],[Atividade]]=0, "-", BS_CONTROLE[[#This Row],[Atividade]])</f>
        <v>PDM - PEDRA - DESCARGA</v>
      </c>
      <c r="AJ308" s="9" t="str">
        <f>IF(D308="","*",VLOOKUP(AI308,BS_ATIVIDADE[#Data],3,FALSE))</f>
        <v>PEDRA</v>
      </c>
      <c r="AK308" s="276" t="str">
        <f>IF(BS_CONTROLE[[#This Row],[Local - Partida]]=0, "-", BS_CONTROLE[[#This Row],[Local - Partida]])</f>
        <v>TGR2</v>
      </c>
      <c r="AL308" s="276" t="str">
        <f>IF(BS_CONTROLE[[#This Row],[Local - Encerramento]]=0, "-", BS_CONTROLE[[#This Row],[Local - Encerramento]])</f>
        <v>TGR2</v>
      </c>
      <c r="AM308" s="276" t="str">
        <f>IF(BS_CONTROLE[[#This Row],[Entre - Estações]]=0, "-", BS_CONTROLE[[#This Row],[Entre - Estações]])</f>
        <v>TGR-TBE</v>
      </c>
      <c r="AN308" s="276">
        <f>IF(BS_CONTROLE[[#This Row],[SB]]=0, "-", BS_CONTROLE[[#This Row],[SB]])</f>
        <v>512521</v>
      </c>
      <c r="AO308" s="277">
        <f>IF(BS_CONTROLE[[#This Row],[SUB]]=0, "-", BS_CONTROLE[[#This Row],[SUB]])</f>
        <v>98</v>
      </c>
      <c r="AP308" s="278">
        <f>IF(BS_CONTROLE[[#This Row],[KM - Inicio]]=0, "-", BS_CONTROLE[[#This Row],[KM - Inicio]])</f>
        <v>519</v>
      </c>
      <c r="AQ308" s="278">
        <f>IF(BS_CONTROLE[[#This Row],[KM - Fim]]=0, "-", BS_CONTROLE[[#This Row],[KM - Fim]])</f>
        <v>518</v>
      </c>
      <c r="AR308" s="240"/>
      <c r="AS308" s="240"/>
      <c r="AT308" s="240"/>
      <c r="AU308" s="38"/>
      <c r="AV308" s="38"/>
      <c r="AW308" s="38"/>
      <c r="AX308" s="38"/>
      <c r="AY308" s="309">
        <f>IF(D308="","*",IFERROR(IF(ISODD(COUNT(AS308:AX308)),"ERRO",SUM((AT308-AS308),(AV308-AU308),(AX308-AW308))),"ERRO"))</f>
        <v>0</v>
      </c>
      <c r="AZ308" s="13"/>
      <c r="BA308" s="71"/>
      <c r="BB308" s="10" t="str">
        <f>IFERROR(_xlfn.XLOOKUP(AI308, BS_ATIVIDADE[ATIVIDADE],BS_ATIVIDADE[UNIDADE] ), "*")</f>
        <v>VAGÕES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8" s="11" t="str">
        <f>IFERROR(_xlfn.XLOOKUP(AO308, BASE_MAPA!$D$2:$D$359, BASE_MAPA!$I$2:$I$359), "ERRO")</f>
        <v>ALTO ARAGUAIA - RONDONOPOLIS</v>
      </c>
      <c r="BF308" s="279" t="str">
        <f>IF(BS_CONTROLE[[#This Row],[Responsavel pelo boletim]]=0, "-", BS_CONTROLE[[#This Row],[Responsavel pelo boletim]])</f>
        <v>Cleyton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>IF(AND(BR308&lt;1,BS308&lt;1),"Produção e Intervalo",IF(BR308&lt;1,"Intervalo",IF(BS308&lt;1,"Produção","Aderente")))</f>
        <v>Produção e Intervalo</v>
      </c>
      <c r="BR308" s="18">
        <f>IF(OR(B308="",F308=""),"*",AY308/P308)</f>
        <v>0</v>
      </c>
      <c r="BS308" s="18">
        <f>IF(OR(B308="",F308=""),"*",BA308/Q308)</f>
        <v>0</v>
      </c>
      <c r="BT308" s="223" t="str">
        <f t="shared" si="11"/>
        <v/>
      </c>
    </row>
    <row r="309" spans="1:72" hidden="1">
      <c r="A309" s="50" t="str">
        <f>D309&amp;B309</f>
        <v>W5046015</v>
      </c>
      <c r="B309" s="171">
        <v>46015</v>
      </c>
      <c r="C309" s="8">
        <f>IF(BS_CONTROLE[[#This Row],[DATA]]="","",WEEKNUM(BS_CONTROLE[[#This Row],[DATA]]))</f>
        <v>52</v>
      </c>
      <c r="D309" s="51" t="s">
        <v>835</v>
      </c>
      <c r="E309" s="310">
        <v>289</v>
      </c>
      <c r="F309" s="172" t="s">
        <v>622</v>
      </c>
      <c r="G309" s="9" t="str">
        <f>IF(D309="","*",VLOOKUP(F309,BS_ATIVIDADE[#All],3,FALSE))</f>
        <v>OUTROS</v>
      </c>
      <c r="H309" s="173" t="s">
        <v>595</v>
      </c>
      <c r="I309" s="173" t="s">
        <v>264</v>
      </c>
      <c r="J309" s="215">
        <v>74</v>
      </c>
      <c r="K309" s="215">
        <v>500</v>
      </c>
      <c r="L309" s="83" t="s">
        <v>608</v>
      </c>
      <c r="M309" s="202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09" s="202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309" s="173">
        <v>0.41666666666666669</v>
      </c>
      <c r="P309" s="173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BASE_MAPA!$I$2:$I$359), "ERRO")</f>
        <v>MARCO INICIAL - ALTO ARAGUAIA</v>
      </c>
      <c r="V309" s="196" t="s">
        <v>1778</v>
      </c>
      <c r="W309" s="173" t="s">
        <v>1810</v>
      </c>
      <c r="X309" s="216" t="s">
        <v>964</v>
      </c>
      <c r="Y309" s="158"/>
      <c r="Z309" s="158"/>
      <c r="AA309" s="83" t="s">
        <v>1811</v>
      </c>
      <c r="AB309" s="70" t="s">
        <v>956</v>
      </c>
      <c r="AC309" s="70" t="s">
        <v>608</v>
      </c>
      <c r="AD309" s="173">
        <v>0.29166666666666669</v>
      </c>
      <c r="AE309" s="83">
        <v>7671</v>
      </c>
      <c r="AF309" s="83">
        <v>9322</v>
      </c>
      <c r="AG309" s="83"/>
      <c r="AH309" s="48"/>
      <c r="AI309" s="142" t="str">
        <f>IF(BS_CONTROLE[[#This Row],[Atividade]]=0, "-", BS_CONTROLE[[#This Row],[Atividade]])</f>
        <v>DESLOCAMENTO</v>
      </c>
      <c r="AJ309" s="9" t="str">
        <f>IF(D309="","*",VLOOKUP(AI309,BS_ATIVIDADE[#Data],3,FALSE))</f>
        <v>OUTROS</v>
      </c>
      <c r="AK309" s="276" t="str">
        <f>IF(BS_CONTROLE[[#This Row],[Local - Partida]]=0, "-", BS_CONTROLE[[#This Row],[Local - Partida]])</f>
        <v>TGR2</v>
      </c>
      <c r="AL309" s="276" t="str">
        <f>IF(BS_CONTROLE[[#This Row],[Local - Encerramento]]=0, "-", BS_CONTROLE[[#This Row],[Local - Encerramento]])</f>
        <v>TCS2</v>
      </c>
      <c r="AM309" s="276" t="str">
        <f>IF(BS_CONTROLE[[#This Row],[Entre - Estações]]=0, "-", BS_CONTROLE[[#This Row],[Entre - Estações]])</f>
        <v>TGR</v>
      </c>
      <c r="AN309" s="276" t="str">
        <f>IF(BS_CONTROLE[[#This Row],[SB]]=0, "-", BS_CONTROLE[[#This Row],[SB]])</f>
        <v>TGR1</v>
      </c>
      <c r="AO309" s="277">
        <f>IF(BS_CONTROLE[[#This Row],[SUB]]=0, "-", BS_CONTROLE[[#This Row],[SUB]])</f>
        <v>74</v>
      </c>
      <c r="AP309" s="278">
        <f>IF(BS_CONTROLE[[#This Row],[KM - Inicio]]=0, "-", BS_CONTROLE[[#This Row],[KM - Inicio]])</f>
        <v>500</v>
      </c>
      <c r="AQ309" s="278" t="str">
        <f>IF(BS_CONTROLE[[#This Row],[KM - Fim]]=0, "-", BS_CONTROLE[[#This Row],[KM - Fim]])</f>
        <v>-</v>
      </c>
      <c r="AR309" s="240"/>
      <c r="AS309" s="240"/>
      <c r="AT309" s="240"/>
      <c r="AU309" s="38"/>
      <c r="AV309" s="38"/>
      <c r="AW309" s="38"/>
      <c r="AX309" s="38"/>
      <c r="AY309" s="309">
        <f>IF(D309="","*",IFERROR(IF(ISODD(COUNT(AS309:AX309)),"ERRO",SUM((AT309-AS309),(AV309-AU309),(AX309-AW309))),"ERRO"))</f>
        <v>0</v>
      </c>
      <c r="AZ309" s="13"/>
      <c r="BA309" s="71"/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BASE_MAPA!$I$2:$I$359), "ERRO")</f>
        <v>MARCO INICIAL - ALTO ARAGUAIA</v>
      </c>
      <c r="BF309" s="279" t="str">
        <f>IF(BS_CONTROLE[[#This Row],[Responsavel pelo boletim]]=0, "-", BS_CONTROLE[[#This Row],[Responsavel pelo boletim]])</f>
        <v>Cleyton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>IF(AND(BR309&lt;1,BS309&lt;1),"Produção e Intervalo",IF(BR309&lt;1,"Intervalo",IF(BS309&lt;1,"Produção","Aderente")))</f>
        <v>Produção e Intervalo</v>
      </c>
      <c r="BR309" s="18">
        <f>IF(OR(B309="",F309=""),"*",AY309/P309)</f>
        <v>0</v>
      </c>
      <c r="BS309" s="18">
        <f>IF(OR(B309="",F309=""),"*",BA309/Q309)</f>
        <v>0</v>
      </c>
      <c r="BT309" s="223" t="str">
        <f t="shared" si="11"/>
        <v/>
      </c>
    </row>
    <row r="310" spans="1:72" hidden="1">
      <c r="A310" s="50" t="str">
        <f>D310&amp;B310</f>
        <v>MARCOS (TF-520)46015</v>
      </c>
      <c r="B310" s="171">
        <v>46015</v>
      </c>
      <c r="C310" s="8">
        <f>IF(BS_CONTROLE[[#This Row],[DATA]]="","",WEEKNUM(BS_CONTROLE[[#This Row],[DATA]]))</f>
        <v>52</v>
      </c>
      <c r="D310" s="51" t="s">
        <v>923</v>
      </c>
      <c r="E310" s="310">
        <v>290</v>
      </c>
      <c r="F310" s="172" t="s">
        <v>791</v>
      </c>
      <c r="G310" s="9" t="str">
        <f>IF(D310="","*",VLOOKUP(F310,BS_ATIVIDADE[#All],3,FALSE))</f>
        <v>SOLDA</v>
      </c>
      <c r="H310" s="202" t="str" cm="1">
        <f t="array" ref="H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310" s="173" t="s">
        <v>608</v>
      </c>
      <c r="J310" s="215">
        <v>74</v>
      </c>
      <c r="K310" s="215">
        <v>288.5</v>
      </c>
      <c r="L310" s="83" t="s">
        <v>608</v>
      </c>
      <c r="M310" s="202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10" s="202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310" s="173">
        <v>0.375</v>
      </c>
      <c r="P310" s="173">
        <v>6.25E-2</v>
      </c>
      <c r="Q310" s="83">
        <v>1</v>
      </c>
      <c r="R310" s="10" t="str">
        <f>IFERROR(_xlfn.XLOOKUP(F310, BS_ATIVIDADE[ATIVIDADE],BS_ATIVIDADE[UNIDADE] ), "*")</f>
        <v>Nº DE SOLDA</v>
      </c>
      <c r="S310" s="28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0" s="80" t="str">
        <f>IFERROR(_xlfn.XLOOKUP(J310, BASE_MAPA!$D$2:$D$359, BASE_MAPA!$I$2:$I$359), "ERRO")</f>
        <v>MARCO INICIAL - ALTO ARAGUAIA</v>
      </c>
      <c r="V310" s="196" t="s">
        <v>1778</v>
      </c>
      <c r="W310" s="173" t="s">
        <v>1496</v>
      </c>
      <c r="X310" s="216" t="s">
        <v>964</v>
      </c>
      <c r="Y310" s="158"/>
      <c r="Z310" s="158"/>
      <c r="AA310" s="83" t="s">
        <v>608</v>
      </c>
      <c r="AB310" s="70" t="s">
        <v>608</v>
      </c>
      <c r="AC310" s="70" t="s">
        <v>608</v>
      </c>
      <c r="AD310" s="173" t="s">
        <v>608</v>
      </c>
      <c r="AE310" s="83" t="s">
        <v>608</v>
      </c>
      <c r="AF310" s="83" t="s">
        <v>608</v>
      </c>
      <c r="AG310" s="83" t="s">
        <v>608</v>
      </c>
      <c r="AH310" s="48"/>
      <c r="AI310" s="142" t="str">
        <f>IF(BS_CONTROLE[[#This Row],[Atividade]]=0, "-", BS_CONTROLE[[#This Row],[Atividade]])</f>
        <v>PDM - SOLDA</v>
      </c>
      <c r="AJ310" s="9" t="str">
        <f>IF(D310="","*",VLOOKUP(AI310,BS_ATIVIDADE[#Data],3,FALSE))</f>
        <v>SOLDA</v>
      </c>
      <c r="AK310" s="276" t="str">
        <f>IF(BS_CONTROLE[[#This Row],[Local - Partida]]=0, "-", BS_CONTROLE[[#This Row],[Local - Partida]])</f>
        <v>TCS1</v>
      </c>
      <c r="AL310" s="276" t="str">
        <f>IF(BS_CONTROLE[[#This Row],[Local - Encerramento]]=0, "-", BS_CONTROLE[[#This Row],[Local - Encerramento]])</f>
        <v>-</v>
      </c>
      <c r="AM310" s="276" t="str">
        <f>IF(BS_CONTROLE[[#This Row],[Entre - Estações]]=0, "-", BS_CONTROLE[[#This Row],[Entre - Estações]])</f>
        <v>TCS</v>
      </c>
      <c r="AN310" s="276" t="str">
        <f>IF(BS_CONTROLE[[#This Row],[SB]]=0, "-", BS_CONTROLE[[#This Row],[SB]])</f>
        <v>TCS1</v>
      </c>
      <c r="AO310" s="277">
        <f>IF(BS_CONTROLE[[#This Row],[SUB]]=0, "-", BS_CONTROLE[[#This Row],[SUB]])</f>
        <v>74</v>
      </c>
      <c r="AP310" s="278">
        <f>IF(BS_CONTROLE[[#This Row],[KM - Inicio]]=0, "-", BS_CONTROLE[[#This Row],[KM - Inicio]])</f>
        <v>288.5</v>
      </c>
      <c r="AQ310" s="278" t="str">
        <f>IF(BS_CONTROLE[[#This Row],[KM - Fim]]=0, "-", BS_CONTROLE[[#This Row],[KM - Fim]])</f>
        <v>-</v>
      </c>
      <c r="AR310" s="240"/>
      <c r="AS310" s="240"/>
      <c r="AT310" s="240"/>
      <c r="AU310" s="38"/>
      <c r="AV310" s="38"/>
      <c r="AW310" s="38"/>
      <c r="AX310" s="38"/>
      <c r="AY310" s="309">
        <f>IF(D310="","*",IFERROR(IF(ISODD(COUNT(AS310:AX310)),"ERRO",SUM((AT310-AS310),(AV310-AU310),(AX310-AW310))),"ERRO"))</f>
        <v>0</v>
      </c>
      <c r="AZ310" s="13"/>
      <c r="BA310" s="71"/>
      <c r="BB310" s="10" t="str">
        <f>IFERROR(_xlfn.XLOOKUP(AI310, BS_ATIVIDADE[ATIVIDADE],BS_ATIVIDADE[UNIDADE] ), "*")</f>
        <v>Nº DE SOLDA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0" s="11" t="str">
        <f>IFERROR(_xlfn.XLOOKUP(AO310, BASE_MAPA!$D$2:$D$359, BASE_MAPA!$I$2:$I$359), "ERRO")</f>
        <v>MARCO INICIAL - ALTO ARAGUAIA</v>
      </c>
      <c r="BF310" s="279" t="str">
        <f>IF(BS_CONTROLE[[#This Row],[Responsavel pelo boletim]]=0, "-", BS_CONTROLE[[#This Row],[Responsavel pelo boletim]])</f>
        <v>Cleyton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23" t="str">
        <f t="shared" si="11"/>
        <v/>
      </c>
    </row>
    <row r="311" spans="1:72" hidden="1">
      <c r="A311" s="50" t="str">
        <f>D311&amp;B311</f>
        <v/>
      </c>
      <c r="B311" s="171"/>
      <c r="C311" s="8" t="str">
        <f>IF(BS_CONTROLE[[#This Row],[DATA]]="","",WEEKNUM(BS_CONTROLE[[#This Row],[DATA]]))</f>
        <v/>
      </c>
      <c r="D311" s="51"/>
      <c r="E311" s="310">
        <v>291</v>
      </c>
      <c r="F311" s="172"/>
      <c r="G311" s="9" t="str">
        <f>IF(D311="","*",VLOOKUP(F311,BS_ATIVIDADE[#All],3,FALSE))</f>
        <v>*</v>
      </c>
      <c r="H311" s="173"/>
      <c r="I311" s="173"/>
      <c r="J311" s="215"/>
      <c r="K311" s="215"/>
      <c r="L311" s="83" t="s">
        <v>608</v>
      </c>
      <c r="M311" s="202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2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6"/>
      <c r="W311" s="173"/>
      <c r="X311" s="216"/>
      <c r="Y311" s="158"/>
      <c r="Z311" s="158"/>
      <c r="AA311" s="83"/>
      <c r="AB311" s="70"/>
      <c r="AC311" s="70" t="s">
        <v>608</v>
      </c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6" t="str">
        <f>IF(BS_CONTROLE[[#This Row],[Local - Partida]]=0, "-", BS_CONTROLE[[#This Row],[Local - Partida]])</f>
        <v>-</v>
      </c>
      <c r="AL311" s="276" t="str">
        <f>IF(BS_CONTROLE[[#This Row],[Local - Encerramento]]=0, "-", BS_CONTROLE[[#This Row],[Local - Encerramento]])</f>
        <v>-</v>
      </c>
      <c r="AM311" s="276" t="str">
        <f>IF(BS_CONTROLE[[#This Row],[Entre - Estações]]=0, "-", BS_CONTROLE[[#This Row],[Entre - Estações]])</f>
        <v>-</v>
      </c>
      <c r="AN311" s="276" t="str">
        <f>IF(BS_CONTROLE[[#This Row],[SB]]=0, "-", BS_CONTROLE[[#This Row],[SB]])</f>
        <v>-</v>
      </c>
      <c r="AO311" s="277" t="str">
        <f>IF(BS_CONTROLE[[#This Row],[SUB]]=0, "-", BS_CONTROLE[[#This Row],[SUB]])</f>
        <v>-</v>
      </c>
      <c r="AP311" s="278" t="str">
        <f>IF(BS_CONTROLE[[#This Row],[KM - Inicio]]=0, "-", BS_CONTROLE[[#This Row],[KM - Inicio]])</f>
        <v>-</v>
      </c>
      <c r="AQ311" s="278" t="str">
        <f>IF(BS_CONTROLE[[#This Row],[KM - Fim]]=0, "-", BS_CONTROLE[[#This Row],[KM - Fim]])</f>
        <v>-</v>
      </c>
      <c r="AR311" s="240"/>
      <c r="AS311" s="240"/>
      <c r="AT311" s="240"/>
      <c r="AU311" s="38"/>
      <c r="AV311" s="38"/>
      <c r="AW311" s="38"/>
      <c r="AX311" s="38"/>
      <c r="AY311" s="309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79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>IF(AND(BR311&lt;1,BS311&lt;1),"Produção e Intervalo",IF(BR311&lt;1,"Intervalo",IF(BS311&lt;1,"Produção","Aderente")))</f>
        <v>Aderente</v>
      </c>
      <c r="BR311" s="18" t="str">
        <f>IF(OR(B311="",F311=""),"*",AY311/P311)</f>
        <v>*</v>
      </c>
      <c r="BS311" s="18" t="str">
        <f>IF(OR(B311="",F311=""),"*",BA311/Q311)</f>
        <v>*</v>
      </c>
      <c r="BT311" s="223" t="str">
        <f t="shared" si="11"/>
        <v/>
      </c>
    </row>
    <row r="312" spans="1:72" hidden="1">
      <c r="A312" s="50" t="str">
        <f>D312&amp;B312</f>
        <v>N2146015</v>
      </c>
      <c r="B312" s="171">
        <v>46015</v>
      </c>
      <c r="C312" s="8">
        <f>IF(BS_CONTROLE[[#This Row],[DATA]]="","",WEEKNUM(BS_CONTROLE[[#This Row],[DATA]]))</f>
        <v>52</v>
      </c>
      <c r="D312" s="51" t="s">
        <v>1767</v>
      </c>
      <c r="E312" s="310">
        <v>292</v>
      </c>
      <c r="F312" s="172" t="s">
        <v>622</v>
      </c>
      <c r="G312" s="9" t="str">
        <f>IF(D312="","*",VLOOKUP(F312,BS_ATIVIDADE[#All],3,FALSE))</f>
        <v>OUTROS</v>
      </c>
      <c r="H312" s="173" t="s">
        <v>1800</v>
      </c>
      <c r="I312" s="173" t="s">
        <v>1800</v>
      </c>
      <c r="J312" s="215">
        <v>72</v>
      </c>
      <c r="K312" s="215">
        <v>260</v>
      </c>
      <c r="L312" s="83" t="s">
        <v>608</v>
      </c>
      <c r="M312" s="202" t="s">
        <v>1801</v>
      </c>
      <c r="N312" s="202" t="s">
        <v>1801</v>
      </c>
      <c r="O312" s="173">
        <v>0.33333333333333331</v>
      </c>
      <c r="P312" s="173">
        <v>4.1666666666666664E-2</v>
      </c>
      <c r="Q312" s="83">
        <v>1</v>
      </c>
      <c r="R312" s="10" t="str">
        <f>IFERROR(_xlfn.XLOOKUP(F312, BS_ATIVIDADE[ATIVIDADE],BS_ATIVIDADE[UNIDADE] ), "*")</f>
        <v>BINÁRIO</v>
      </c>
      <c r="S312" s="28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28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2" s="80" t="str">
        <f>IFERROR(_xlfn.XLOOKUP(J312, BASE_MAPA!$D$2:$D$359, BASE_MAPA!$I$2:$I$359), "ERRO")</f>
        <v>ARARAQUARA - COLOMBIA</v>
      </c>
      <c r="V312" s="196" t="s">
        <v>1769</v>
      </c>
      <c r="W312" s="173" t="s">
        <v>1802</v>
      </c>
      <c r="X312" s="216" t="s">
        <v>964</v>
      </c>
      <c r="Y312" s="158"/>
      <c r="Z312" s="158"/>
      <c r="AA312" s="83">
        <v>1</v>
      </c>
      <c r="AB312" s="70" t="s">
        <v>961</v>
      </c>
      <c r="AC312" s="70" t="s">
        <v>951</v>
      </c>
      <c r="AD312" s="173">
        <v>0.29166666666666669</v>
      </c>
      <c r="AE312" s="83">
        <v>9401</v>
      </c>
      <c r="AF312" s="83">
        <v>7672</v>
      </c>
      <c r="AG312" s="83">
        <v>10</v>
      </c>
      <c r="AH312" s="48"/>
      <c r="AI312" s="142" t="str">
        <f>IF(BS_CONTROLE[[#This Row],[Atividade]]=0, "-", BS_CONTROLE[[#This Row],[Atividade]])</f>
        <v>DESLOCAMENTO</v>
      </c>
      <c r="AJ312" s="9" t="str">
        <f>IF(D312="","*",VLOOKUP(AI312,BS_ATIVIDADE[#Data],3,FALSE))</f>
        <v>OUTROS</v>
      </c>
      <c r="AK312" s="276" t="str">
        <f>IF(BS_CONTROLE[[#This Row],[Local - Partida]]=0, "-", BS_CONTROLE[[#This Row],[Local - Partida]])</f>
        <v>ZTOZFT3</v>
      </c>
      <c r="AL312" s="276" t="str">
        <f>IF(BS_CONTROLE[[#This Row],[Local - Encerramento]]=0, "-", BS_CONTROLE[[#This Row],[Local - Encerramento]])</f>
        <v>ZTOZFT3</v>
      </c>
      <c r="AM312" s="276" t="str">
        <f>IF(BS_CONTROLE[[#This Row],[Entre - Estações]]=0, "-", BS_CONTROLE[[#This Row],[Entre - Estações]])</f>
        <v>ZTO-ZGT</v>
      </c>
      <c r="AN312" s="276" t="str">
        <f>IF(BS_CONTROLE[[#This Row],[SB]]=0, "-", BS_CONTROLE[[#This Row],[SB]])</f>
        <v>ZTO-ZGT</v>
      </c>
      <c r="AO312" s="277">
        <f>IF(BS_CONTROLE[[#This Row],[SUB]]=0, "-", BS_CONTROLE[[#This Row],[SUB]])</f>
        <v>72</v>
      </c>
      <c r="AP312" s="278">
        <f>IF(BS_CONTROLE[[#This Row],[KM - Inicio]]=0, "-", BS_CONTROLE[[#This Row],[KM - Inicio]])</f>
        <v>260</v>
      </c>
      <c r="AQ312" s="278" t="str">
        <f>IF(BS_CONTROLE[[#This Row],[KM - Fim]]=0, "-", BS_CONTROLE[[#This Row],[KM - Fim]])</f>
        <v>-</v>
      </c>
      <c r="AR312" s="240"/>
      <c r="AS312" s="240"/>
      <c r="AT312" s="240"/>
      <c r="AU312" s="38"/>
      <c r="AV312" s="38"/>
      <c r="AW312" s="38"/>
      <c r="AX312" s="38"/>
      <c r="AY312" s="309">
        <f>IF(D312="","*",IFERROR(IF(ISODD(COUNT(AS312:AX312)),"ERRO",SUM((AT312-AS312),(AV312-AU312),(AX312-AW312))),"ERRO"))</f>
        <v>0</v>
      </c>
      <c r="AZ312" s="13"/>
      <c r="BA312" s="71"/>
      <c r="BB312" s="10" t="str">
        <f>IFERROR(_xlfn.XLOOKUP(AI312, BS_ATIVIDADE[ATIVIDADE],BS_ATIVIDADE[UNIDADE] ), "*")</f>
        <v>BINÁRIO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2" s="11" t="str">
        <f>IFERROR(_xlfn.XLOOKUP(AO312, BASE_MAPA!$D$2:$D$359, BASE_MAPA!$I$2:$I$359), "ERRO")</f>
        <v>ARARAQUARA - COLOMBIA</v>
      </c>
      <c r="BF312" s="279" t="str">
        <f>IF(BS_CONTROLE[[#This Row],[Responsavel pelo boletim]]=0, "-", BS_CONTROLE[[#This Row],[Responsavel pelo boletim]])</f>
        <v>PCM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>IF(AND(BR312&lt;1,BS312&lt;1),"Produção e Intervalo",IF(BR312&lt;1,"Intervalo",IF(BS312&lt;1,"Produção","Aderente")))</f>
        <v>Produção e Intervalo</v>
      </c>
      <c r="BR312" s="18">
        <f>IF(OR(B312="",F312=""),"*",AY312/P312)</f>
        <v>0</v>
      </c>
      <c r="BS312" s="18">
        <f>IF(OR(B312="",F312=""),"*",BA312/Q312)</f>
        <v>0</v>
      </c>
      <c r="BT312" s="223" t="str">
        <f t="shared" si="11"/>
        <v/>
      </c>
    </row>
    <row r="313" spans="1:72" hidden="1">
      <c r="A313" s="50" t="str">
        <f>D313&amp;B313</f>
        <v/>
      </c>
      <c r="B313" s="171"/>
      <c r="C313" s="8" t="str">
        <f>IF(BS_CONTROLE[[#This Row],[DATA]]="","",WEEKNUM(BS_CONTROLE[[#This Row],[DATA]]))</f>
        <v/>
      </c>
      <c r="D313" s="51"/>
      <c r="E313" s="311">
        <v>293</v>
      </c>
      <c r="F313" s="172"/>
      <c r="G313" s="9" t="str">
        <f>IF(D313="","*",VLOOKUP(F313,BS_ATIVIDADE[#All],3,FALSE))</f>
        <v>*</v>
      </c>
      <c r="H313" s="173"/>
      <c r="I313" s="173"/>
      <c r="J313" s="215"/>
      <c r="K313" s="215"/>
      <c r="L313" s="83" t="s">
        <v>608</v>
      </c>
      <c r="M313" s="20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2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6"/>
      <c r="W313" s="173"/>
      <c r="X313" s="216"/>
      <c r="Y313" s="158"/>
      <c r="Z313" s="158"/>
      <c r="AA313" s="83"/>
      <c r="AB313" s="70"/>
      <c r="AC313" s="70" t="s">
        <v>608</v>
      </c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6" t="str">
        <f>IF(BS_CONTROLE[[#This Row],[Local - Partida]]=0, "-", BS_CONTROLE[[#This Row],[Local - Partida]])</f>
        <v>-</v>
      </c>
      <c r="AL313" s="276" t="str">
        <f>IF(BS_CONTROLE[[#This Row],[Local - Encerramento]]=0, "-", BS_CONTROLE[[#This Row],[Local - Encerramento]])</f>
        <v>-</v>
      </c>
      <c r="AM313" s="276" t="str">
        <f>IF(BS_CONTROLE[[#This Row],[Entre - Estações]]=0, "-", BS_CONTROLE[[#This Row],[Entre - Estações]])</f>
        <v>-</v>
      </c>
      <c r="AN313" s="276" t="str">
        <f>IF(BS_CONTROLE[[#This Row],[SB]]=0, "-", BS_CONTROLE[[#This Row],[SB]])</f>
        <v>-</v>
      </c>
      <c r="AO313" s="277" t="str">
        <f>IF(BS_CONTROLE[[#This Row],[SUB]]=0, "-", BS_CONTROLE[[#This Row],[SUB]])</f>
        <v>-</v>
      </c>
      <c r="AP313" s="278" t="str">
        <f>IF(BS_CONTROLE[[#This Row],[KM - Inicio]]=0, "-", BS_CONTROLE[[#This Row],[KM - Inicio]])</f>
        <v>-</v>
      </c>
      <c r="AQ313" s="278" t="str">
        <f>IF(BS_CONTROLE[[#This Row],[KM - Fim]]=0, "-", BS_CONTROLE[[#This Row],[KM - Fim]])</f>
        <v>-</v>
      </c>
      <c r="AR313" s="240"/>
      <c r="AS313" s="240"/>
      <c r="AT313" s="240"/>
      <c r="AU313" s="38"/>
      <c r="AV313" s="38"/>
      <c r="AW313" s="38"/>
      <c r="AX313" s="38"/>
      <c r="AY313" s="309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79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>IF(AND(BR313&lt;1,BS313&lt;1),"Produção e Intervalo",IF(BR313&lt;1,"Intervalo",IF(BS313&lt;1,"Produção","Aderente")))</f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23" t="str">
        <f t="shared" si="11"/>
        <v/>
      </c>
    </row>
    <row r="314" spans="1:72" hidden="1">
      <c r="A314" s="50" t="str">
        <f>D314&amp;B314</f>
        <v>E4846015</v>
      </c>
      <c r="B314" s="171">
        <v>46015</v>
      </c>
      <c r="C314" s="8">
        <f>IF(BS_CONTROLE[[#This Row],[DATA]]="","",WEEKNUM(BS_CONTROLE[[#This Row],[DATA]]))</f>
        <v>52</v>
      </c>
      <c r="D314" s="51" t="s">
        <v>1356</v>
      </c>
      <c r="E314" s="310">
        <v>294</v>
      </c>
      <c r="F314" s="172"/>
      <c r="G314" s="9" t="e">
        <f>IF(D314="","*",VLOOKUP(F314,BS_ATIVIDADE[#All],3,FALSE))</f>
        <v>#N/A</v>
      </c>
      <c r="H314" s="173"/>
      <c r="I314" s="173"/>
      <c r="J314" s="215"/>
      <c r="K314" s="215"/>
      <c r="L314" s="83" t="s">
        <v>608</v>
      </c>
      <c r="M314" s="202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2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6"/>
      <c r="W314" s="173"/>
      <c r="X314" s="216"/>
      <c r="Y314" s="158"/>
      <c r="Z314" s="158"/>
      <c r="AA314" s="83"/>
      <c r="AB314" s="70"/>
      <c r="AC314" s="70" t="s">
        <v>608</v>
      </c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e">
        <f>IF(D314="","*",VLOOKUP(AI314,BS_ATIVIDADE[#Data],3,FALSE))</f>
        <v>#N/A</v>
      </c>
      <c r="AK314" s="276" t="str">
        <f>IF(BS_CONTROLE[[#This Row],[Local - Partida]]=0, "-", BS_CONTROLE[[#This Row],[Local - Partida]])</f>
        <v>-</v>
      </c>
      <c r="AL314" s="276" t="str">
        <f>IF(BS_CONTROLE[[#This Row],[Local - Encerramento]]=0, "-", BS_CONTROLE[[#This Row],[Local - Encerramento]])</f>
        <v>-</v>
      </c>
      <c r="AM314" s="276" t="str">
        <f>IF(BS_CONTROLE[[#This Row],[Entre - Estações]]=0, "-", BS_CONTROLE[[#This Row],[Entre - Estações]])</f>
        <v>-</v>
      </c>
      <c r="AN314" s="276" t="str">
        <f>IF(BS_CONTROLE[[#This Row],[SB]]=0, "-", BS_CONTROLE[[#This Row],[SB]])</f>
        <v>-</v>
      </c>
      <c r="AO314" s="277" t="str">
        <f>IF(BS_CONTROLE[[#This Row],[SUB]]=0, "-", BS_CONTROLE[[#This Row],[SUB]])</f>
        <v>-</v>
      </c>
      <c r="AP314" s="278" t="str">
        <f>IF(BS_CONTROLE[[#This Row],[KM - Inicio]]=0, "-", BS_CONTROLE[[#This Row],[KM - Inicio]])</f>
        <v>-</v>
      </c>
      <c r="AQ314" s="278" t="str">
        <f>IF(BS_CONTROLE[[#This Row],[KM - Fim]]=0, "-", BS_CONTROLE[[#This Row],[KM - Fim]])</f>
        <v>-</v>
      </c>
      <c r="AR314" s="240"/>
      <c r="AS314" s="240"/>
      <c r="AT314" s="240"/>
      <c r="AU314" s="38"/>
      <c r="AV314" s="38"/>
      <c r="AW314" s="38"/>
      <c r="AX314" s="38"/>
      <c r="AY314" s="309">
        <f>IF(D314="","*",IFERROR(IF(ISODD(COUNT(AS314:AX314)),"ERRO",SUM((AT314-AS314),(AV314-AU314),(AX314-AW314))),"ERRO"))</f>
        <v>0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79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>IF(AND(BR314&lt;1,BS314&lt;1),"Produção e Intervalo",IF(BR314&lt;1,"Intervalo",IF(BS314&lt;1,"Produção","Aderente")))</f>
        <v>Aderente</v>
      </c>
      <c r="BR314" s="18" t="str">
        <f>IF(OR(B314="",F314=""),"*",AY314/P314)</f>
        <v>*</v>
      </c>
      <c r="BS314" s="18" t="str">
        <f>IF(OR(B314="",F314=""),"*",BA314/Q314)</f>
        <v>*</v>
      </c>
      <c r="BT314" s="223" t="str">
        <f t="shared" si="11"/>
        <v/>
      </c>
    </row>
    <row r="315" spans="1:72" hidden="1">
      <c r="A315" s="50" t="str">
        <f>D315&amp;B315</f>
        <v/>
      </c>
      <c r="B315" s="171"/>
      <c r="C315" s="8" t="str">
        <f>IF(BS_CONTROLE[[#This Row],[DATA]]="","",WEEKNUM(BS_CONTROLE[[#This Row],[DATA]]))</f>
        <v/>
      </c>
      <c r="D315" s="51"/>
      <c r="E315" s="310">
        <v>295</v>
      </c>
      <c r="F315" s="172"/>
      <c r="G315" s="9" t="str">
        <f>IF(D315="","*",VLOOKUP(F315,BS_ATIVIDADE[#All],3,FALSE))</f>
        <v>*</v>
      </c>
      <c r="H315" s="173"/>
      <c r="I315" s="173"/>
      <c r="J315" s="215"/>
      <c r="K315" s="215"/>
      <c r="L315" s="83" t="s">
        <v>608</v>
      </c>
      <c r="M315" s="202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2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6"/>
      <c r="W315" s="173"/>
      <c r="X315" s="216"/>
      <c r="Y315" s="158"/>
      <c r="Z315" s="158"/>
      <c r="AA315" s="83"/>
      <c r="AB315" s="70"/>
      <c r="AC315" s="70" t="s">
        <v>608</v>
      </c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6" t="str">
        <f>IF(BS_CONTROLE[[#This Row],[Local - Partida]]=0, "-", BS_CONTROLE[[#This Row],[Local - Partida]])</f>
        <v>-</v>
      </c>
      <c r="AL315" s="276" t="str">
        <f>IF(BS_CONTROLE[[#This Row],[Local - Encerramento]]=0, "-", BS_CONTROLE[[#This Row],[Local - Encerramento]])</f>
        <v>-</v>
      </c>
      <c r="AM315" s="276" t="str">
        <f>IF(BS_CONTROLE[[#This Row],[Entre - Estações]]=0, "-", BS_CONTROLE[[#This Row],[Entre - Estações]])</f>
        <v>-</v>
      </c>
      <c r="AN315" s="276" t="str">
        <f>IF(BS_CONTROLE[[#This Row],[SB]]=0, "-", BS_CONTROLE[[#This Row],[SB]])</f>
        <v>-</v>
      </c>
      <c r="AO315" s="277" t="str">
        <f>IF(BS_CONTROLE[[#This Row],[SUB]]=0, "-", BS_CONTROLE[[#This Row],[SUB]])</f>
        <v>-</v>
      </c>
      <c r="AP315" s="278" t="str">
        <f>IF(BS_CONTROLE[[#This Row],[KM - Inicio]]=0, "-", BS_CONTROLE[[#This Row],[KM - Inicio]])</f>
        <v>-</v>
      </c>
      <c r="AQ315" s="278" t="str">
        <f>IF(BS_CONTROLE[[#This Row],[KM - Fim]]=0, "-", BS_CONTROLE[[#This Row],[KM - Fim]])</f>
        <v>-</v>
      </c>
      <c r="AR315" s="240"/>
      <c r="AS315" s="240"/>
      <c r="AT315" s="240"/>
      <c r="AU315" s="38"/>
      <c r="AV315" s="38"/>
      <c r="AW315" s="38"/>
      <c r="AX315" s="38"/>
      <c r="AY315" s="309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79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>IF(AND(BR315&lt;1,BS315&lt;1),"Produção e Intervalo",IF(BR315&lt;1,"Intervalo",IF(BS315&lt;1,"Produção","Aderente")))</f>
        <v>Aderente</v>
      </c>
      <c r="BR315" s="18" t="str">
        <f>IF(OR(B315="",F315=""),"*",AY315/P315)</f>
        <v>*</v>
      </c>
      <c r="BS315" s="18" t="str">
        <f>IF(OR(B315="",F315=""),"*",BA315/Q315)</f>
        <v>*</v>
      </c>
      <c r="BT315" s="223" t="str">
        <f t="shared" si="11"/>
        <v/>
      </c>
    </row>
    <row r="316" spans="1:72" hidden="1">
      <c r="A316" s="50" t="str">
        <f>D316&amp;B316</f>
        <v/>
      </c>
      <c r="B316" s="171"/>
      <c r="C316" s="8" t="str">
        <f>IF(BS_CONTROLE[[#This Row],[DATA]]="","",WEEKNUM(BS_CONTROLE[[#This Row],[DATA]]))</f>
        <v/>
      </c>
      <c r="D316" s="51"/>
      <c r="E316" s="310">
        <v>296</v>
      </c>
      <c r="F316" s="172"/>
      <c r="G316" s="9" t="str">
        <f>IF(D316="","*",VLOOKUP(F316,BS_ATIVIDADE[#All],3,FALSE))</f>
        <v>*</v>
      </c>
      <c r="H316" s="173"/>
      <c r="I316" s="173"/>
      <c r="J316" s="215"/>
      <c r="K316" s="215"/>
      <c r="L316" s="83" t="s">
        <v>608</v>
      </c>
      <c r="M316" s="20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6"/>
      <c r="W316" s="173"/>
      <c r="X316" s="216"/>
      <c r="Y316" s="158"/>
      <c r="Z316" s="158"/>
      <c r="AA316" s="83"/>
      <c r="AB316" s="70"/>
      <c r="AC316" s="70" t="s">
        <v>608</v>
      </c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6" t="str">
        <f>IF(BS_CONTROLE[[#This Row],[Local - Partida]]=0, "-", BS_CONTROLE[[#This Row],[Local - Partida]])</f>
        <v>-</v>
      </c>
      <c r="AL316" s="276" t="str">
        <f>IF(BS_CONTROLE[[#This Row],[Local - Encerramento]]=0, "-", BS_CONTROLE[[#This Row],[Local - Encerramento]])</f>
        <v>-</v>
      </c>
      <c r="AM316" s="276" t="str">
        <f>IF(BS_CONTROLE[[#This Row],[Entre - Estações]]=0, "-", BS_CONTROLE[[#This Row],[Entre - Estações]])</f>
        <v>-</v>
      </c>
      <c r="AN316" s="276" t="str">
        <f>IF(BS_CONTROLE[[#This Row],[SB]]=0, "-", BS_CONTROLE[[#This Row],[SB]])</f>
        <v>-</v>
      </c>
      <c r="AO316" s="277" t="str">
        <f>IF(BS_CONTROLE[[#This Row],[SUB]]=0, "-", BS_CONTROLE[[#This Row],[SUB]])</f>
        <v>-</v>
      </c>
      <c r="AP316" s="278" t="str">
        <f>IF(BS_CONTROLE[[#This Row],[KM - Inicio]]=0, "-", BS_CONTROLE[[#This Row],[KM - Inicio]])</f>
        <v>-</v>
      </c>
      <c r="AQ316" s="278" t="str">
        <f>IF(BS_CONTROLE[[#This Row],[KM - Fim]]=0, "-", BS_CONTROLE[[#This Row],[KM - Fim]])</f>
        <v>-</v>
      </c>
      <c r="AR316" s="240"/>
      <c r="AS316" s="240"/>
      <c r="AT316" s="240"/>
      <c r="AU316" s="38"/>
      <c r="AV316" s="38"/>
      <c r="AW316" s="38"/>
      <c r="AX316" s="38"/>
      <c r="AY316" s="309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79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>IF(AND(BR316&lt;1,BS316&lt;1),"Produção e Intervalo",IF(BR316&lt;1,"Intervalo",IF(BS316&lt;1,"Produção","Aderente")))</f>
        <v>Aderente</v>
      </c>
      <c r="BR316" s="18" t="str">
        <f>IF(OR(B316="",F316=""),"*",AY316/P316)</f>
        <v>*</v>
      </c>
      <c r="BS316" s="18" t="str">
        <f>IF(OR(B316="",F316=""),"*",BA316/Q316)</f>
        <v>*</v>
      </c>
      <c r="BT316" s="223" t="str">
        <f t="shared" si="11"/>
        <v/>
      </c>
    </row>
    <row r="317" spans="1:72" hidden="1">
      <c r="A317" s="50" t="str">
        <f>D317&amp;B317</f>
        <v/>
      </c>
      <c r="B317" s="171"/>
      <c r="C317" s="8" t="str">
        <f>IF(BS_CONTROLE[[#This Row],[DATA]]="","",WEEKNUM(BS_CONTROLE[[#This Row],[DATA]]))</f>
        <v/>
      </c>
      <c r="D317" s="51"/>
      <c r="E317" s="310">
        <v>297</v>
      </c>
      <c r="F317" s="172"/>
      <c r="G317" s="9" t="str">
        <f>IF(D317="","*",VLOOKUP(F317,BS_ATIVIDADE[#All],3,FALSE))</f>
        <v>*</v>
      </c>
      <c r="H317" s="173"/>
      <c r="I317" s="173"/>
      <c r="J317" s="215"/>
      <c r="K317" s="215"/>
      <c r="L317" s="83" t="s">
        <v>608</v>
      </c>
      <c r="M317" s="202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2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6"/>
      <c r="W317" s="173"/>
      <c r="X317" s="216"/>
      <c r="Y317" s="158"/>
      <c r="Z317" s="158"/>
      <c r="AA317" s="83"/>
      <c r="AB317" s="70"/>
      <c r="AC317" s="70" t="s">
        <v>608</v>
      </c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6" t="str">
        <f>IF(BS_CONTROLE[[#This Row],[Local - Partida]]=0, "-", BS_CONTROLE[[#This Row],[Local - Partida]])</f>
        <v>-</v>
      </c>
      <c r="AL317" s="276" t="str">
        <f>IF(BS_CONTROLE[[#This Row],[Local - Encerramento]]=0, "-", BS_CONTROLE[[#This Row],[Local - Encerramento]])</f>
        <v>-</v>
      </c>
      <c r="AM317" s="276" t="str">
        <f>IF(BS_CONTROLE[[#This Row],[Entre - Estações]]=0, "-", BS_CONTROLE[[#This Row],[Entre - Estações]])</f>
        <v>-</v>
      </c>
      <c r="AN317" s="276" t="str">
        <f>IF(BS_CONTROLE[[#This Row],[SB]]=0, "-", BS_CONTROLE[[#This Row],[SB]])</f>
        <v>-</v>
      </c>
      <c r="AO317" s="277" t="str">
        <f>IF(BS_CONTROLE[[#This Row],[SUB]]=0, "-", BS_CONTROLE[[#This Row],[SUB]])</f>
        <v>-</v>
      </c>
      <c r="AP317" s="278" t="str">
        <f>IF(BS_CONTROLE[[#This Row],[KM - Inicio]]=0, "-", BS_CONTROLE[[#This Row],[KM - Inicio]])</f>
        <v>-</v>
      </c>
      <c r="AQ317" s="278" t="str">
        <f>IF(BS_CONTROLE[[#This Row],[KM - Fim]]=0, "-", BS_CONTROLE[[#This Row],[KM - Fim]])</f>
        <v>-</v>
      </c>
      <c r="AR317" s="240"/>
      <c r="AS317" s="240"/>
      <c r="AT317" s="240"/>
      <c r="AU317" s="38"/>
      <c r="AV317" s="38"/>
      <c r="AW317" s="38"/>
      <c r="AX317" s="38"/>
      <c r="AY317" s="309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79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>IF(AND(BR317&lt;1,BS317&lt;1),"Produção e Intervalo",IF(BR317&lt;1,"Intervalo",IF(BS317&lt;1,"Produção","Aderente")))</f>
        <v>Aderente</v>
      </c>
      <c r="BR317" s="18" t="str">
        <f>IF(OR(B317="",F317=""),"*",AY317/P317)</f>
        <v>*</v>
      </c>
      <c r="BS317" s="18" t="str">
        <f>IF(OR(B317="",F317=""),"*",BA317/Q317)</f>
        <v>*</v>
      </c>
      <c r="BT317" s="223" t="str">
        <f t="shared" si="11"/>
        <v/>
      </c>
    </row>
    <row r="318" spans="1:72" hidden="1">
      <c r="A318" s="50" t="str">
        <f>D318&amp;B318</f>
        <v/>
      </c>
      <c r="B318" s="171"/>
      <c r="C318" s="8" t="str">
        <f>IF(BS_CONTROLE[[#This Row],[DATA]]="","",WEEKNUM(BS_CONTROLE[[#This Row],[DATA]]))</f>
        <v/>
      </c>
      <c r="D318" s="51"/>
      <c r="E318" s="310">
        <v>298</v>
      </c>
      <c r="F318" s="172"/>
      <c r="G318" s="9" t="str">
        <f>IF(D318="","*",VLOOKUP(F318,BS_ATIVIDADE[#All],3,FALSE))</f>
        <v>*</v>
      </c>
      <c r="H318" s="173"/>
      <c r="I318" s="173"/>
      <c r="J318" s="215"/>
      <c r="K318" s="215"/>
      <c r="L318" s="83" t="s">
        <v>608</v>
      </c>
      <c r="M318" s="202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2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6"/>
      <c r="W318" s="173"/>
      <c r="X318" s="216"/>
      <c r="Y318" s="158"/>
      <c r="Z318" s="158"/>
      <c r="AA318" s="83"/>
      <c r="AB318" s="70"/>
      <c r="AC318" s="70" t="s">
        <v>608</v>
      </c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6" t="str">
        <f>IF(BS_CONTROLE[[#This Row],[Local - Partida]]=0, "-", BS_CONTROLE[[#This Row],[Local - Partida]])</f>
        <v>-</v>
      </c>
      <c r="AL318" s="276" t="str">
        <f>IF(BS_CONTROLE[[#This Row],[Local - Encerramento]]=0, "-", BS_CONTROLE[[#This Row],[Local - Encerramento]])</f>
        <v>-</v>
      </c>
      <c r="AM318" s="276" t="str">
        <f>IF(BS_CONTROLE[[#This Row],[Entre - Estações]]=0, "-", BS_CONTROLE[[#This Row],[Entre - Estações]])</f>
        <v>-</v>
      </c>
      <c r="AN318" s="276" t="str">
        <f>IF(BS_CONTROLE[[#This Row],[SB]]=0, "-", BS_CONTROLE[[#This Row],[SB]])</f>
        <v>-</v>
      </c>
      <c r="AO318" s="277" t="str">
        <f>IF(BS_CONTROLE[[#This Row],[SUB]]=0, "-", BS_CONTROLE[[#This Row],[SUB]])</f>
        <v>-</v>
      </c>
      <c r="AP318" s="278" t="str">
        <f>IF(BS_CONTROLE[[#This Row],[KM - Inicio]]=0, "-", BS_CONTROLE[[#This Row],[KM - Inicio]])</f>
        <v>-</v>
      </c>
      <c r="AQ318" s="278" t="str">
        <f>IF(BS_CONTROLE[[#This Row],[KM - Fim]]=0, "-", BS_CONTROLE[[#This Row],[KM - Fim]])</f>
        <v>-</v>
      </c>
      <c r="AR318" s="240"/>
      <c r="AS318" s="240"/>
      <c r="AT318" s="240"/>
      <c r="AU318" s="38"/>
      <c r="AV318" s="38"/>
      <c r="AW318" s="38"/>
      <c r="AX318" s="38"/>
      <c r="AY318" s="309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79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>IF(AND(BR318&lt;1,BS318&lt;1),"Produção e Intervalo",IF(BR318&lt;1,"Intervalo",IF(BS318&lt;1,"Produção","Aderente")))</f>
        <v>Aderente</v>
      </c>
      <c r="BR318" s="18" t="str">
        <f>IF(OR(B318="",F318=""),"*",AY318/P318)</f>
        <v>*</v>
      </c>
      <c r="BS318" s="18" t="str">
        <f>IF(OR(B318="",F318=""),"*",BA318/Q318)</f>
        <v>*</v>
      </c>
      <c r="BT318" s="223" t="str">
        <f t="shared" si="11"/>
        <v/>
      </c>
    </row>
    <row r="319" spans="1:72" hidden="1">
      <c r="A319" s="50" t="str">
        <f>D319&amp;B319</f>
        <v/>
      </c>
      <c r="B319" s="171"/>
      <c r="C319" s="8" t="str">
        <f>IF(BS_CONTROLE[[#This Row],[DATA]]="","",WEEKNUM(BS_CONTROLE[[#This Row],[DATA]]))</f>
        <v/>
      </c>
      <c r="D319" s="51"/>
      <c r="E319" s="310">
        <v>299</v>
      </c>
      <c r="F319" s="172"/>
      <c r="G319" s="9" t="str">
        <f>IF(D319="","*",VLOOKUP(F319,BS_ATIVIDADE[#All],3,FALSE))</f>
        <v>*</v>
      </c>
      <c r="H319" s="173"/>
      <c r="I319" s="173"/>
      <c r="J319" s="215"/>
      <c r="K319" s="215"/>
      <c r="L319" s="83" t="s">
        <v>608</v>
      </c>
      <c r="M319" s="20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2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6"/>
      <c r="W319" s="173"/>
      <c r="X319" s="216"/>
      <c r="Y319" s="158"/>
      <c r="Z319" s="158"/>
      <c r="AA319" s="83"/>
      <c r="AB319" s="70"/>
      <c r="AC319" s="70" t="s">
        <v>608</v>
      </c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6" t="str">
        <f>IF(BS_CONTROLE[[#This Row],[Local - Partida]]=0, "-", BS_CONTROLE[[#This Row],[Local - Partida]])</f>
        <v>-</v>
      </c>
      <c r="AL319" s="276" t="str">
        <f>IF(BS_CONTROLE[[#This Row],[Local - Encerramento]]=0, "-", BS_CONTROLE[[#This Row],[Local - Encerramento]])</f>
        <v>-</v>
      </c>
      <c r="AM319" s="276" t="str">
        <f>IF(BS_CONTROLE[[#This Row],[Entre - Estações]]=0, "-", BS_CONTROLE[[#This Row],[Entre - Estações]])</f>
        <v>-</v>
      </c>
      <c r="AN319" s="276" t="str">
        <f>IF(BS_CONTROLE[[#This Row],[SB]]=0, "-", BS_CONTROLE[[#This Row],[SB]])</f>
        <v>-</v>
      </c>
      <c r="AO319" s="277" t="str">
        <f>IF(BS_CONTROLE[[#This Row],[SUB]]=0, "-", BS_CONTROLE[[#This Row],[SUB]])</f>
        <v>-</v>
      </c>
      <c r="AP319" s="278" t="str">
        <f>IF(BS_CONTROLE[[#This Row],[KM - Inicio]]=0, "-", BS_CONTROLE[[#This Row],[KM - Inicio]])</f>
        <v>-</v>
      </c>
      <c r="AQ319" s="278" t="str">
        <f>IF(BS_CONTROLE[[#This Row],[KM - Fim]]=0, "-", BS_CONTROLE[[#This Row],[KM - Fim]])</f>
        <v>-</v>
      </c>
      <c r="AR319" s="240"/>
      <c r="AS319" s="240"/>
      <c r="AT319" s="240"/>
      <c r="AU319" s="38"/>
      <c r="AV319" s="38"/>
      <c r="AW319" s="38"/>
      <c r="AX319" s="38"/>
      <c r="AY319" s="30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7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23" t="str">
        <f t="shared" si="11"/>
        <v/>
      </c>
    </row>
    <row r="320" spans="1:72" hidden="1">
      <c r="A320" s="50" t="str">
        <f>D320&amp;B320</f>
        <v/>
      </c>
      <c r="B320" s="171"/>
      <c r="C320" s="8" t="str">
        <f>IF(BS_CONTROLE[[#This Row],[DATA]]="","",WEEKNUM(BS_CONTROLE[[#This Row],[DATA]]))</f>
        <v/>
      </c>
      <c r="D320" s="51"/>
      <c r="E320" s="310">
        <v>300</v>
      </c>
      <c r="F320" s="172"/>
      <c r="G320" s="9" t="str">
        <f>IF(D320="","*",VLOOKUP(F320,BS_ATIVIDADE[#All],3,FALSE))</f>
        <v>*</v>
      </c>
      <c r="H320" s="173"/>
      <c r="I320" s="173"/>
      <c r="J320" s="215"/>
      <c r="K320" s="215"/>
      <c r="L320" s="83" t="s">
        <v>608</v>
      </c>
      <c r="M320" s="20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2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6"/>
      <c r="W320" s="173"/>
      <c r="X320" s="216"/>
      <c r="Y320" s="158"/>
      <c r="Z320" s="158"/>
      <c r="AA320" s="83"/>
      <c r="AB320" s="70"/>
      <c r="AC320" s="70" t="s">
        <v>608</v>
      </c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6" t="str">
        <f>IF(BS_CONTROLE[[#This Row],[Local - Partida]]=0, "-", BS_CONTROLE[[#This Row],[Local - Partida]])</f>
        <v>-</v>
      </c>
      <c r="AL320" s="276" t="str">
        <f>IF(BS_CONTROLE[[#This Row],[Local - Encerramento]]=0, "-", BS_CONTROLE[[#This Row],[Local - Encerramento]])</f>
        <v>-</v>
      </c>
      <c r="AM320" s="276" t="str">
        <f>IF(BS_CONTROLE[[#This Row],[Entre - Estações]]=0, "-", BS_CONTROLE[[#This Row],[Entre - Estações]])</f>
        <v>-</v>
      </c>
      <c r="AN320" s="276" t="str">
        <f>IF(BS_CONTROLE[[#This Row],[SB]]=0, "-", BS_CONTROLE[[#This Row],[SB]])</f>
        <v>-</v>
      </c>
      <c r="AO320" s="277" t="str">
        <f>IF(BS_CONTROLE[[#This Row],[SUB]]=0, "-", BS_CONTROLE[[#This Row],[SUB]])</f>
        <v>-</v>
      </c>
      <c r="AP320" s="278" t="str">
        <f>IF(BS_CONTROLE[[#This Row],[KM - Inicio]]=0, "-", BS_CONTROLE[[#This Row],[KM - Inicio]])</f>
        <v>-</v>
      </c>
      <c r="AQ320" s="278" t="str">
        <f>IF(BS_CONTROLE[[#This Row],[KM - Fim]]=0, "-", BS_CONTROLE[[#This Row],[KM - Fim]])</f>
        <v>-</v>
      </c>
      <c r="AR320" s="240"/>
      <c r="AS320" s="240"/>
      <c r="AT320" s="240"/>
      <c r="AU320" s="38"/>
      <c r="AV320" s="38"/>
      <c r="AW320" s="38"/>
      <c r="AX320" s="38"/>
      <c r="AY320" s="30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79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>IF(AND(BR320&lt;1,BS320&lt;1),"Produção e Intervalo",IF(BR320&lt;1,"Intervalo",IF(BS320&lt;1,"Produção","Aderente")))</f>
        <v>Aderente</v>
      </c>
      <c r="BR320" s="18" t="str">
        <f>IF(OR(B320="",F320=""),"*",AY320/P320)</f>
        <v>*</v>
      </c>
      <c r="BS320" s="18" t="str">
        <f>IF(OR(B320="",F320=""),"*",BA320/Q320)</f>
        <v>*</v>
      </c>
      <c r="BT320" s="223" t="str">
        <f t="shared" si="11"/>
        <v/>
      </c>
    </row>
    <row r="321" spans="1:72" hidden="1">
      <c r="A321" s="50" t="str">
        <f>D321&amp;B321</f>
        <v/>
      </c>
      <c r="B321" s="171"/>
      <c r="C321" s="8" t="str">
        <f>IF(BS_CONTROLE[[#This Row],[DATA]]="","",WEEKNUM(BS_CONTROLE[[#This Row],[DATA]]))</f>
        <v/>
      </c>
      <c r="D321" s="51"/>
      <c r="E321" s="310">
        <v>301</v>
      </c>
      <c r="F321" s="172"/>
      <c r="G321" s="9" t="str">
        <f>IF(D321="","*",VLOOKUP(F321,BS_ATIVIDADE[#All],3,FALSE))</f>
        <v>*</v>
      </c>
      <c r="H321" s="173"/>
      <c r="I321" s="173"/>
      <c r="J321" s="215"/>
      <c r="K321" s="215"/>
      <c r="L321" s="83" t="s">
        <v>608</v>
      </c>
      <c r="M321" s="202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2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6"/>
      <c r="W321" s="173"/>
      <c r="X321" s="216"/>
      <c r="Y321" s="158"/>
      <c r="Z321" s="158"/>
      <c r="AA321" s="83"/>
      <c r="AB321" s="70"/>
      <c r="AC321" s="70" t="s">
        <v>608</v>
      </c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6" t="str">
        <f>IF(BS_CONTROLE[[#This Row],[Local - Partida]]=0, "-", BS_CONTROLE[[#This Row],[Local - Partida]])</f>
        <v>-</v>
      </c>
      <c r="AL321" s="276" t="str">
        <f>IF(BS_CONTROLE[[#This Row],[Local - Encerramento]]=0, "-", BS_CONTROLE[[#This Row],[Local - Encerramento]])</f>
        <v>-</v>
      </c>
      <c r="AM321" s="276" t="str">
        <f>IF(BS_CONTROLE[[#This Row],[Entre - Estações]]=0, "-", BS_CONTROLE[[#This Row],[Entre - Estações]])</f>
        <v>-</v>
      </c>
      <c r="AN321" s="276" t="str">
        <f>IF(BS_CONTROLE[[#This Row],[SB]]=0, "-", BS_CONTROLE[[#This Row],[SB]])</f>
        <v>-</v>
      </c>
      <c r="AO321" s="277" t="str">
        <f>IF(BS_CONTROLE[[#This Row],[SUB]]=0, "-", BS_CONTROLE[[#This Row],[SUB]])</f>
        <v>-</v>
      </c>
      <c r="AP321" s="278" t="str">
        <f>IF(BS_CONTROLE[[#This Row],[KM - Inicio]]=0, "-", BS_CONTROLE[[#This Row],[KM - Inicio]])</f>
        <v>-</v>
      </c>
      <c r="AQ321" s="278" t="str">
        <f>IF(BS_CONTROLE[[#This Row],[KM - Fim]]=0, "-", BS_CONTROLE[[#This Row],[KM - Fim]])</f>
        <v>-</v>
      </c>
      <c r="AR321" s="240"/>
      <c r="AS321" s="240"/>
      <c r="AT321" s="240"/>
      <c r="AU321" s="38"/>
      <c r="AV321" s="38"/>
      <c r="AW321" s="38"/>
      <c r="AX321" s="38"/>
      <c r="AY321" s="309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79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>IF(AND(BR321&lt;1,BS321&lt;1),"Produção e Intervalo",IF(BR321&lt;1,"Intervalo",IF(BS321&lt;1,"Produção","Aderente")))</f>
        <v>Aderente</v>
      </c>
      <c r="BR321" s="18" t="str">
        <f>IF(OR(B321="",F321=""),"*",AY321/P321)</f>
        <v>*</v>
      </c>
      <c r="BS321" s="18" t="str">
        <f>IF(OR(B321="",F321=""),"*",BA321/Q321)</f>
        <v>*</v>
      </c>
      <c r="BT321" s="223" t="str">
        <f t="shared" si="11"/>
        <v/>
      </c>
    </row>
    <row r="322" spans="1:72" hidden="1">
      <c r="A322" s="50" t="str">
        <f>D322&amp;B322</f>
        <v/>
      </c>
      <c r="B322" s="171"/>
      <c r="C322" s="8" t="str">
        <f>IF(BS_CONTROLE[[#This Row],[DATA]]="","",WEEKNUM(BS_CONTROLE[[#This Row],[DATA]]))</f>
        <v/>
      </c>
      <c r="D322" s="51"/>
      <c r="E322" s="310">
        <v>302</v>
      </c>
      <c r="F322" s="172"/>
      <c r="G322" s="9" t="str">
        <f>IF(D322="","*",VLOOKUP(F322,BS_ATIVIDADE[#All],3,FALSE))</f>
        <v>*</v>
      </c>
      <c r="H322" s="173"/>
      <c r="I322" s="173"/>
      <c r="J322" s="215"/>
      <c r="K322" s="215"/>
      <c r="L322" s="83" t="s">
        <v>608</v>
      </c>
      <c r="M322" s="202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2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6"/>
      <c r="W322" s="173"/>
      <c r="X322" s="216"/>
      <c r="Y322" s="158"/>
      <c r="Z322" s="158"/>
      <c r="AA322" s="83"/>
      <c r="AB322" s="70"/>
      <c r="AC322" s="70" t="s">
        <v>608</v>
      </c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6" t="str">
        <f>IF(BS_CONTROLE[[#This Row],[Local - Partida]]=0, "-", BS_CONTROLE[[#This Row],[Local - Partida]])</f>
        <v>-</v>
      </c>
      <c r="AL322" s="276" t="str">
        <f>IF(BS_CONTROLE[[#This Row],[Local - Encerramento]]=0, "-", BS_CONTROLE[[#This Row],[Local - Encerramento]])</f>
        <v>-</v>
      </c>
      <c r="AM322" s="276" t="str">
        <f>IF(BS_CONTROLE[[#This Row],[Entre - Estações]]=0, "-", BS_CONTROLE[[#This Row],[Entre - Estações]])</f>
        <v>-</v>
      </c>
      <c r="AN322" s="276" t="str">
        <f>IF(BS_CONTROLE[[#This Row],[SB]]=0, "-", BS_CONTROLE[[#This Row],[SB]])</f>
        <v>-</v>
      </c>
      <c r="AO322" s="277" t="str">
        <f>IF(BS_CONTROLE[[#This Row],[SUB]]=0, "-", BS_CONTROLE[[#This Row],[SUB]])</f>
        <v>-</v>
      </c>
      <c r="AP322" s="278" t="str">
        <f>IF(BS_CONTROLE[[#This Row],[KM - Inicio]]=0, "-", BS_CONTROLE[[#This Row],[KM - Inicio]])</f>
        <v>-</v>
      </c>
      <c r="AQ322" s="278" t="str">
        <f>IF(BS_CONTROLE[[#This Row],[KM - Fim]]=0, "-", BS_CONTROLE[[#This Row],[KM - Fim]])</f>
        <v>-</v>
      </c>
      <c r="AR322" s="240"/>
      <c r="AS322" s="240"/>
      <c r="AT322" s="240"/>
      <c r="AU322" s="38"/>
      <c r="AV322" s="38"/>
      <c r="AW322" s="38"/>
      <c r="AX322" s="38"/>
      <c r="AY322" s="309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79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>IF(AND(BR322&lt;1,BS322&lt;1),"Produção e Intervalo",IF(BR322&lt;1,"Intervalo",IF(BS322&lt;1,"Produção","Aderente")))</f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23" t="str">
        <f t="shared" si="11"/>
        <v/>
      </c>
    </row>
    <row r="323" spans="1:72" hidden="1">
      <c r="A323" s="50" t="str">
        <f>D323&amp;B323</f>
        <v/>
      </c>
      <c r="B323" s="171"/>
      <c r="C323" s="8" t="str">
        <f>IF(BS_CONTROLE[[#This Row],[DATA]]="","",WEEKNUM(BS_CONTROLE[[#This Row],[DATA]]))</f>
        <v/>
      </c>
      <c r="D323" s="51"/>
      <c r="E323" s="310">
        <v>303</v>
      </c>
      <c r="F323" s="172"/>
      <c r="G323" s="9" t="str">
        <f>IF(D323="","*",VLOOKUP(F323,BS_ATIVIDADE[#All],3,FALSE))</f>
        <v>*</v>
      </c>
      <c r="H323" s="173"/>
      <c r="I323" s="173"/>
      <c r="J323" s="215"/>
      <c r="K323" s="215"/>
      <c r="L323" s="83" t="s">
        <v>608</v>
      </c>
      <c r="M323" s="202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2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6"/>
      <c r="W323" s="173"/>
      <c r="X323" s="216"/>
      <c r="Y323" s="158"/>
      <c r="Z323" s="158"/>
      <c r="AA323" s="83"/>
      <c r="AB323" s="70"/>
      <c r="AC323" s="70" t="s">
        <v>608</v>
      </c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6" t="str">
        <f>IF(BS_CONTROLE[[#This Row],[Local - Partida]]=0, "-", BS_CONTROLE[[#This Row],[Local - Partida]])</f>
        <v>-</v>
      </c>
      <c r="AL323" s="276" t="str">
        <f>IF(BS_CONTROLE[[#This Row],[Local - Encerramento]]=0, "-", BS_CONTROLE[[#This Row],[Local - Encerramento]])</f>
        <v>-</v>
      </c>
      <c r="AM323" s="276" t="str">
        <f>IF(BS_CONTROLE[[#This Row],[Entre - Estações]]=0, "-", BS_CONTROLE[[#This Row],[Entre - Estações]])</f>
        <v>-</v>
      </c>
      <c r="AN323" s="276" t="str">
        <f>IF(BS_CONTROLE[[#This Row],[SB]]=0, "-", BS_CONTROLE[[#This Row],[SB]])</f>
        <v>-</v>
      </c>
      <c r="AO323" s="277" t="str">
        <f>IF(BS_CONTROLE[[#This Row],[SUB]]=0, "-", BS_CONTROLE[[#This Row],[SUB]])</f>
        <v>-</v>
      </c>
      <c r="AP323" s="278" t="str">
        <f>IF(BS_CONTROLE[[#This Row],[KM - Inicio]]=0, "-", BS_CONTROLE[[#This Row],[KM - Inicio]])</f>
        <v>-</v>
      </c>
      <c r="AQ323" s="278" t="str">
        <f>IF(BS_CONTROLE[[#This Row],[KM - Fim]]=0, "-", BS_CONTROLE[[#This Row],[KM - Fim]])</f>
        <v>-</v>
      </c>
      <c r="AR323" s="240"/>
      <c r="AS323" s="240"/>
      <c r="AT323" s="240"/>
      <c r="AU323" s="38"/>
      <c r="AV323" s="38"/>
      <c r="AW323" s="38"/>
      <c r="AX323" s="38"/>
      <c r="AY323" s="309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79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>IF(AND(BR323&lt;1,BS323&lt;1),"Produção e Intervalo",IF(BR323&lt;1,"Intervalo",IF(BS323&lt;1,"Produção","Aderente")))</f>
        <v>Aderente</v>
      </c>
      <c r="BR323" s="18" t="str">
        <f>IF(OR(B323="",F323=""),"*",AY323/P323)</f>
        <v>*</v>
      </c>
      <c r="BS323" s="18" t="str">
        <f>IF(OR(B323="",F323=""),"*",BA323/Q323)</f>
        <v>*</v>
      </c>
      <c r="BT323" s="223" t="str">
        <f t="shared" si="11"/>
        <v/>
      </c>
    </row>
    <row r="324" spans="1:72" hidden="1">
      <c r="A324" s="50" t="str">
        <f>D324&amp;B324</f>
        <v/>
      </c>
      <c r="B324" s="171"/>
      <c r="C324" s="8" t="str">
        <f>IF(BS_CONTROLE[[#This Row],[DATA]]="","",WEEKNUM(BS_CONTROLE[[#This Row],[DATA]]))</f>
        <v/>
      </c>
      <c r="D324" s="51"/>
      <c r="E324" s="310">
        <v>304</v>
      </c>
      <c r="F324" s="172"/>
      <c r="G324" s="9" t="str">
        <f>IF(D324="","*",VLOOKUP(F324,BS_ATIVIDADE[#All],3,FALSE))</f>
        <v>*</v>
      </c>
      <c r="H324" s="173"/>
      <c r="I324" s="173"/>
      <c r="J324" s="215"/>
      <c r="K324" s="215"/>
      <c r="L324" s="83" t="s">
        <v>608</v>
      </c>
      <c r="M324" s="202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2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6"/>
      <c r="W324" s="173"/>
      <c r="X324" s="216"/>
      <c r="Y324" s="158"/>
      <c r="Z324" s="158"/>
      <c r="AA324" s="83"/>
      <c r="AB324" s="70"/>
      <c r="AC324" s="70" t="s">
        <v>608</v>
      </c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6" t="str">
        <f>IF(BS_CONTROLE[[#This Row],[Local - Partida]]=0, "-", BS_CONTROLE[[#This Row],[Local - Partida]])</f>
        <v>-</v>
      </c>
      <c r="AL324" s="276" t="str">
        <f>IF(BS_CONTROLE[[#This Row],[Local - Encerramento]]=0, "-", BS_CONTROLE[[#This Row],[Local - Encerramento]])</f>
        <v>-</v>
      </c>
      <c r="AM324" s="276" t="str">
        <f>IF(BS_CONTROLE[[#This Row],[Entre - Estações]]=0, "-", BS_CONTROLE[[#This Row],[Entre - Estações]])</f>
        <v>-</v>
      </c>
      <c r="AN324" s="276" t="str">
        <f>IF(BS_CONTROLE[[#This Row],[SB]]=0, "-", BS_CONTROLE[[#This Row],[SB]])</f>
        <v>-</v>
      </c>
      <c r="AO324" s="277" t="str">
        <f>IF(BS_CONTROLE[[#This Row],[SUB]]=0, "-", BS_CONTROLE[[#This Row],[SUB]])</f>
        <v>-</v>
      </c>
      <c r="AP324" s="278" t="str">
        <f>IF(BS_CONTROLE[[#This Row],[KM - Inicio]]=0, "-", BS_CONTROLE[[#This Row],[KM - Inicio]])</f>
        <v>-</v>
      </c>
      <c r="AQ324" s="278" t="str">
        <f>IF(BS_CONTROLE[[#This Row],[KM - Fim]]=0, "-", BS_CONTROLE[[#This Row],[KM - Fim]])</f>
        <v>-</v>
      </c>
      <c r="AR324" s="240"/>
      <c r="AS324" s="240"/>
      <c r="AT324" s="240"/>
      <c r="AU324" s="38"/>
      <c r="AV324" s="38"/>
      <c r="AW324" s="38"/>
      <c r="AX324" s="38"/>
      <c r="AY324" s="30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7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23" t="str">
        <f t="shared" si="11"/>
        <v/>
      </c>
    </row>
    <row r="325" spans="1:72" hidden="1">
      <c r="A325" s="50" t="str">
        <f>D325&amp;B325</f>
        <v/>
      </c>
      <c r="B325" s="171"/>
      <c r="C325" s="8" t="str">
        <f>IF(BS_CONTROLE[[#This Row],[DATA]]="","",WEEKNUM(BS_CONTROLE[[#This Row],[DATA]]))</f>
        <v/>
      </c>
      <c r="D325" s="51"/>
      <c r="E325" s="311">
        <v>305</v>
      </c>
      <c r="F325" s="172"/>
      <c r="G325" s="9" t="str">
        <f>IF(D325="","*",VLOOKUP(F325,BS_ATIVIDADE[#All],3,FALSE))</f>
        <v>*</v>
      </c>
      <c r="H325" s="173"/>
      <c r="I325" s="173"/>
      <c r="J325" s="215"/>
      <c r="K325" s="215"/>
      <c r="L325" s="83" t="s">
        <v>608</v>
      </c>
      <c r="M325" s="20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6"/>
      <c r="W325" s="173"/>
      <c r="X325" s="216"/>
      <c r="Y325" s="158"/>
      <c r="Z325" s="158"/>
      <c r="AA325" s="83"/>
      <c r="AB325" s="70"/>
      <c r="AC325" s="70" t="s">
        <v>608</v>
      </c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6" t="str">
        <f>IF(BS_CONTROLE[[#This Row],[Local - Partida]]=0, "-", BS_CONTROLE[[#This Row],[Local - Partida]])</f>
        <v>-</v>
      </c>
      <c r="AL325" s="276" t="str">
        <f>IF(BS_CONTROLE[[#This Row],[Local - Encerramento]]=0, "-", BS_CONTROLE[[#This Row],[Local - Encerramento]])</f>
        <v>-</v>
      </c>
      <c r="AM325" s="276" t="str">
        <f>IF(BS_CONTROLE[[#This Row],[Entre - Estações]]=0, "-", BS_CONTROLE[[#This Row],[Entre - Estações]])</f>
        <v>-</v>
      </c>
      <c r="AN325" s="276" t="str">
        <f>IF(BS_CONTROLE[[#This Row],[SB]]=0, "-", BS_CONTROLE[[#This Row],[SB]])</f>
        <v>-</v>
      </c>
      <c r="AO325" s="277" t="str">
        <f>IF(BS_CONTROLE[[#This Row],[SUB]]=0, "-", BS_CONTROLE[[#This Row],[SUB]])</f>
        <v>-</v>
      </c>
      <c r="AP325" s="278" t="str">
        <f>IF(BS_CONTROLE[[#This Row],[KM - Inicio]]=0, "-", BS_CONTROLE[[#This Row],[KM - Inicio]])</f>
        <v>-</v>
      </c>
      <c r="AQ325" s="278" t="str">
        <f>IF(BS_CONTROLE[[#This Row],[KM - Fim]]=0, "-", BS_CONTROLE[[#This Row],[KM - Fim]])</f>
        <v>-</v>
      </c>
      <c r="AR325" s="240"/>
      <c r="AS325" s="240"/>
      <c r="AT325" s="240"/>
      <c r="AU325" s="38"/>
      <c r="AV325" s="38"/>
      <c r="AW325" s="38"/>
      <c r="AX325" s="38"/>
      <c r="AY325" s="30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79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>IF(AND(BR325&lt;1,BS325&lt;1),"Produção e Intervalo",IF(BR325&lt;1,"Intervalo",IF(BS325&lt;1,"Produção","Aderente")))</f>
        <v>Aderente</v>
      </c>
      <c r="BR325" s="18" t="str">
        <f>IF(OR(B325="",F325=""),"*",AY325/P325)</f>
        <v>*</v>
      </c>
      <c r="BS325" s="18" t="str">
        <f>IF(OR(B325="",F325=""),"*",BA325/Q325)</f>
        <v>*</v>
      </c>
      <c r="BT325" s="223" t="str">
        <f t="shared" si="11"/>
        <v/>
      </c>
    </row>
    <row r="326" spans="1:72" hidden="1">
      <c r="A326" s="50" t="str">
        <f>D326&amp;B326</f>
        <v/>
      </c>
      <c r="B326" s="171"/>
      <c r="C326" s="8" t="str">
        <f>IF(BS_CONTROLE[[#This Row],[DATA]]="","",WEEKNUM(BS_CONTROLE[[#This Row],[DATA]]))</f>
        <v/>
      </c>
      <c r="D326" s="51"/>
      <c r="E326" s="310">
        <v>306</v>
      </c>
      <c r="F326" s="172"/>
      <c r="G326" s="9" t="str">
        <f>IF(D326="","*",VLOOKUP(F326,BS_ATIVIDADE[#All],3,FALSE))</f>
        <v>*</v>
      </c>
      <c r="H326" s="173"/>
      <c r="I326" s="173"/>
      <c r="J326" s="215"/>
      <c r="K326" s="215"/>
      <c r="L326" s="83" t="s">
        <v>608</v>
      </c>
      <c r="M326" s="202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2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6"/>
      <c r="W326" s="173"/>
      <c r="X326" s="216"/>
      <c r="Y326" s="158"/>
      <c r="Z326" s="158"/>
      <c r="AA326" s="83"/>
      <c r="AB326" s="70"/>
      <c r="AC326" s="70" t="s">
        <v>608</v>
      </c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6" t="str">
        <f>IF(BS_CONTROLE[[#This Row],[Local - Partida]]=0, "-", BS_CONTROLE[[#This Row],[Local - Partida]])</f>
        <v>-</v>
      </c>
      <c r="AL326" s="276" t="str">
        <f>IF(BS_CONTROLE[[#This Row],[Local - Encerramento]]=0, "-", BS_CONTROLE[[#This Row],[Local - Encerramento]])</f>
        <v>-</v>
      </c>
      <c r="AM326" s="276" t="str">
        <f>IF(BS_CONTROLE[[#This Row],[Entre - Estações]]=0, "-", BS_CONTROLE[[#This Row],[Entre - Estações]])</f>
        <v>-</v>
      </c>
      <c r="AN326" s="276" t="str">
        <f>IF(BS_CONTROLE[[#This Row],[SB]]=0, "-", BS_CONTROLE[[#This Row],[SB]])</f>
        <v>-</v>
      </c>
      <c r="AO326" s="277" t="str">
        <f>IF(BS_CONTROLE[[#This Row],[SUB]]=0, "-", BS_CONTROLE[[#This Row],[SUB]])</f>
        <v>-</v>
      </c>
      <c r="AP326" s="278" t="str">
        <f>IF(BS_CONTROLE[[#This Row],[KM - Inicio]]=0, "-", BS_CONTROLE[[#This Row],[KM - Inicio]])</f>
        <v>-</v>
      </c>
      <c r="AQ326" s="278" t="str">
        <f>IF(BS_CONTROLE[[#This Row],[KM - Fim]]=0, "-", BS_CONTROLE[[#This Row],[KM - Fim]])</f>
        <v>-</v>
      </c>
      <c r="AR326" s="240"/>
      <c r="AS326" s="240"/>
      <c r="AT326" s="240"/>
      <c r="AU326" s="38"/>
      <c r="AV326" s="38"/>
      <c r="AW326" s="38"/>
      <c r="AX326" s="38"/>
      <c r="AY326" s="309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79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>IF(AND(BR326&lt;1,BS326&lt;1),"Produção e Intervalo",IF(BR326&lt;1,"Intervalo",IF(BS326&lt;1,"Produção","Aderente")))</f>
        <v>Aderente</v>
      </c>
      <c r="BR326" s="18" t="str">
        <f>IF(OR(B326="",F326=""),"*",AY326/P326)</f>
        <v>*</v>
      </c>
      <c r="BS326" s="18" t="str">
        <f>IF(OR(B326="",F326=""),"*",BA326/Q326)</f>
        <v>*</v>
      </c>
      <c r="BT326" s="223" t="str">
        <f t="shared" si="11"/>
        <v/>
      </c>
    </row>
    <row r="327" spans="1:72" hidden="1">
      <c r="A327" s="50" t="str">
        <f>D327&amp;B327</f>
        <v/>
      </c>
      <c r="B327" s="171"/>
      <c r="C327" s="8" t="str">
        <f>IF(BS_CONTROLE[[#This Row],[DATA]]="","",WEEKNUM(BS_CONTROLE[[#This Row],[DATA]]))</f>
        <v/>
      </c>
      <c r="D327" s="51"/>
      <c r="E327" s="310">
        <v>307</v>
      </c>
      <c r="F327" s="172"/>
      <c r="G327" s="9" t="str">
        <f>IF(D327="","*",VLOOKUP(F327,BS_ATIVIDADE[#All],3,FALSE))</f>
        <v>*</v>
      </c>
      <c r="H327" s="173"/>
      <c r="I327" s="173"/>
      <c r="J327" s="215"/>
      <c r="K327" s="215"/>
      <c r="L327" s="83" t="s">
        <v>608</v>
      </c>
      <c r="M327" s="202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2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6"/>
      <c r="W327" s="173"/>
      <c r="X327" s="216"/>
      <c r="Y327" s="158"/>
      <c r="Z327" s="158"/>
      <c r="AA327" s="83"/>
      <c r="AB327" s="70"/>
      <c r="AC327" s="70" t="s">
        <v>608</v>
      </c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6" t="str">
        <f>IF(BS_CONTROLE[[#This Row],[Local - Partida]]=0, "-", BS_CONTROLE[[#This Row],[Local - Partida]])</f>
        <v>-</v>
      </c>
      <c r="AL327" s="276" t="str">
        <f>IF(BS_CONTROLE[[#This Row],[Local - Encerramento]]=0, "-", BS_CONTROLE[[#This Row],[Local - Encerramento]])</f>
        <v>-</v>
      </c>
      <c r="AM327" s="276" t="str">
        <f>IF(BS_CONTROLE[[#This Row],[Entre - Estações]]=0, "-", BS_CONTROLE[[#This Row],[Entre - Estações]])</f>
        <v>-</v>
      </c>
      <c r="AN327" s="276" t="str">
        <f>IF(BS_CONTROLE[[#This Row],[SB]]=0, "-", BS_CONTROLE[[#This Row],[SB]])</f>
        <v>-</v>
      </c>
      <c r="AO327" s="277" t="str">
        <f>IF(BS_CONTROLE[[#This Row],[SUB]]=0, "-", BS_CONTROLE[[#This Row],[SUB]])</f>
        <v>-</v>
      </c>
      <c r="AP327" s="278" t="str">
        <f>IF(BS_CONTROLE[[#This Row],[KM - Inicio]]=0, "-", BS_CONTROLE[[#This Row],[KM - Inicio]])</f>
        <v>-</v>
      </c>
      <c r="AQ327" s="278" t="str">
        <f>IF(BS_CONTROLE[[#This Row],[KM - Fim]]=0, "-", BS_CONTROLE[[#This Row],[KM - Fim]])</f>
        <v>-</v>
      </c>
      <c r="AR327" s="240"/>
      <c r="AS327" s="240"/>
      <c r="AT327" s="240"/>
      <c r="AU327" s="38"/>
      <c r="AV327" s="38"/>
      <c r="AW327" s="38"/>
      <c r="AX327" s="38"/>
      <c r="AY327" s="309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79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>IF(AND(BR327&lt;1,BS327&lt;1),"Produção e Intervalo",IF(BR327&lt;1,"Intervalo",IF(BS327&lt;1,"Produção","Aderente")))</f>
        <v>Aderente</v>
      </c>
      <c r="BR327" s="18" t="str">
        <f>IF(OR(B327="",F327=""),"*",AY327/P327)</f>
        <v>*</v>
      </c>
      <c r="BS327" s="18" t="str">
        <f>IF(OR(B327="",F327=""),"*",BA327/Q327)</f>
        <v>*</v>
      </c>
      <c r="BT327" s="223" t="str">
        <f t="shared" si="11"/>
        <v/>
      </c>
    </row>
    <row r="328" spans="1:72" hidden="1">
      <c r="A328" s="50" t="str">
        <f>D328&amp;B328</f>
        <v/>
      </c>
      <c r="B328" s="171"/>
      <c r="C328" s="8" t="str">
        <f>IF(BS_CONTROLE[[#This Row],[DATA]]="","",WEEKNUM(BS_CONTROLE[[#This Row],[DATA]]))</f>
        <v/>
      </c>
      <c r="D328" s="51"/>
      <c r="E328" s="310">
        <v>308</v>
      </c>
      <c r="F328" s="172"/>
      <c r="G328" s="9" t="str">
        <f>IF(D328="","*",VLOOKUP(F328,BS_ATIVIDADE[#All],3,FALSE))</f>
        <v>*</v>
      </c>
      <c r="H328" s="173"/>
      <c r="I328" s="173"/>
      <c r="J328" s="215"/>
      <c r="K328" s="215"/>
      <c r="L328" s="83" t="s">
        <v>608</v>
      </c>
      <c r="M328" s="202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2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6"/>
      <c r="W328" s="173"/>
      <c r="X328" s="216"/>
      <c r="Y328" s="158"/>
      <c r="Z328" s="158"/>
      <c r="AA328" s="83"/>
      <c r="AB328" s="70"/>
      <c r="AC328" s="70" t="s">
        <v>608</v>
      </c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6" t="str">
        <f>IF(BS_CONTROLE[[#This Row],[Local - Partida]]=0, "-", BS_CONTROLE[[#This Row],[Local - Partida]])</f>
        <v>-</v>
      </c>
      <c r="AL328" s="276" t="str">
        <f>IF(BS_CONTROLE[[#This Row],[Local - Encerramento]]=0, "-", BS_CONTROLE[[#This Row],[Local - Encerramento]])</f>
        <v>-</v>
      </c>
      <c r="AM328" s="276" t="str">
        <f>IF(BS_CONTROLE[[#This Row],[Entre - Estações]]=0, "-", BS_CONTROLE[[#This Row],[Entre - Estações]])</f>
        <v>-</v>
      </c>
      <c r="AN328" s="276" t="str">
        <f>IF(BS_CONTROLE[[#This Row],[SB]]=0, "-", BS_CONTROLE[[#This Row],[SB]])</f>
        <v>-</v>
      </c>
      <c r="AO328" s="277" t="str">
        <f>IF(BS_CONTROLE[[#This Row],[SUB]]=0, "-", BS_CONTROLE[[#This Row],[SUB]])</f>
        <v>-</v>
      </c>
      <c r="AP328" s="278" t="str">
        <f>IF(BS_CONTROLE[[#This Row],[KM - Inicio]]=0, "-", BS_CONTROLE[[#This Row],[KM - Inicio]])</f>
        <v>-</v>
      </c>
      <c r="AQ328" s="278" t="str">
        <f>IF(BS_CONTROLE[[#This Row],[KM - Fim]]=0, "-", BS_CONTROLE[[#This Row],[KM - Fim]])</f>
        <v>-</v>
      </c>
      <c r="AR328" s="240"/>
      <c r="AS328" s="240"/>
      <c r="AT328" s="240"/>
      <c r="AU328" s="38"/>
      <c r="AV328" s="38"/>
      <c r="AW328" s="38"/>
      <c r="AX328" s="38"/>
      <c r="AY328" s="309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79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>IF(AND(BR328&lt;1,BS328&lt;1),"Produção e Intervalo",IF(BR328&lt;1,"Intervalo",IF(BS328&lt;1,"Produção","Aderente")))</f>
        <v>Aderente</v>
      </c>
      <c r="BR328" s="18" t="str">
        <f>IF(OR(B328="",F328=""),"*",AY328/P328)</f>
        <v>*</v>
      </c>
      <c r="BS328" s="18" t="str">
        <f>IF(OR(B328="",F328=""),"*",BA328/Q328)</f>
        <v>*</v>
      </c>
      <c r="BT328" s="223" t="str">
        <f t="shared" si="11"/>
        <v/>
      </c>
    </row>
    <row r="329" spans="1:72" hidden="1">
      <c r="A329" s="50" t="str">
        <f>D329&amp;B329</f>
        <v/>
      </c>
      <c r="B329" s="171"/>
      <c r="C329" s="8" t="str">
        <f>IF(BS_CONTROLE[[#This Row],[DATA]]="","",WEEKNUM(BS_CONTROLE[[#This Row],[DATA]]))</f>
        <v/>
      </c>
      <c r="D329" s="51"/>
      <c r="E329" s="310">
        <v>309</v>
      </c>
      <c r="F329" s="172"/>
      <c r="G329" s="9" t="str">
        <f>IF(D329="","*",VLOOKUP(F329,BS_ATIVIDADE[#All],3,FALSE))</f>
        <v>*</v>
      </c>
      <c r="H329" s="173"/>
      <c r="I329" s="173"/>
      <c r="J329" s="215"/>
      <c r="K329" s="215"/>
      <c r="L329" s="83" t="s">
        <v>608</v>
      </c>
      <c r="M329" s="202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2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6"/>
      <c r="W329" s="173"/>
      <c r="X329" s="216"/>
      <c r="Y329" s="158"/>
      <c r="Z329" s="158"/>
      <c r="AA329" s="83"/>
      <c r="AB329" s="70"/>
      <c r="AC329" s="70" t="s">
        <v>608</v>
      </c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6" t="str">
        <f>IF(BS_CONTROLE[[#This Row],[Local - Partida]]=0, "-", BS_CONTROLE[[#This Row],[Local - Partida]])</f>
        <v>-</v>
      </c>
      <c r="AL329" s="276" t="str">
        <f>IF(BS_CONTROLE[[#This Row],[Local - Encerramento]]=0, "-", BS_CONTROLE[[#This Row],[Local - Encerramento]])</f>
        <v>-</v>
      </c>
      <c r="AM329" s="276" t="str">
        <f>IF(BS_CONTROLE[[#This Row],[Entre - Estações]]=0, "-", BS_CONTROLE[[#This Row],[Entre - Estações]])</f>
        <v>-</v>
      </c>
      <c r="AN329" s="276" t="str">
        <f>IF(BS_CONTROLE[[#This Row],[SB]]=0, "-", BS_CONTROLE[[#This Row],[SB]])</f>
        <v>-</v>
      </c>
      <c r="AO329" s="277" t="str">
        <f>IF(BS_CONTROLE[[#This Row],[SUB]]=0, "-", BS_CONTROLE[[#This Row],[SUB]])</f>
        <v>-</v>
      </c>
      <c r="AP329" s="278" t="str">
        <f>IF(BS_CONTROLE[[#This Row],[KM - Inicio]]=0, "-", BS_CONTROLE[[#This Row],[KM - Inicio]])</f>
        <v>-</v>
      </c>
      <c r="AQ329" s="278" t="str">
        <f>IF(BS_CONTROLE[[#This Row],[KM - Fim]]=0, "-", BS_CONTROLE[[#This Row],[KM - Fim]])</f>
        <v>-</v>
      </c>
      <c r="AR329" s="240"/>
      <c r="AS329" s="240"/>
      <c r="AT329" s="240"/>
      <c r="AU329" s="38"/>
      <c r="AV329" s="38"/>
      <c r="AW329" s="38"/>
      <c r="AX329" s="38"/>
      <c r="AY329" s="309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79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>IF(AND(BR329&lt;1,BS329&lt;1),"Produção e Intervalo",IF(BR329&lt;1,"Intervalo",IF(BS329&lt;1,"Produção","Aderente")))</f>
        <v>Aderente</v>
      </c>
      <c r="BR329" s="18" t="str">
        <f>IF(OR(B329="",F329=""),"*",AY329/P329)</f>
        <v>*</v>
      </c>
      <c r="BS329" s="18" t="str">
        <f>IF(OR(B329="",F329=""),"*",BA329/Q329)</f>
        <v>*</v>
      </c>
      <c r="BT329" s="223" t="str">
        <f t="shared" si="11"/>
        <v/>
      </c>
    </row>
    <row r="330" spans="1:72" hidden="1">
      <c r="A330" s="50" t="str">
        <f>D330&amp;B330</f>
        <v/>
      </c>
      <c r="B330" s="171"/>
      <c r="C330" s="8" t="str">
        <f>IF(BS_CONTROLE[[#This Row],[DATA]]="","",WEEKNUM(BS_CONTROLE[[#This Row],[DATA]]))</f>
        <v/>
      </c>
      <c r="D330" s="51"/>
      <c r="E330" s="310">
        <v>310</v>
      </c>
      <c r="F330" s="172"/>
      <c r="G330" s="9" t="str">
        <f>IF(D330="","*",VLOOKUP(F330,BS_ATIVIDADE[#All],3,FALSE))</f>
        <v>*</v>
      </c>
      <c r="H330" s="173"/>
      <c r="I330" s="173"/>
      <c r="J330" s="215"/>
      <c r="K330" s="215"/>
      <c r="L330" s="83" t="s">
        <v>608</v>
      </c>
      <c r="M330" s="20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6"/>
      <c r="W330" s="173"/>
      <c r="X330" s="216"/>
      <c r="Y330" s="158"/>
      <c r="Z330" s="158"/>
      <c r="AA330" s="83"/>
      <c r="AB330" s="70"/>
      <c r="AC330" s="70" t="s">
        <v>608</v>
      </c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6" t="str">
        <f>IF(BS_CONTROLE[[#This Row],[Local - Partida]]=0, "-", BS_CONTROLE[[#This Row],[Local - Partida]])</f>
        <v>-</v>
      </c>
      <c r="AL330" s="276" t="str">
        <f>IF(BS_CONTROLE[[#This Row],[Local - Encerramento]]=0, "-", BS_CONTROLE[[#This Row],[Local - Encerramento]])</f>
        <v>-</v>
      </c>
      <c r="AM330" s="276" t="str">
        <f>IF(BS_CONTROLE[[#This Row],[Entre - Estações]]=0, "-", BS_CONTROLE[[#This Row],[Entre - Estações]])</f>
        <v>-</v>
      </c>
      <c r="AN330" s="276" t="str">
        <f>IF(BS_CONTROLE[[#This Row],[SB]]=0, "-", BS_CONTROLE[[#This Row],[SB]])</f>
        <v>-</v>
      </c>
      <c r="AO330" s="277" t="str">
        <f>IF(BS_CONTROLE[[#This Row],[SUB]]=0, "-", BS_CONTROLE[[#This Row],[SUB]])</f>
        <v>-</v>
      </c>
      <c r="AP330" s="278" t="str">
        <f>IF(BS_CONTROLE[[#This Row],[KM - Inicio]]=0, "-", BS_CONTROLE[[#This Row],[KM - Inicio]])</f>
        <v>-</v>
      </c>
      <c r="AQ330" s="278" t="str">
        <f>IF(BS_CONTROLE[[#This Row],[KM - Fim]]=0, "-", BS_CONTROLE[[#This Row],[KM - Fim]])</f>
        <v>-</v>
      </c>
      <c r="AR330" s="240"/>
      <c r="AS330" s="240"/>
      <c r="AT330" s="240"/>
      <c r="AU330" s="38"/>
      <c r="AV330" s="38"/>
      <c r="AW330" s="38"/>
      <c r="AX330" s="38"/>
      <c r="AY330" s="309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79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>IF(AND(BR330&lt;1,BS330&lt;1),"Produção e Intervalo",IF(BR330&lt;1,"Intervalo",IF(BS330&lt;1,"Produção","Aderente")))</f>
        <v>Aderente</v>
      </c>
      <c r="BR330" s="18" t="str">
        <f>IF(OR(B330="",F330=""),"*",AY330/P330)</f>
        <v>*</v>
      </c>
      <c r="BS330" s="18" t="str">
        <f>IF(OR(B330="",F330=""),"*",BA330/Q330)</f>
        <v>*</v>
      </c>
      <c r="BT330" s="223" t="str">
        <f t="shared" si="11"/>
        <v/>
      </c>
    </row>
    <row r="331" spans="1:72" hidden="1">
      <c r="A331" s="50" t="str">
        <f>D331&amp;B331</f>
        <v/>
      </c>
      <c r="B331" s="171"/>
      <c r="C331" s="8" t="str">
        <f>IF(BS_CONTROLE[[#This Row],[DATA]]="","",WEEKNUM(BS_CONTROLE[[#This Row],[DATA]]))</f>
        <v/>
      </c>
      <c r="D331" s="51"/>
      <c r="E331" s="310">
        <v>311</v>
      </c>
      <c r="F331" s="172"/>
      <c r="G331" s="9" t="str">
        <f>IF(D331="","*",VLOOKUP(F331,BS_ATIVIDADE[#All],3,FALSE))</f>
        <v>*</v>
      </c>
      <c r="H331" s="173"/>
      <c r="I331" s="173"/>
      <c r="J331" s="215"/>
      <c r="K331" s="215"/>
      <c r="L331" s="83" t="s">
        <v>608</v>
      </c>
      <c r="M331" s="20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6"/>
      <c r="W331" s="173"/>
      <c r="X331" s="216"/>
      <c r="Y331" s="158"/>
      <c r="Z331" s="158"/>
      <c r="AA331" s="83"/>
      <c r="AB331" s="70"/>
      <c r="AC331" s="70" t="s">
        <v>608</v>
      </c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6" t="str">
        <f>IF(BS_CONTROLE[[#This Row],[Local - Partida]]=0, "-", BS_CONTROLE[[#This Row],[Local - Partida]])</f>
        <v>-</v>
      </c>
      <c r="AL331" s="276" t="str">
        <f>IF(BS_CONTROLE[[#This Row],[Local - Encerramento]]=0, "-", BS_CONTROLE[[#This Row],[Local - Encerramento]])</f>
        <v>-</v>
      </c>
      <c r="AM331" s="276" t="str">
        <f>IF(BS_CONTROLE[[#This Row],[Entre - Estações]]=0, "-", BS_CONTROLE[[#This Row],[Entre - Estações]])</f>
        <v>-</v>
      </c>
      <c r="AN331" s="276" t="str">
        <f>IF(BS_CONTROLE[[#This Row],[SB]]=0, "-", BS_CONTROLE[[#This Row],[SB]])</f>
        <v>-</v>
      </c>
      <c r="AO331" s="277" t="str">
        <f>IF(BS_CONTROLE[[#This Row],[SUB]]=0, "-", BS_CONTROLE[[#This Row],[SUB]])</f>
        <v>-</v>
      </c>
      <c r="AP331" s="278" t="str">
        <f>IF(BS_CONTROLE[[#This Row],[KM - Inicio]]=0, "-", BS_CONTROLE[[#This Row],[KM - Inicio]])</f>
        <v>-</v>
      </c>
      <c r="AQ331" s="278" t="str">
        <f>IF(BS_CONTROLE[[#This Row],[KM - Fim]]=0, "-", BS_CONTROLE[[#This Row],[KM - Fim]])</f>
        <v>-</v>
      </c>
      <c r="AR331" s="240"/>
      <c r="AS331" s="240"/>
      <c r="AT331" s="240"/>
      <c r="AU331" s="38"/>
      <c r="AV331" s="38"/>
      <c r="AW331" s="38"/>
      <c r="AX331" s="38"/>
      <c r="AY331" s="30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79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>IF(AND(BR331&lt;1,BS331&lt;1),"Produção e Intervalo",IF(BR331&lt;1,"Intervalo",IF(BS331&lt;1,"Produção","Aderente")))</f>
        <v>Aderente</v>
      </c>
      <c r="BR331" s="18" t="str">
        <f>IF(OR(B331="",F331=""),"*",AY331/P331)</f>
        <v>*</v>
      </c>
      <c r="BS331" s="18" t="str">
        <f>IF(OR(B331="",F331=""),"*",BA331/Q331)</f>
        <v>*</v>
      </c>
      <c r="BT331" s="223" t="str">
        <f t="shared" si="11"/>
        <v/>
      </c>
    </row>
    <row r="332" spans="1:72" hidden="1">
      <c r="A332" s="50" t="str">
        <f>D332&amp;B332</f>
        <v/>
      </c>
      <c r="B332" s="171"/>
      <c r="C332" s="8" t="str">
        <f>IF(BS_CONTROLE[[#This Row],[DATA]]="","",WEEKNUM(BS_CONTROLE[[#This Row],[DATA]]))</f>
        <v/>
      </c>
      <c r="D332" s="51"/>
      <c r="E332" s="310">
        <v>312</v>
      </c>
      <c r="F332" s="172"/>
      <c r="G332" s="9" t="str">
        <f>IF(D332="","*",VLOOKUP(F332,BS_ATIVIDADE[#All],3,FALSE))</f>
        <v>*</v>
      </c>
      <c r="H332" s="173"/>
      <c r="I332" s="173"/>
      <c r="J332" s="215"/>
      <c r="K332" s="215"/>
      <c r="L332" s="83" t="s">
        <v>608</v>
      </c>
      <c r="M332" s="20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6"/>
      <c r="W332" s="173"/>
      <c r="X332" s="216"/>
      <c r="Y332" s="158"/>
      <c r="Z332" s="158"/>
      <c r="AA332" s="83"/>
      <c r="AB332" s="70"/>
      <c r="AC332" s="70" t="s">
        <v>608</v>
      </c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6" t="str">
        <f>IF(BS_CONTROLE[[#This Row],[Local - Partida]]=0, "-", BS_CONTROLE[[#This Row],[Local - Partida]])</f>
        <v>-</v>
      </c>
      <c r="AL332" s="276" t="str">
        <f>IF(BS_CONTROLE[[#This Row],[Local - Encerramento]]=0, "-", BS_CONTROLE[[#This Row],[Local - Encerramento]])</f>
        <v>-</v>
      </c>
      <c r="AM332" s="276" t="str">
        <f>IF(BS_CONTROLE[[#This Row],[Entre - Estações]]=0, "-", BS_CONTROLE[[#This Row],[Entre - Estações]])</f>
        <v>-</v>
      </c>
      <c r="AN332" s="276" t="str">
        <f>IF(BS_CONTROLE[[#This Row],[SB]]=0, "-", BS_CONTROLE[[#This Row],[SB]])</f>
        <v>-</v>
      </c>
      <c r="AO332" s="277" t="str">
        <f>IF(BS_CONTROLE[[#This Row],[SUB]]=0, "-", BS_CONTROLE[[#This Row],[SUB]])</f>
        <v>-</v>
      </c>
      <c r="AP332" s="278" t="str">
        <f>IF(BS_CONTROLE[[#This Row],[KM - Inicio]]=0, "-", BS_CONTROLE[[#This Row],[KM - Inicio]])</f>
        <v>-</v>
      </c>
      <c r="AQ332" s="278" t="str">
        <f>IF(BS_CONTROLE[[#This Row],[KM - Fim]]=0, "-", BS_CONTROLE[[#This Row],[KM - Fim]])</f>
        <v>-</v>
      </c>
      <c r="AR332" s="240"/>
      <c r="AS332" s="240"/>
      <c r="AT332" s="240"/>
      <c r="AU332" s="38"/>
      <c r="AV332" s="38"/>
      <c r="AW332" s="38"/>
      <c r="AX332" s="38"/>
      <c r="AY332" s="30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79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>IF(AND(BR332&lt;1,BS332&lt;1),"Produção e Intervalo",IF(BR332&lt;1,"Intervalo",IF(BS332&lt;1,"Produção","Aderente")))</f>
        <v>Aderente</v>
      </c>
      <c r="BR332" s="18" t="str">
        <f>IF(OR(B332="",F332=""),"*",AY332/P332)</f>
        <v>*</v>
      </c>
      <c r="BS332" s="18" t="str">
        <f>IF(OR(B332="",F332=""),"*",BA332/Q332)</f>
        <v>*</v>
      </c>
      <c r="BT332" s="223" t="str">
        <f t="shared" si="11"/>
        <v/>
      </c>
    </row>
    <row r="333" spans="1:72" hidden="1">
      <c r="A333" s="50" t="str">
        <f>D333&amp;B333</f>
        <v/>
      </c>
      <c r="B333" s="171"/>
      <c r="C333" s="8" t="str">
        <f>IF(BS_CONTROLE[[#This Row],[DATA]]="","",WEEKNUM(BS_CONTROLE[[#This Row],[DATA]]))</f>
        <v/>
      </c>
      <c r="D333" s="51"/>
      <c r="E333" s="310">
        <v>313</v>
      </c>
      <c r="F333" s="172"/>
      <c r="G333" s="9" t="str">
        <f>IF(D333="","*",VLOOKUP(F333,BS_ATIVIDADE[#All],3,FALSE))</f>
        <v>*</v>
      </c>
      <c r="H333" s="173"/>
      <c r="I333" s="173"/>
      <c r="J333" s="215"/>
      <c r="K333" s="215"/>
      <c r="L333" s="83" t="s">
        <v>608</v>
      </c>
      <c r="M333" s="20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6"/>
      <c r="W333" s="173"/>
      <c r="X333" s="216"/>
      <c r="Y333" s="158"/>
      <c r="Z333" s="158"/>
      <c r="AA333" s="83"/>
      <c r="AB333" s="70"/>
      <c r="AC333" s="70" t="s">
        <v>608</v>
      </c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6" t="str">
        <f>IF(BS_CONTROLE[[#This Row],[Local - Partida]]=0, "-", BS_CONTROLE[[#This Row],[Local - Partida]])</f>
        <v>-</v>
      </c>
      <c r="AL333" s="276" t="str">
        <f>IF(BS_CONTROLE[[#This Row],[Local - Encerramento]]=0, "-", BS_CONTROLE[[#This Row],[Local - Encerramento]])</f>
        <v>-</v>
      </c>
      <c r="AM333" s="276" t="str">
        <f>IF(BS_CONTROLE[[#This Row],[Entre - Estações]]=0, "-", BS_CONTROLE[[#This Row],[Entre - Estações]])</f>
        <v>-</v>
      </c>
      <c r="AN333" s="276" t="str">
        <f>IF(BS_CONTROLE[[#This Row],[SB]]=0, "-", BS_CONTROLE[[#This Row],[SB]])</f>
        <v>-</v>
      </c>
      <c r="AO333" s="277" t="str">
        <f>IF(BS_CONTROLE[[#This Row],[SUB]]=0, "-", BS_CONTROLE[[#This Row],[SUB]])</f>
        <v>-</v>
      </c>
      <c r="AP333" s="278" t="str">
        <f>IF(BS_CONTROLE[[#This Row],[KM - Inicio]]=0, "-", BS_CONTROLE[[#This Row],[KM - Inicio]])</f>
        <v>-</v>
      </c>
      <c r="AQ333" s="278" t="str">
        <f>IF(BS_CONTROLE[[#This Row],[KM - Fim]]=0, "-", BS_CONTROLE[[#This Row],[KM - Fim]])</f>
        <v>-</v>
      </c>
      <c r="AR333" s="240"/>
      <c r="AS333" s="240"/>
      <c r="AT333" s="240"/>
      <c r="AU333" s="38"/>
      <c r="AV333" s="38"/>
      <c r="AW333" s="38"/>
      <c r="AX333" s="38"/>
      <c r="AY333" s="30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7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23" t="str">
        <f t="shared" si="11"/>
        <v/>
      </c>
    </row>
    <row r="334" spans="1:72" hidden="1">
      <c r="A334" s="50" t="str">
        <f>D334&amp;B334</f>
        <v/>
      </c>
      <c r="B334" s="171"/>
      <c r="C334" s="8" t="str">
        <f>IF(BS_CONTROLE[[#This Row],[DATA]]="","",WEEKNUM(BS_CONTROLE[[#This Row],[DATA]]))</f>
        <v/>
      </c>
      <c r="D334" s="51"/>
      <c r="E334" s="310">
        <v>314</v>
      </c>
      <c r="F334" s="172"/>
      <c r="G334" s="9" t="str">
        <f>IF(D334="","*",VLOOKUP(F334,BS_ATIVIDADE[#All],3,FALSE))</f>
        <v>*</v>
      </c>
      <c r="H334" s="173"/>
      <c r="I334" s="173"/>
      <c r="J334" s="215"/>
      <c r="K334" s="215"/>
      <c r="L334" s="83" t="s">
        <v>608</v>
      </c>
      <c r="M334" s="20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6"/>
      <c r="W334" s="173"/>
      <c r="X334" s="216"/>
      <c r="Y334" s="158"/>
      <c r="Z334" s="158"/>
      <c r="AA334" s="83"/>
      <c r="AB334" s="70"/>
      <c r="AC334" s="70" t="s">
        <v>608</v>
      </c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6" t="str">
        <f>IF(BS_CONTROLE[[#This Row],[Local - Partida]]=0, "-", BS_CONTROLE[[#This Row],[Local - Partida]])</f>
        <v>-</v>
      </c>
      <c r="AL334" s="276" t="str">
        <f>IF(BS_CONTROLE[[#This Row],[Local - Encerramento]]=0, "-", BS_CONTROLE[[#This Row],[Local - Encerramento]])</f>
        <v>-</v>
      </c>
      <c r="AM334" s="276" t="str">
        <f>IF(BS_CONTROLE[[#This Row],[Entre - Estações]]=0, "-", BS_CONTROLE[[#This Row],[Entre - Estações]])</f>
        <v>-</v>
      </c>
      <c r="AN334" s="276" t="str">
        <f>IF(BS_CONTROLE[[#This Row],[SB]]=0, "-", BS_CONTROLE[[#This Row],[SB]])</f>
        <v>-</v>
      </c>
      <c r="AO334" s="277" t="str">
        <f>IF(BS_CONTROLE[[#This Row],[SUB]]=0, "-", BS_CONTROLE[[#This Row],[SUB]])</f>
        <v>-</v>
      </c>
      <c r="AP334" s="278" t="str">
        <f>IF(BS_CONTROLE[[#This Row],[KM - Inicio]]=0, "-", BS_CONTROLE[[#This Row],[KM - Inicio]])</f>
        <v>-</v>
      </c>
      <c r="AQ334" s="278" t="str">
        <f>IF(BS_CONTROLE[[#This Row],[KM - Fim]]=0, "-", BS_CONTROLE[[#This Row],[KM - Fim]])</f>
        <v>-</v>
      </c>
      <c r="AR334" s="240"/>
      <c r="AS334" s="240"/>
      <c r="AT334" s="240"/>
      <c r="AU334" s="38"/>
      <c r="AV334" s="38"/>
      <c r="AW334" s="38"/>
      <c r="AX334" s="38"/>
      <c r="AY334" s="30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79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>IF(AND(BR334&lt;1,BS334&lt;1),"Produção e Intervalo",IF(BR334&lt;1,"Intervalo",IF(BS334&lt;1,"Produção","Aderente")))</f>
        <v>Aderente</v>
      </c>
      <c r="BR334" s="18" t="str">
        <f>IF(OR(B334="",F334=""),"*",AY334/P334)</f>
        <v>*</v>
      </c>
      <c r="BS334" s="18" t="str">
        <f>IF(OR(B334="",F334=""),"*",BA334/Q334)</f>
        <v>*</v>
      </c>
      <c r="BT334" s="223" t="str">
        <f t="shared" si="11"/>
        <v/>
      </c>
    </row>
    <row r="335" spans="1:72" hidden="1">
      <c r="A335" s="50" t="str">
        <f>D335&amp;B335</f>
        <v/>
      </c>
      <c r="B335" s="171"/>
      <c r="C335" s="8" t="str">
        <f>IF(BS_CONTROLE[[#This Row],[DATA]]="","",WEEKNUM(BS_CONTROLE[[#This Row],[DATA]]))</f>
        <v/>
      </c>
      <c r="D335" s="51"/>
      <c r="E335" s="310">
        <v>315</v>
      </c>
      <c r="F335" s="172"/>
      <c r="G335" s="9" t="str">
        <f>IF(D335="","*",VLOOKUP(F335,BS_ATIVIDADE[#All],3,FALSE))</f>
        <v>*</v>
      </c>
      <c r="H335" s="173"/>
      <c r="I335" s="173"/>
      <c r="J335" s="215"/>
      <c r="K335" s="215"/>
      <c r="L335" s="83" t="s">
        <v>608</v>
      </c>
      <c r="M335" s="20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6"/>
      <c r="W335" s="173"/>
      <c r="X335" s="216"/>
      <c r="Y335" s="158"/>
      <c r="Z335" s="158"/>
      <c r="AA335" s="83"/>
      <c r="AB335" s="70"/>
      <c r="AC335" s="70" t="s">
        <v>608</v>
      </c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6" t="str">
        <f>IF(BS_CONTROLE[[#This Row],[Local - Partida]]=0, "-", BS_CONTROLE[[#This Row],[Local - Partida]])</f>
        <v>-</v>
      </c>
      <c r="AL335" s="276" t="str">
        <f>IF(BS_CONTROLE[[#This Row],[Local - Encerramento]]=0, "-", BS_CONTROLE[[#This Row],[Local - Encerramento]])</f>
        <v>-</v>
      </c>
      <c r="AM335" s="276" t="str">
        <f>IF(BS_CONTROLE[[#This Row],[Entre - Estações]]=0, "-", BS_CONTROLE[[#This Row],[Entre - Estações]])</f>
        <v>-</v>
      </c>
      <c r="AN335" s="276" t="str">
        <f>IF(BS_CONTROLE[[#This Row],[SB]]=0, "-", BS_CONTROLE[[#This Row],[SB]])</f>
        <v>-</v>
      </c>
      <c r="AO335" s="277" t="str">
        <f>IF(BS_CONTROLE[[#This Row],[SUB]]=0, "-", BS_CONTROLE[[#This Row],[SUB]])</f>
        <v>-</v>
      </c>
      <c r="AP335" s="278" t="str">
        <f>IF(BS_CONTROLE[[#This Row],[KM - Inicio]]=0, "-", BS_CONTROLE[[#This Row],[KM - Inicio]])</f>
        <v>-</v>
      </c>
      <c r="AQ335" s="278" t="str">
        <f>IF(BS_CONTROLE[[#This Row],[KM - Fim]]=0, "-", BS_CONTROLE[[#This Row],[KM - Fim]])</f>
        <v>-</v>
      </c>
      <c r="AR335" s="240"/>
      <c r="AS335" s="240"/>
      <c r="AT335" s="240"/>
      <c r="AU335" s="38"/>
      <c r="AV335" s="38"/>
      <c r="AW335" s="38"/>
      <c r="AX335" s="38"/>
      <c r="AY335" s="309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79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>IF(AND(BR335&lt;1,BS335&lt;1),"Produção e Intervalo",IF(BR335&lt;1,"Intervalo",IF(BS335&lt;1,"Produção","Aderente")))</f>
        <v>Aderente</v>
      </c>
      <c r="BR335" s="18" t="str">
        <f>IF(OR(B335="",F335=""),"*",AY335/P335)</f>
        <v>*</v>
      </c>
      <c r="BS335" s="18" t="str">
        <f>IF(OR(B335="",F335=""),"*",BA335/Q335)</f>
        <v>*</v>
      </c>
      <c r="BT335" s="223" t="str">
        <f t="shared" si="11"/>
        <v/>
      </c>
    </row>
    <row r="336" spans="1:72" hidden="1">
      <c r="A336" s="50" t="str">
        <f>D336&amp;B336</f>
        <v/>
      </c>
      <c r="B336" s="171"/>
      <c r="C336" s="8" t="str">
        <f>IF(BS_CONTROLE[[#This Row],[DATA]]="","",WEEKNUM(BS_CONTROLE[[#This Row],[DATA]]))</f>
        <v/>
      </c>
      <c r="D336" s="51"/>
      <c r="E336" s="310">
        <v>316</v>
      </c>
      <c r="F336" s="172"/>
      <c r="G336" s="9" t="str">
        <f>IF(D336="","*",VLOOKUP(F336,BS_ATIVIDADE[#All],3,FALSE))</f>
        <v>*</v>
      </c>
      <c r="H336" s="173"/>
      <c r="I336" s="173"/>
      <c r="J336" s="215"/>
      <c r="K336" s="215"/>
      <c r="L336" s="83" t="s">
        <v>608</v>
      </c>
      <c r="M336" s="20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6"/>
      <c r="W336" s="173"/>
      <c r="X336" s="216"/>
      <c r="Y336" s="158"/>
      <c r="Z336" s="158"/>
      <c r="AA336" s="83"/>
      <c r="AB336" s="70"/>
      <c r="AC336" s="70" t="s">
        <v>608</v>
      </c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6" t="str">
        <f>IF(BS_CONTROLE[[#This Row],[Local - Partida]]=0, "-", BS_CONTROLE[[#This Row],[Local - Partida]])</f>
        <v>-</v>
      </c>
      <c r="AL336" s="276" t="str">
        <f>IF(BS_CONTROLE[[#This Row],[Local - Encerramento]]=0, "-", BS_CONTROLE[[#This Row],[Local - Encerramento]])</f>
        <v>-</v>
      </c>
      <c r="AM336" s="276" t="str">
        <f>IF(BS_CONTROLE[[#This Row],[Entre - Estações]]=0, "-", BS_CONTROLE[[#This Row],[Entre - Estações]])</f>
        <v>-</v>
      </c>
      <c r="AN336" s="276" t="str">
        <f>IF(BS_CONTROLE[[#This Row],[SB]]=0, "-", BS_CONTROLE[[#This Row],[SB]])</f>
        <v>-</v>
      </c>
      <c r="AO336" s="277" t="str">
        <f>IF(BS_CONTROLE[[#This Row],[SUB]]=0, "-", BS_CONTROLE[[#This Row],[SUB]])</f>
        <v>-</v>
      </c>
      <c r="AP336" s="278" t="str">
        <f>IF(BS_CONTROLE[[#This Row],[KM - Inicio]]=0, "-", BS_CONTROLE[[#This Row],[KM - Inicio]])</f>
        <v>-</v>
      </c>
      <c r="AQ336" s="278" t="str">
        <f>IF(BS_CONTROLE[[#This Row],[KM - Fim]]=0, "-", BS_CONTROLE[[#This Row],[KM - Fim]])</f>
        <v>-</v>
      </c>
      <c r="AR336" s="240"/>
      <c r="AS336" s="240"/>
      <c r="AT336" s="240"/>
      <c r="AU336" s="38"/>
      <c r="AV336" s="38"/>
      <c r="AW336" s="38"/>
      <c r="AX336" s="38"/>
      <c r="AY336" s="309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79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>IF(AND(BR336&lt;1,BS336&lt;1),"Produção e Intervalo",IF(BR336&lt;1,"Intervalo",IF(BS336&lt;1,"Produção","Aderente")))</f>
        <v>Aderente</v>
      </c>
      <c r="BR336" s="18" t="str">
        <f>IF(OR(B336="",F336=""),"*",AY336/P336)</f>
        <v>*</v>
      </c>
      <c r="BS336" s="18" t="str">
        <f>IF(OR(B336="",F336=""),"*",BA336/Q336)</f>
        <v>*</v>
      </c>
      <c r="BT336" s="223" t="str">
        <f t="shared" si="11"/>
        <v/>
      </c>
    </row>
    <row r="337" spans="1:72" hidden="1">
      <c r="A337" s="50" t="str">
        <f>D337&amp;B337</f>
        <v/>
      </c>
      <c r="B337" s="171"/>
      <c r="C337" s="8" t="str">
        <f>IF(BS_CONTROLE[[#This Row],[DATA]]="","",WEEKNUM(BS_CONTROLE[[#This Row],[DATA]]))</f>
        <v/>
      </c>
      <c r="D337" s="51"/>
      <c r="E337" s="311">
        <v>317</v>
      </c>
      <c r="F337" s="172"/>
      <c r="G337" s="9" t="str">
        <f>IF(D337="","*",VLOOKUP(F337,BS_ATIVIDADE[#All],3,FALSE))</f>
        <v>*</v>
      </c>
      <c r="H337" s="173"/>
      <c r="I337" s="173"/>
      <c r="J337" s="215"/>
      <c r="K337" s="215"/>
      <c r="L337" s="83" t="s">
        <v>608</v>
      </c>
      <c r="M337" s="20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6"/>
      <c r="W337" s="173"/>
      <c r="X337" s="216"/>
      <c r="Y337" s="158"/>
      <c r="Z337" s="158"/>
      <c r="AA337" s="83"/>
      <c r="AB337" s="70"/>
      <c r="AC337" s="70" t="s">
        <v>608</v>
      </c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6" t="str">
        <f>IF(BS_CONTROLE[[#This Row],[Local - Partida]]=0, "-", BS_CONTROLE[[#This Row],[Local - Partida]])</f>
        <v>-</v>
      </c>
      <c r="AL337" s="276" t="str">
        <f>IF(BS_CONTROLE[[#This Row],[Local - Encerramento]]=0, "-", BS_CONTROLE[[#This Row],[Local - Encerramento]])</f>
        <v>-</v>
      </c>
      <c r="AM337" s="276" t="str">
        <f>IF(BS_CONTROLE[[#This Row],[Entre - Estações]]=0, "-", BS_CONTROLE[[#This Row],[Entre - Estações]])</f>
        <v>-</v>
      </c>
      <c r="AN337" s="276" t="str">
        <f>IF(BS_CONTROLE[[#This Row],[SB]]=0, "-", BS_CONTROLE[[#This Row],[SB]])</f>
        <v>-</v>
      </c>
      <c r="AO337" s="277" t="str">
        <f>IF(BS_CONTROLE[[#This Row],[SUB]]=0, "-", BS_CONTROLE[[#This Row],[SUB]])</f>
        <v>-</v>
      </c>
      <c r="AP337" s="278" t="str">
        <f>IF(BS_CONTROLE[[#This Row],[KM - Inicio]]=0, "-", BS_CONTROLE[[#This Row],[KM - Inicio]])</f>
        <v>-</v>
      </c>
      <c r="AQ337" s="278" t="str">
        <f>IF(BS_CONTROLE[[#This Row],[KM - Fim]]=0, "-", BS_CONTROLE[[#This Row],[KM - Fim]])</f>
        <v>-</v>
      </c>
      <c r="AR337" s="240"/>
      <c r="AS337" s="240"/>
      <c r="AT337" s="240"/>
      <c r="AU337" s="38"/>
      <c r="AV337" s="38"/>
      <c r="AW337" s="38"/>
      <c r="AX337" s="38"/>
      <c r="AY337" s="309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79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>IF(AND(BR337&lt;1,BS337&lt;1),"Produção e Intervalo",IF(BR337&lt;1,"Intervalo",IF(BS337&lt;1,"Produção","Aderente")))</f>
        <v>Aderente</v>
      </c>
      <c r="BR337" s="18" t="str">
        <f>IF(OR(B337="",F337=""),"*",AY337/P337)</f>
        <v>*</v>
      </c>
      <c r="BS337" s="18" t="str">
        <f>IF(OR(B337="",F337=""),"*",BA337/Q337)</f>
        <v>*</v>
      </c>
      <c r="BT337" s="223" t="str">
        <f t="shared" si="11"/>
        <v/>
      </c>
    </row>
    <row r="338" spans="1:72" hidden="1">
      <c r="A338" s="50" t="str">
        <f>D338&amp;B338</f>
        <v/>
      </c>
      <c r="B338" s="171"/>
      <c r="C338" s="8" t="str">
        <f>IF(BS_CONTROLE[[#This Row],[DATA]]="","",WEEKNUM(BS_CONTROLE[[#This Row],[DATA]]))</f>
        <v/>
      </c>
      <c r="D338" s="51"/>
      <c r="E338" s="310">
        <v>318</v>
      </c>
      <c r="F338" s="172"/>
      <c r="G338" s="9" t="str">
        <f>IF(D338="","*",VLOOKUP(F338,BS_ATIVIDADE[#All],3,FALSE))</f>
        <v>*</v>
      </c>
      <c r="H338" s="173"/>
      <c r="I338" s="173"/>
      <c r="J338" s="215"/>
      <c r="K338" s="215"/>
      <c r="L338" s="83" t="s">
        <v>608</v>
      </c>
      <c r="M338" s="202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2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6"/>
      <c r="W338" s="173"/>
      <c r="X338" s="216"/>
      <c r="Y338" s="158"/>
      <c r="Z338" s="158"/>
      <c r="AA338" s="83"/>
      <c r="AB338" s="70"/>
      <c r="AC338" s="70" t="s">
        <v>608</v>
      </c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6" t="str">
        <f>IF(BS_CONTROLE[[#This Row],[Local - Partida]]=0, "-", BS_CONTROLE[[#This Row],[Local - Partida]])</f>
        <v>-</v>
      </c>
      <c r="AL338" s="276" t="str">
        <f>IF(BS_CONTROLE[[#This Row],[Local - Encerramento]]=0, "-", BS_CONTROLE[[#This Row],[Local - Encerramento]])</f>
        <v>-</v>
      </c>
      <c r="AM338" s="276" t="str">
        <f>IF(BS_CONTROLE[[#This Row],[Entre - Estações]]=0, "-", BS_CONTROLE[[#This Row],[Entre - Estações]])</f>
        <v>-</v>
      </c>
      <c r="AN338" s="276" t="str">
        <f>IF(BS_CONTROLE[[#This Row],[SB]]=0, "-", BS_CONTROLE[[#This Row],[SB]])</f>
        <v>-</v>
      </c>
      <c r="AO338" s="277" t="str">
        <f>IF(BS_CONTROLE[[#This Row],[SUB]]=0, "-", BS_CONTROLE[[#This Row],[SUB]])</f>
        <v>-</v>
      </c>
      <c r="AP338" s="278" t="str">
        <f>IF(BS_CONTROLE[[#This Row],[KM - Inicio]]=0, "-", BS_CONTROLE[[#This Row],[KM - Inicio]])</f>
        <v>-</v>
      </c>
      <c r="AQ338" s="278" t="str">
        <f>IF(BS_CONTROLE[[#This Row],[KM - Fim]]=0, "-", BS_CONTROLE[[#This Row],[KM - Fim]])</f>
        <v>-</v>
      </c>
      <c r="AR338" s="240"/>
      <c r="AS338" s="240"/>
      <c r="AT338" s="240"/>
      <c r="AU338" s="38"/>
      <c r="AV338" s="38"/>
      <c r="AW338" s="38"/>
      <c r="AX338" s="38"/>
      <c r="AY338" s="30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79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23" t="str">
        <f t="shared" si="11"/>
        <v/>
      </c>
    </row>
    <row r="339" spans="1:72" ht="16.5" hidden="1" customHeight="1">
      <c r="A339" s="50" t="str">
        <f>D339&amp;B339</f>
        <v/>
      </c>
      <c r="B339" s="171"/>
      <c r="C339" s="8" t="str">
        <f>IF(BS_CONTROLE[[#This Row],[DATA]]="","",WEEKNUM(BS_CONTROLE[[#This Row],[DATA]]))</f>
        <v/>
      </c>
      <c r="D339" s="51"/>
      <c r="E339" s="310">
        <v>319</v>
      </c>
      <c r="F339" s="172"/>
      <c r="G339" s="9" t="str">
        <f>IF(D339="","*",VLOOKUP(F339,BS_ATIVIDADE[#All],3,FALSE))</f>
        <v>*</v>
      </c>
      <c r="H339" s="173"/>
      <c r="I339" s="173"/>
      <c r="J339" s="215"/>
      <c r="K339" s="215"/>
      <c r="L339" s="83" t="s">
        <v>608</v>
      </c>
      <c r="M339" s="202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2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6"/>
      <c r="W339" s="173"/>
      <c r="X339" s="216"/>
      <c r="Y339" s="158"/>
      <c r="Z339" s="158"/>
      <c r="AA339" s="83"/>
      <c r="AB339" s="70"/>
      <c r="AC339" s="70" t="s">
        <v>608</v>
      </c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6" t="str">
        <f>IF(BS_CONTROLE[[#This Row],[Local - Partida]]=0, "-", BS_CONTROLE[[#This Row],[Local - Partida]])</f>
        <v>-</v>
      </c>
      <c r="AL339" s="276" t="str">
        <f>IF(BS_CONTROLE[[#This Row],[Local - Encerramento]]=0, "-", BS_CONTROLE[[#This Row],[Local - Encerramento]])</f>
        <v>-</v>
      </c>
      <c r="AM339" s="276" t="str">
        <f>IF(BS_CONTROLE[[#This Row],[Entre - Estações]]=0, "-", BS_CONTROLE[[#This Row],[Entre - Estações]])</f>
        <v>-</v>
      </c>
      <c r="AN339" s="276" t="str">
        <f>IF(BS_CONTROLE[[#This Row],[SB]]=0, "-", BS_CONTROLE[[#This Row],[SB]])</f>
        <v>-</v>
      </c>
      <c r="AO339" s="277" t="str">
        <f>IF(BS_CONTROLE[[#This Row],[SUB]]=0, "-", BS_CONTROLE[[#This Row],[SUB]])</f>
        <v>-</v>
      </c>
      <c r="AP339" s="278" t="str">
        <f>IF(BS_CONTROLE[[#This Row],[KM - Inicio]]=0, "-", BS_CONTROLE[[#This Row],[KM - Inicio]])</f>
        <v>-</v>
      </c>
      <c r="AQ339" s="278" t="str">
        <f>IF(BS_CONTROLE[[#This Row],[KM - Fim]]=0, "-", BS_CONTROLE[[#This Row],[KM - Fim]])</f>
        <v>-</v>
      </c>
      <c r="AR339" s="240"/>
      <c r="AS339" s="240"/>
      <c r="AT339" s="240"/>
      <c r="AU339" s="38"/>
      <c r="AV339" s="38"/>
      <c r="AW339" s="38"/>
      <c r="AX339" s="38"/>
      <c r="AY339" s="30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7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23" t="str">
        <f t="shared" si="11"/>
        <v/>
      </c>
    </row>
    <row r="340" spans="1:72" hidden="1">
      <c r="A340" s="50" t="str">
        <f>D340&amp;B340</f>
        <v/>
      </c>
      <c r="B340" s="171"/>
      <c r="C340" s="8" t="str">
        <f>IF(BS_CONTROLE[[#This Row],[DATA]]="","",WEEKNUM(BS_CONTROLE[[#This Row],[DATA]]))</f>
        <v/>
      </c>
      <c r="D340" s="51"/>
      <c r="E340" s="310">
        <v>320</v>
      </c>
      <c r="F340" s="172"/>
      <c r="G340" s="9" t="str">
        <f>IF(D340="","*",VLOOKUP(F340,BS_ATIVIDADE[#All],3,FALSE))</f>
        <v>*</v>
      </c>
      <c r="H340" s="173"/>
      <c r="I340" s="173"/>
      <c r="J340" s="215"/>
      <c r="K340" s="215"/>
      <c r="L340" s="83" t="s">
        <v>608</v>
      </c>
      <c r="M340" s="20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6"/>
      <c r="W340" s="173"/>
      <c r="X340" s="216"/>
      <c r="Y340" s="158"/>
      <c r="Z340" s="158"/>
      <c r="AA340" s="83"/>
      <c r="AB340" s="70"/>
      <c r="AC340" s="70" t="s">
        <v>608</v>
      </c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6" t="str">
        <f>IF(BS_CONTROLE[[#This Row],[Local - Partida]]=0, "-", BS_CONTROLE[[#This Row],[Local - Partida]])</f>
        <v>-</v>
      </c>
      <c r="AL340" s="276" t="str">
        <f>IF(BS_CONTROLE[[#This Row],[Local - Encerramento]]=0, "-", BS_CONTROLE[[#This Row],[Local - Encerramento]])</f>
        <v>-</v>
      </c>
      <c r="AM340" s="276" t="str">
        <f>IF(BS_CONTROLE[[#This Row],[Entre - Estações]]=0, "-", BS_CONTROLE[[#This Row],[Entre - Estações]])</f>
        <v>-</v>
      </c>
      <c r="AN340" s="276" t="str">
        <f>IF(BS_CONTROLE[[#This Row],[SB]]=0, "-", BS_CONTROLE[[#This Row],[SB]])</f>
        <v>-</v>
      </c>
      <c r="AO340" s="277" t="str">
        <f>IF(BS_CONTROLE[[#This Row],[SUB]]=0, "-", BS_CONTROLE[[#This Row],[SUB]])</f>
        <v>-</v>
      </c>
      <c r="AP340" s="278" t="str">
        <f>IF(BS_CONTROLE[[#This Row],[KM - Inicio]]=0, "-", BS_CONTROLE[[#This Row],[KM - Inicio]])</f>
        <v>-</v>
      </c>
      <c r="AQ340" s="278" t="str">
        <f>IF(BS_CONTROLE[[#This Row],[KM - Fim]]=0, "-", BS_CONTROLE[[#This Row],[KM - Fim]])</f>
        <v>-</v>
      </c>
      <c r="AR340" s="240"/>
      <c r="AS340" s="240"/>
      <c r="AT340" s="240"/>
      <c r="AU340" s="38"/>
      <c r="AV340" s="38"/>
      <c r="AW340" s="38"/>
      <c r="AX340" s="38"/>
      <c r="AY340" s="30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7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23" t="str">
        <f t="shared" si="11"/>
        <v/>
      </c>
    </row>
    <row r="341" spans="1:72" hidden="1">
      <c r="A341" s="50" t="str">
        <f>D341&amp;B341</f>
        <v/>
      </c>
      <c r="B341" s="171"/>
      <c r="C341" s="8" t="str">
        <f>IF(BS_CONTROLE[[#This Row],[DATA]]="","",WEEKNUM(BS_CONTROLE[[#This Row],[DATA]]))</f>
        <v/>
      </c>
      <c r="D341" s="51"/>
      <c r="E341" s="310">
        <v>321</v>
      </c>
      <c r="F341" s="172"/>
      <c r="G341" s="9" t="str">
        <f>IF(D341="","*",VLOOKUP(F341,BS_ATIVIDADE[#All],3,FALSE))</f>
        <v>*</v>
      </c>
      <c r="H341" s="173"/>
      <c r="I341" s="173"/>
      <c r="J341" s="215"/>
      <c r="K341" s="215"/>
      <c r="L341" s="83" t="s">
        <v>608</v>
      </c>
      <c r="M341" s="20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6"/>
      <c r="W341" s="173"/>
      <c r="X341" s="216"/>
      <c r="Y341" s="158"/>
      <c r="Z341" s="158"/>
      <c r="AA341" s="83"/>
      <c r="AB341" s="70"/>
      <c r="AC341" s="70" t="s">
        <v>608</v>
      </c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6" t="str">
        <f>IF(BS_CONTROLE[[#This Row],[Local - Partida]]=0, "-", BS_CONTROLE[[#This Row],[Local - Partida]])</f>
        <v>-</v>
      </c>
      <c r="AL341" s="276" t="str">
        <f>IF(BS_CONTROLE[[#This Row],[Local - Encerramento]]=0, "-", BS_CONTROLE[[#This Row],[Local - Encerramento]])</f>
        <v>-</v>
      </c>
      <c r="AM341" s="276" t="str">
        <f>IF(BS_CONTROLE[[#This Row],[Entre - Estações]]=0, "-", BS_CONTROLE[[#This Row],[Entre - Estações]])</f>
        <v>-</v>
      </c>
      <c r="AN341" s="276" t="str">
        <f>IF(BS_CONTROLE[[#This Row],[SB]]=0, "-", BS_CONTROLE[[#This Row],[SB]])</f>
        <v>-</v>
      </c>
      <c r="AO341" s="277" t="str">
        <f>IF(BS_CONTROLE[[#This Row],[SUB]]=0, "-", BS_CONTROLE[[#This Row],[SUB]])</f>
        <v>-</v>
      </c>
      <c r="AP341" s="278" t="str">
        <f>IF(BS_CONTROLE[[#This Row],[KM - Inicio]]=0, "-", BS_CONTROLE[[#This Row],[KM - Inicio]])</f>
        <v>-</v>
      </c>
      <c r="AQ341" s="278" t="str">
        <f>IF(BS_CONTROLE[[#This Row],[KM - Fim]]=0, "-", BS_CONTROLE[[#This Row],[KM - Fim]])</f>
        <v>-</v>
      </c>
      <c r="AR341" s="240"/>
      <c r="AS341" s="240"/>
      <c r="AT341" s="240"/>
      <c r="AU341" s="38"/>
      <c r="AV341" s="38"/>
      <c r="AW341" s="38"/>
      <c r="AX341" s="38"/>
      <c r="AY341" s="30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79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>IF(AND(BR341&lt;1,BS341&lt;1),"Produção e Intervalo",IF(BR341&lt;1,"Intervalo",IF(BS341&lt;1,"Produção","Aderente")))</f>
        <v>Aderente</v>
      </c>
      <c r="BR341" s="18" t="str">
        <f>IF(OR(B341="",F341=""),"*",AY341/P341)</f>
        <v>*</v>
      </c>
      <c r="BS341" s="18" t="str">
        <f>IF(OR(B341="",F341=""),"*",BA341/Q341)</f>
        <v>*</v>
      </c>
      <c r="BT341" s="223" t="str">
        <f t="shared" si="11"/>
        <v/>
      </c>
    </row>
    <row r="342" spans="1:72" hidden="1">
      <c r="A342" s="50" t="str">
        <f>D342&amp;B342</f>
        <v/>
      </c>
      <c r="B342" s="171"/>
      <c r="C342" s="8" t="str">
        <f>IF(BS_CONTROLE[[#This Row],[DATA]]="","",WEEKNUM(BS_CONTROLE[[#This Row],[DATA]]))</f>
        <v/>
      </c>
      <c r="D342" s="51"/>
      <c r="E342" s="310">
        <v>322</v>
      </c>
      <c r="F342" s="172"/>
      <c r="G342" s="9" t="str">
        <f>IF(D342="","*",VLOOKUP(F342,BS_ATIVIDADE[#All],3,FALSE))</f>
        <v>*</v>
      </c>
      <c r="H342" s="173"/>
      <c r="I342" s="173"/>
      <c r="J342" s="215"/>
      <c r="K342" s="215"/>
      <c r="L342" s="83" t="s">
        <v>608</v>
      </c>
      <c r="M342" s="20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6"/>
      <c r="W342" s="173"/>
      <c r="X342" s="216"/>
      <c r="Y342" s="158"/>
      <c r="Z342" s="158"/>
      <c r="AA342" s="83"/>
      <c r="AB342" s="70"/>
      <c r="AC342" s="70" t="s">
        <v>608</v>
      </c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6" t="str">
        <f>IF(BS_CONTROLE[[#This Row],[Local - Partida]]=0, "-", BS_CONTROLE[[#This Row],[Local - Partida]])</f>
        <v>-</v>
      </c>
      <c r="AL342" s="276" t="str">
        <f>IF(BS_CONTROLE[[#This Row],[Local - Encerramento]]=0, "-", BS_CONTROLE[[#This Row],[Local - Encerramento]])</f>
        <v>-</v>
      </c>
      <c r="AM342" s="276" t="str">
        <f>IF(BS_CONTROLE[[#This Row],[Entre - Estações]]=0, "-", BS_CONTROLE[[#This Row],[Entre - Estações]])</f>
        <v>-</v>
      </c>
      <c r="AN342" s="276" t="str">
        <f>IF(BS_CONTROLE[[#This Row],[SB]]=0, "-", BS_CONTROLE[[#This Row],[SB]])</f>
        <v>-</v>
      </c>
      <c r="AO342" s="277" t="str">
        <f>IF(BS_CONTROLE[[#This Row],[SUB]]=0, "-", BS_CONTROLE[[#This Row],[SUB]])</f>
        <v>-</v>
      </c>
      <c r="AP342" s="278" t="str">
        <f>IF(BS_CONTROLE[[#This Row],[KM - Inicio]]=0, "-", BS_CONTROLE[[#This Row],[KM - Inicio]])</f>
        <v>-</v>
      </c>
      <c r="AQ342" s="278" t="str">
        <f>IF(BS_CONTROLE[[#This Row],[KM - Fim]]=0, "-", BS_CONTROLE[[#This Row],[KM - Fim]])</f>
        <v>-</v>
      </c>
      <c r="AR342" s="240"/>
      <c r="AS342" s="240"/>
      <c r="AT342" s="240"/>
      <c r="AU342" s="38"/>
      <c r="AV342" s="38"/>
      <c r="AW342" s="38"/>
      <c r="AX342" s="38"/>
      <c r="AY342" s="30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7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23" t="str">
        <f t="shared" si="11"/>
        <v/>
      </c>
    </row>
    <row r="343" spans="1:72" hidden="1">
      <c r="A343" s="50" t="str">
        <f>D343&amp;B343</f>
        <v/>
      </c>
      <c r="B343" s="171"/>
      <c r="C343" s="8" t="str">
        <f>IF(BS_CONTROLE[[#This Row],[DATA]]="","",WEEKNUM(BS_CONTROLE[[#This Row],[DATA]]))</f>
        <v/>
      </c>
      <c r="D343" s="51"/>
      <c r="E343" s="310">
        <v>323</v>
      </c>
      <c r="F343" s="172"/>
      <c r="G343" s="9" t="str">
        <f>IF(D343="","*",VLOOKUP(F343,BS_ATIVIDADE[#All],3,FALSE))</f>
        <v>*</v>
      </c>
      <c r="H343" s="173"/>
      <c r="I343" s="173"/>
      <c r="J343" s="215"/>
      <c r="K343" s="215"/>
      <c r="L343" s="83" t="s">
        <v>608</v>
      </c>
      <c r="M343" s="20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6"/>
      <c r="W343" s="173"/>
      <c r="X343" s="216"/>
      <c r="Y343" s="158"/>
      <c r="Z343" s="158"/>
      <c r="AA343" s="83"/>
      <c r="AB343" s="70"/>
      <c r="AC343" s="70" t="s">
        <v>608</v>
      </c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6" t="str">
        <f>IF(BS_CONTROLE[[#This Row],[Local - Partida]]=0, "-", BS_CONTROLE[[#This Row],[Local - Partida]])</f>
        <v>-</v>
      </c>
      <c r="AL343" s="276" t="str">
        <f>IF(BS_CONTROLE[[#This Row],[Local - Encerramento]]=0, "-", BS_CONTROLE[[#This Row],[Local - Encerramento]])</f>
        <v>-</v>
      </c>
      <c r="AM343" s="276" t="str">
        <f>IF(BS_CONTROLE[[#This Row],[Entre - Estações]]=0, "-", BS_CONTROLE[[#This Row],[Entre - Estações]])</f>
        <v>-</v>
      </c>
      <c r="AN343" s="276" t="str">
        <f>IF(BS_CONTROLE[[#This Row],[SB]]=0, "-", BS_CONTROLE[[#This Row],[SB]])</f>
        <v>-</v>
      </c>
      <c r="AO343" s="277" t="str">
        <f>IF(BS_CONTROLE[[#This Row],[SUB]]=0, "-", BS_CONTROLE[[#This Row],[SUB]])</f>
        <v>-</v>
      </c>
      <c r="AP343" s="278" t="str">
        <f>IF(BS_CONTROLE[[#This Row],[KM - Inicio]]=0, "-", BS_CONTROLE[[#This Row],[KM - Inicio]])</f>
        <v>-</v>
      </c>
      <c r="AQ343" s="278" t="str">
        <f>IF(BS_CONTROLE[[#This Row],[KM - Fim]]=0, "-", BS_CONTROLE[[#This Row],[KM - Fim]])</f>
        <v>-</v>
      </c>
      <c r="AR343" s="240"/>
      <c r="AS343" s="240"/>
      <c r="AT343" s="240"/>
      <c r="AU343" s="38"/>
      <c r="AV343" s="38"/>
      <c r="AW343" s="38"/>
      <c r="AX343" s="38"/>
      <c r="AY343" s="30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7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23" t="str">
        <f t="shared" si="11"/>
        <v/>
      </c>
    </row>
    <row r="344" spans="1:72" hidden="1">
      <c r="A344" s="50" t="str">
        <f>D344&amp;B344</f>
        <v/>
      </c>
      <c r="B344" s="171"/>
      <c r="C344" s="8" t="str">
        <f>IF(BS_CONTROLE[[#This Row],[DATA]]="","",WEEKNUM(BS_CONTROLE[[#This Row],[DATA]]))</f>
        <v/>
      </c>
      <c r="D344" s="51"/>
      <c r="E344" s="310">
        <v>324</v>
      </c>
      <c r="F344" s="172"/>
      <c r="G344" s="9" t="str">
        <f>IF(D344="","*",VLOOKUP(F344,BS_ATIVIDADE[#All],3,FALSE))</f>
        <v>*</v>
      </c>
      <c r="H344" s="173"/>
      <c r="I344" s="173"/>
      <c r="J344" s="215"/>
      <c r="K344" s="215"/>
      <c r="L344" s="83" t="s">
        <v>608</v>
      </c>
      <c r="M344" s="20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6"/>
      <c r="W344" s="173"/>
      <c r="X344" s="216"/>
      <c r="Y344" s="158"/>
      <c r="Z344" s="158"/>
      <c r="AA344" s="83"/>
      <c r="AB344" s="70"/>
      <c r="AC344" s="70" t="s">
        <v>608</v>
      </c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6" t="str">
        <f>IF(BS_CONTROLE[[#This Row],[Local - Partida]]=0, "-", BS_CONTROLE[[#This Row],[Local - Partida]])</f>
        <v>-</v>
      </c>
      <c r="AL344" s="276" t="str">
        <f>IF(BS_CONTROLE[[#This Row],[Local - Encerramento]]=0, "-", BS_CONTROLE[[#This Row],[Local - Encerramento]])</f>
        <v>-</v>
      </c>
      <c r="AM344" s="276" t="str">
        <f>IF(BS_CONTROLE[[#This Row],[Entre - Estações]]=0, "-", BS_CONTROLE[[#This Row],[Entre - Estações]])</f>
        <v>-</v>
      </c>
      <c r="AN344" s="276" t="str">
        <f>IF(BS_CONTROLE[[#This Row],[SB]]=0, "-", BS_CONTROLE[[#This Row],[SB]])</f>
        <v>-</v>
      </c>
      <c r="AO344" s="277" t="str">
        <f>IF(BS_CONTROLE[[#This Row],[SUB]]=0, "-", BS_CONTROLE[[#This Row],[SUB]])</f>
        <v>-</v>
      </c>
      <c r="AP344" s="278" t="str">
        <f>IF(BS_CONTROLE[[#This Row],[KM - Inicio]]=0, "-", BS_CONTROLE[[#This Row],[KM - Inicio]])</f>
        <v>-</v>
      </c>
      <c r="AQ344" s="278" t="str">
        <f>IF(BS_CONTROLE[[#This Row],[KM - Fim]]=0, "-", BS_CONTROLE[[#This Row],[KM - Fim]])</f>
        <v>-</v>
      </c>
      <c r="AR344" s="240"/>
      <c r="AS344" s="240"/>
      <c r="AT344" s="240"/>
      <c r="AU344" s="38"/>
      <c r="AV344" s="38"/>
      <c r="AW344" s="38"/>
      <c r="AX344" s="38"/>
      <c r="AY344" s="30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79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>IF(AND(BR344&lt;1,BS344&lt;1),"Produção e Intervalo",IF(BR344&lt;1,"Intervalo",IF(BS344&lt;1,"Produção","Aderente")))</f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23" t="str">
        <f t="shared" si="11"/>
        <v/>
      </c>
    </row>
    <row r="345" spans="1:72" hidden="1">
      <c r="A345" s="50" t="str">
        <f>D345&amp;B345</f>
        <v/>
      </c>
      <c r="B345" s="171"/>
      <c r="C345" s="8" t="str">
        <f>IF(BS_CONTROLE[[#This Row],[DATA]]="","",WEEKNUM(BS_CONTROLE[[#This Row],[DATA]]))</f>
        <v/>
      </c>
      <c r="D345" s="51"/>
      <c r="E345" s="310">
        <v>325</v>
      </c>
      <c r="F345" s="172"/>
      <c r="G345" s="9" t="str">
        <f>IF(D345="","*",VLOOKUP(F345,BS_ATIVIDADE[#All],3,FALSE))</f>
        <v>*</v>
      </c>
      <c r="H345" s="173"/>
      <c r="I345" s="173"/>
      <c r="J345" s="215"/>
      <c r="K345" s="215"/>
      <c r="L345" s="83" t="s">
        <v>608</v>
      </c>
      <c r="M345" s="20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6"/>
      <c r="W345" s="173"/>
      <c r="X345" s="216"/>
      <c r="Y345" s="158"/>
      <c r="Z345" s="158"/>
      <c r="AA345" s="83"/>
      <c r="AB345" s="70"/>
      <c r="AC345" s="70" t="s">
        <v>608</v>
      </c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6" t="str">
        <f>IF(BS_CONTROLE[[#This Row],[Local - Partida]]=0, "-", BS_CONTROLE[[#This Row],[Local - Partida]])</f>
        <v>-</v>
      </c>
      <c r="AL345" s="276" t="str">
        <f>IF(BS_CONTROLE[[#This Row],[Local - Encerramento]]=0, "-", BS_CONTROLE[[#This Row],[Local - Encerramento]])</f>
        <v>-</v>
      </c>
      <c r="AM345" s="276" t="str">
        <f>IF(BS_CONTROLE[[#This Row],[Entre - Estações]]=0, "-", BS_CONTROLE[[#This Row],[Entre - Estações]])</f>
        <v>-</v>
      </c>
      <c r="AN345" s="276" t="str">
        <f>IF(BS_CONTROLE[[#This Row],[SB]]=0, "-", BS_CONTROLE[[#This Row],[SB]])</f>
        <v>-</v>
      </c>
      <c r="AO345" s="277" t="str">
        <f>IF(BS_CONTROLE[[#This Row],[SUB]]=0, "-", BS_CONTROLE[[#This Row],[SUB]])</f>
        <v>-</v>
      </c>
      <c r="AP345" s="278" t="str">
        <f>IF(BS_CONTROLE[[#This Row],[KM - Inicio]]=0, "-", BS_CONTROLE[[#This Row],[KM - Inicio]])</f>
        <v>-</v>
      </c>
      <c r="AQ345" s="278" t="str">
        <f>IF(BS_CONTROLE[[#This Row],[KM - Fim]]=0, "-", BS_CONTROLE[[#This Row],[KM - Fim]])</f>
        <v>-</v>
      </c>
      <c r="AR345" s="240"/>
      <c r="AS345" s="240"/>
      <c r="AT345" s="240"/>
      <c r="AU345" s="38"/>
      <c r="AV345" s="38"/>
      <c r="AW345" s="38"/>
      <c r="AX345" s="38"/>
      <c r="AY345" s="309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79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3" t="str">
        <f t="shared" si="11"/>
        <v/>
      </c>
    </row>
    <row r="346" spans="1:72" hidden="1">
      <c r="A346" s="50" t="str">
        <f>D346&amp;B346</f>
        <v/>
      </c>
      <c r="B346" s="171"/>
      <c r="C346" s="8" t="str">
        <f>IF(BS_CONTROLE[[#This Row],[DATA]]="","",WEEKNUM(BS_CONTROLE[[#This Row],[DATA]]))</f>
        <v/>
      </c>
      <c r="D346" s="51"/>
      <c r="E346" s="310">
        <v>326</v>
      </c>
      <c r="F346" s="172"/>
      <c r="G346" s="9" t="str">
        <f>IF(D346="","*",VLOOKUP(F346,BS_ATIVIDADE[#All],3,FALSE))</f>
        <v>*</v>
      </c>
      <c r="H346" s="173"/>
      <c r="I346" s="173"/>
      <c r="J346" s="215"/>
      <c r="K346" s="215"/>
      <c r="L346" s="83" t="s">
        <v>608</v>
      </c>
      <c r="M346" s="20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6"/>
      <c r="W346" s="173"/>
      <c r="X346" s="216"/>
      <c r="Y346" s="158"/>
      <c r="Z346" s="158"/>
      <c r="AA346" s="83"/>
      <c r="AB346" s="70"/>
      <c r="AC346" s="70" t="s">
        <v>608</v>
      </c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6" t="str">
        <f>IF(BS_CONTROLE[[#This Row],[Local - Partida]]=0, "-", BS_CONTROLE[[#This Row],[Local - Partida]])</f>
        <v>-</v>
      </c>
      <c r="AL346" s="276" t="str">
        <f>IF(BS_CONTROLE[[#This Row],[Local - Encerramento]]=0, "-", BS_CONTROLE[[#This Row],[Local - Encerramento]])</f>
        <v>-</v>
      </c>
      <c r="AM346" s="276" t="str">
        <f>IF(BS_CONTROLE[[#This Row],[Entre - Estações]]=0, "-", BS_CONTROLE[[#This Row],[Entre - Estações]])</f>
        <v>-</v>
      </c>
      <c r="AN346" s="276" t="str">
        <f>IF(BS_CONTROLE[[#This Row],[SB]]=0, "-", BS_CONTROLE[[#This Row],[SB]])</f>
        <v>-</v>
      </c>
      <c r="AO346" s="277" t="str">
        <f>IF(BS_CONTROLE[[#This Row],[SUB]]=0, "-", BS_CONTROLE[[#This Row],[SUB]])</f>
        <v>-</v>
      </c>
      <c r="AP346" s="278" t="str">
        <f>IF(BS_CONTROLE[[#This Row],[KM - Inicio]]=0, "-", BS_CONTROLE[[#This Row],[KM - Inicio]])</f>
        <v>-</v>
      </c>
      <c r="AQ346" s="278" t="str">
        <f>IF(BS_CONTROLE[[#This Row],[KM - Fim]]=0, "-", BS_CONTROLE[[#This Row],[KM - Fim]])</f>
        <v>-</v>
      </c>
      <c r="AR346" s="240"/>
      <c r="AS346" s="240"/>
      <c r="AT346" s="240"/>
      <c r="AU346" s="38"/>
      <c r="AV346" s="38"/>
      <c r="AW346" s="38"/>
      <c r="AX346" s="38"/>
      <c r="AY346" s="309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79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>IF(AND(BR346&lt;1,BS346&lt;1),"Produção e Intervalo",IF(BR346&lt;1,"Intervalo",IF(BS346&lt;1,"Produção","Aderente")))</f>
        <v>Aderente</v>
      </c>
      <c r="BR346" s="18" t="str">
        <f>IF(OR(B346="",F346=""),"*",AY346/P346)</f>
        <v>*</v>
      </c>
      <c r="BS346" s="18" t="str">
        <f>IF(OR(B346="",F346=""),"*",BA346/Q346)</f>
        <v>*</v>
      </c>
      <c r="BT346" s="223" t="str">
        <f t="shared" si="11"/>
        <v/>
      </c>
    </row>
    <row r="347" spans="1:72" hidden="1">
      <c r="A347" s="50" t="str">
        <f>D347&amp;B347</f>
        <v/>
      </c>
      <c r="B347" s="171"/>
      <c r="C347" s="8" t="str">
        <f>IF(BS_CONTROLE[[#This Row],[DATA]]="","",WEEKNUM(BS_CONTROLE[[#This Row],[DATA]]))</f>
        <v/>
      </c>
      <c r="D347" s="51"/>
      <c r="E347" s="310">
        <v>327</v>
      </c>
      <c r="F347" s="172"/>
      <c r="G347" s="9" t="str">
        <f>IF(D347="","*",VLOOKUP(F347,BS_ATIVIDADE[#All],3,FALSE))</f>
        <v>*</v>
      </c>
      <c r="H347" s="173"/>
      <c r="I347" s="173"/>
      <c r="J347" s="215"/>
      <c r="K347" s="215"/>
      <c r="L347" s="83" t="s">
        <v>608</v>
      </c>
      <c r="M347" s="20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6"/>
      <c r="W347" s="173"/>
      <c r="X347" s="216"/>
      <c r="Y347" s="158"/>
      <c r="Z347" s="158"/>
      <c r="AA347" s="83"/>
      <c r="AB347" s="70"/>
      <c r="AC347" s="70" t="s">
        <v>608</v>
      </c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6" t="str">
        <f>IF(BS_CONTROLE[[#This Row],[Local - Partida]]=0, "-", BS_CONTROLE[[#This Row],[Local - Partida]])</f>
        <v>-</v>
      </c>
      <c r="AL347" s="276" t="str">
        <f>IF(BS_CONTROLE[[#This Row],[Local - Encerramento]]=0, "-", BS_CONTROLE[[#This Row],[Local - Encerramento]])</f>
        <v>-</v>
      </c>
      <c r="AM347" s="276" t="str">
        <f>IF(BS_CONTROLE[[#This Row],[Entre - Estações]]=0, "-", BS_CONTROLE[[#This Row],[Entre - Estações]])</f>
        <v>-</v>
      </c>
      <c r="AN347" s="276" t="str">
        <f>IF(BS_CONTROLE[[#This Row],[SB]]=0, "-", BS_CONTROLE[[#This Row],[SB]])</f>
        <v>-</v>
      </c>
      <c r="AO347" s="277" t="str">
        <f>IF(BS_CONTROLE[[#This Row],[SUB]]=0, "-", BS_CONTROLE[[#This Row],[SUB]])</f>
        <v>-</v>
      </c>
      <c r="AP347" s="278" t="str">
        <f>IF(BS_CONTROLE[[#This Row],[KM - Inicio]]=0, "-", BS_CONTROLE[[#This Row],[KM - Inicio]])</f>
        <v>-</v>
      </c>
      <c r="AQ347" s="278" t="str">
        <f>IF(BS_CONTROLE[[#This Row],[KM - Fim]]=0, "-", BS_CONTROLE[[#This Row],[KM - Fim]])</f>
        <v>-</v>
      </c>
      <c r="AR347" s="240"/>
      <c r="AS347" s="240"/>
      <c r="AT347" s="240"/>
      <c r="AU347" s="38"/>
      <c r="AV347" s="38"/>
      <c r="AW347" s="38"/>
      <c r="AX347" s="38"/>
      <c r="AY347" s="30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79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3" t="str">
        <f t="shared" si="11"/>
        <v/>
      </c>
    </row>
    <row r="348" spans="1:72" hidden="1">
      <c r="A348" s="50" t="str">
        <f>D348&amp;B348</f>
        <v/>
      </c>
      <c r="B348" s="171"/>
      <c r="C348" s="8" t="str">
        <f>IF(BS_CONTROLE[[#This Row],[DATA]]="","",WEEKNUM(BS_CONTROLE[[#This Row],[DATA]]))</f>
        <v/>
      </c>
      <c r="D348" s="51"/>
      <c r="E348" s="310">
        <v>328</v>
      </c>
      <c r="F348" s="172"/>
      <c r="G348" s="9" t="str">
        <f>IF(D348="","*",VLOOKUP(F348,BS_ATIVIDADE[#All],3,FALSE))</f>
        <v>*</v>
      </c>
      <c r="H348" s="173"/>
      <c r="I348" s="173"/>
      <c r="J348" s="215"/>
      <c r="K348" s="215"/>
      <c r="L348" s="83" t="s">
        <v>608</v>
      </c>
      <c r="M348" s="20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6"/>
      <c r="W348" s="173"/>
      <c r="X348" s="216"/>
      <c r="Y348" s="158"/>
      <c r="Z348" s="158"/>
      <c r="AA348" s="83"/>
      <c r="AB348" s="70"/>
      <c r="AC348" s="70" t="s">
        <v>608</v>
      </c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6" t="str">
        <f>IF(BS_CONTROLE[[#This Row],[Local - Partida]]=0, "-", BS_CONTROLE[[#This Row],[Local - Partida]])</f>
        <v>-</v>
      </c>
      <c r="AL348" s="276" t="str">
        <f>IF(BS_CONTROLE[[#This Row],[Local - Encerramento]]=0, "-", BS_CONTROLE[[#This Row],[Local - Encerramento]])</f>
        <v>-</v>
      </c>
      <c r="AM348" s="276" t="str">
        <f>IF(BS_CONTROLE[[#This Row],[Entre - Estações]]=0, "-", BS_CONTROLE[[#This Row],[Entre - Estações]])</f>
        <v>-</v>
      </c>
      <c r="AN348" s="276" t="str">
        <f>IF(BS_CONTROLE[[#This Row],[SB]]=0, "-", BS_CONTROLE[[#This Row],[SB]])</f>
        <v>-</v>
      </c>
      <c r="AO348" s="277" t="str">
        <f>IF(BS_CONTROLE[[#This Row],[SUB]]=0, "-", BS_CONTROLE[[#This Row],[SUB]])</f>
        <v>-</v>
      </c>
      <c r="AP348" s="278" t="str">
        <f>IF(BS_CONTROLE[[#This Row],[KM - Inicio]]=0, "-", BS_CONTROLE[[#This Row],[KM - Inicio]])</f>
        <v>-</v>
      </c>
      <c r="AQ348" s="278" t="str">
        <f>IF(BS_CONTROLE[[#This Row],[KM - Fim]]=0, "-", BS_CONTROLE[[#This Row],[KM - Fim]])</f>
        <v>-</v>
      </c>
      <c r="AR348" s="240"/>
      <c r="AS348" s="240"/>
      <c r="AT348" s="240"/>
      <c r="AU348" s="38"/>
      <c r="AV348" s="38"/>
      <c r="AW348" s="38"/>
      <c r="AX348" s="38"/>
      <c r="AY348" s="30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79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3" t="str">
        <f t="shared" si="11"/>
        <v/>
      </c>
    </row>
    <row r="349" spans="1:72" hidden="1">
      <c r="A349" s="50" t="str">
        <f>D349&amp;B349</f>
        <v/>
      </c>
      <c r="B349" s="171"/>
      <c r="C349" s="8" t="str">
        <f>IF(BS_CONTROLE[[#This Row],[DATA]]="","",WEEKNUM(BS_CONTROLE[[#This Row],[DATA]]))</f>
        <v/>
      </c>
      <c r="D349" s="51"/>
      <c r="E349" s="311">
        <v>329</v>
      </c>
      <c r="F349" s="172"/>
      <c r="G349" s="9" t="str">
        <f>IF(D349="","*",VLOOKUP(F349,BS_ATIVIDADE[#All],3,FALSE))</f>
        <v>*</v>
      </c>
      <c r="H349" s="173"/>
      <c r="I349" s="173"/>
      <c r="J349" s="215"/>
      <c r="K349" s="215"/>
      <c r="L349" s="83" t="s">
        <v>608</v>
      </c>
      <c r="M349" s="20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6"/>
      <c r="W349" s="173"/>
      <c r="X349" s="216"/>
      <c r="Y349" s="158"/>
      <c r="Z349" s="158"/>
      <c r="AA349" s="83"/>
      <c r="AB349" s="70"/>
      <c r="AC349" s="70" t="s">
        <v>608</v>
      </c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6" t="str">
        <f>IF(BS_CONTROLE[[#This Row],[Local - Partida]]=0, "-", BS_CONTROLE[[#This Row],[Local - Partida]])</f>
        <v>-</v>
      </c>
      <c r="AL349" s="276" t="str">
        <f>IF(BS_CONTROLE[[#This Row],[Local - Encerramento]]=0, "-", BS_CONTROLE[[#This Row],[Local - Encerramento]])</f>
        <v>-</v>
      </c>
      <c r="AM349" s="276" t="str">
        <f>IF(BS_CONTROLE[[#This Row],[Entre - Estações]]=0, "-", BS_CONTROLE[[#This Row],[Entre - Estações]])</f>
        <v>-</v>
      </c>
      <c r="AN349" s="276" t="str">
        <f>IF(BS_CONTROLE[[#This Row],[SB]]=0, "-", BS_CONTROLE[[#This Row],[SB]])</f>
        <v>-</v>
      </c>
      <c r="AO349" s="277" t="str">
        <f>IF(BS_CONTROLE[[#This Row],[SUB]]=0, "-", BS_CONTROLE[[#This Row],[SUB]])</f>
        <v>-</v>
      </c>
      <c r="AP349" s="278" t="str">
        <f>IF(BS_CONTROLE[[#This Row],[KM - Inicio]]=0, "-", BS_CONTROLE[[#This Row],[KM - Inicio]])</f>
        <v>-</v>
      </c>
      <c r="AQ349" s="278" t="str">
        <f>IF(BS_CONTROLE[[#This Row],[KM - Fim]]=0, "-", BS_CONTROLE[[#This Row],[KM - Fim]])</f>
        <v>-</v>
      </c>
      <c r="AR349" s="240"/>
      <c r="AS349" s="240"/>
      <c r="AT349" s="240"/>
      <c r="AU349" s="38"/>
      <c r="AV349" s="38"/>
      <c r="AW349" s="38"/>
      <c r="AX349" s="38"/>
      <c r="AY349" s="30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79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3" t="str">
        <f t="shared" si="11"/>
        <v/>
      </c>
    </row>
    <row r="350" spans="1:72" hidden="1">
      <c r="A350" s="50" t="str">
        <f>D350&amp;B350</f>
        <v/>
      </c>
      <c r="B350" s="171"/>
      <c r="C350" s="8" t="str">
        <f>IF(BS_CONTROLE[[#This Row],[DATA]]="","",WEEKNUM(BS_CONTROLE[[#This Row],[DATA]]))</f>
        <v/>
      </c>
      <c r="D350" s="51"/>
      <c r="E350" s="310">
        <v>330</v>
      </c>
      <c r="F350" s="172"/>
      <c r="G350" s="9" t="str">
        <f>IF(D350="","*",VLOOKUP(F350,BS_ATIVIDADE[#All],3,FALSE))</f>
        <v>*</v>
      </c>
      <c r="H350" s="173"/>
      <c r="I350" s="173"/>
      <c r="J350" s="215"/>
      <c r="K350" s="215"/>
      <c r="L350" s="83" t="s">
        <v>608</v>
      </c>
      <c r="M350" s="20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6"/>
      <c r="W350" s="173"/>
      <c r="X350" s="216"/>
      <c r="Y350" s="158"/>
      <c r="Z350" s="158"/>
      <c r="AA350" s="83"/>
      <c r="AB350" s="70"/>
      <c r="AC350" s="70" t="s">
        <v>608</v>
      </c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6" t="str">
        <f>IF(BS_CONTROLE[[#This Row],[Local - Partida]]=0, "-", BS_CONTROLE[[#This Row],[Local - Partida]])</f>
        <v>-</v>
      </c>
      <c r="AL350" s="276" t="str">
        <f>IF(BS_CONTROLE[[#This Row],[Local - Encerramento]]=0, "-", BS_CONTROLE[[#This Row],[Local - Encerramento]])</f>
        <v>-</v>
      </c>
      <c r="AM350" s="276" t="str">
        <f>IF(BS_CONTROLE[[#This Row],[Entre - Estações]]=0, "-", BS_CONTROLE[[#This Row],[Entre - Estações]])</f>
        <v>-</v>
      </c>
      <c r="AN350" s="276" t="str">
        <f>IF(BS_CONTROLE[[#This Row],[SB]]=0, "-", BS_CONTROLE[[#This Row],[SB]])</f>
        <v>-</v>
      </c>
      <c r="AO350" s="277" t="str">
        <f>IF(BS_CONTROLE[[#This Row],[SUB]]=0, "-", BS_CONTROLE[[#This Row],[SUB]])</f>
        <v>-</v>
      </c>
      <c r="AP350" s="278" t="str">
        <f>IF(BS_CONTROLE[[#This Row],[KM - Inicio]]=0, "-", BS_CONTROLE[[#This Row],[KM - Inicio]])</f>
        <v>-</v>
      </c>
      <c r="AQ350" s="278" t="str">
        <f>IF(BS_CONTROLE[[#This Row],[KM - Fim]]=0, "-", BS_CONTROLE[[#This Row],[KM - Fim]])</f>
        <v>-</v>
      </c>
      <c r="AR350" s="240"/>
      <c r="AS350" s="240"/>
      <c r="AT350" s="240"/>
      <c r="AU350" s="38"/>
      <c r="AV350" s="38"/>
      <c r="AW350" s="38"/>
      <c r="AX350" s="38"/>
      <c r="AY350" s="30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79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3" t="str">
        <f t="shared" si="11"/>
        <v/>
      </c>
    </row>
    <row r="351" spans="1:72" hidden="1">
      <c r="A351" s="50" t="str">
        <f>D351&amp;B351</f>
        <v/>
      </c>
      <c r="B351" s="171"/>
      <c r="C351" s="8" t="str">
        <f>IF(BS_CONTROLE[[#This Row],[DATA]]="","",WEEKNUM(BS_CONTROLE[[#This Row],[DATA]]))</f>
        <v/>
      </c>
      <c r="D351" s="51"/>
      <c r="E351" s="310">
        <v>331</v>
      </c>
      <c r="F351" s="172"/>
      <c r="G351" s="9" t="str">
        <f>IF(D351="","*",VLOOKUP(F351,BS_ATIVIDADE[#All],3,FALSE))</f>
        <v>*</v>
      </c>
      <c r="H351" s="173"/>
      <c r="I351" s="173"/>
      <c r="J351" s="215"/>
      <c r="K351" s="215"/>
      <c r="L351" s="83" t="s">
        <v>608</v>
      </c>
      <c r="M351" s="20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6"/>
      <c r="W351" s="173"/>
      <c r="X351" s="216"/>
      <c r="Y351" s="158"/>
      <c r="Z351" s="158"/>
      <c r="AA351" s="83"/>
      <c r="AB351" s="70"/>
      <c r="AC351" s="70" t="s">
        <v>608</v>
      </c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6" t="str">
        <f>IF(BS_CONTROLE[[#This Row],[Local - Partida]]=0, "-", BS_CONTROLE[[#This Row],[Local - Partida]])</f>
        <v>-</v>
      </c>
      <c r="AL351" s="276" t="str">
        <f>IF(BS_CONTROLE[[#This Row],[Local - Encerramento]]=0, "-", BS_CONTROLE[[#This Row],[Local - Encerramento]])</f>
        <v>-</v>
      </c>
      <c r="AM351" s="276" t="str">
        <f>IF(BS_CONTROLE[[#This Row],[Entre - Estações]]=0, "-", BS_CONTROLE[[#This Row],[Entre - Estações]])</f>
        <v>-</v>
      </c>
      <c r="AN351" s="276" t="str">
        <f>IF(BS_CONTROLE[[#This Row],[SB]]=0, "-", BS_CONTROLE[[#This Row],[SB]])</f>
        <v>-</v>
      </c>
      <c r="AO351" s="277" t="str">
        <f>IF(BS_CONTROLE[[#This Row],[SUB]]=0, "-", BS_CONTROLE[[#This Row],[SUB]])</f>
        <v>-</v>
      </c>
      <c r="AP351" s="278" t="str">
        <f>IF(BS_CONTROLE[[#This Row],[KM - Inicio]]=0, "-", BS_CONTROLE[[#This Row],[KM - Inicio]])</f>
        <v>-</v>
      </c>
      <c r="AQ351" s="278" t="str">
        <f>IF(BS_CONTROLE[[#This Row],[KM - Fim]]=0, "-", BS_CONTROLE[[#This Row],[KM - Fim]])</f>
        <v>-</v>
      </c>
      <c r="AR351" s="240"/>
      <c r="AS351" s="240"/>
      <c r="AT351" s="240"/>
      <c r="AU351" s="38"/>
      <c r="AV351" s="38"/>
      <c r="AW351" s="38"/>
      <c r="AX351" s="38"/>
      <c r="AY351" s="30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79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3" t="str">
        <f t="shared" si="11"/>
        <v/>
      </c>
    </row>
    <row r="352" spans="1:72" hidden="1">
      <c r="A352" s="50" t="str">
        <f>D352&amp;B352</f>
        <v/>
      </c>
      <c r="B352" s="171"/>
      <c r="C352" s="8" t="str">
        <f>IF(BS_CONTROLE[[#This Row],[DATA]]="","",WEEKNUM(BS_CONTROLE[[#This Row],[DATA]]))</f>
        <v/>
      </c>
      <c r="D352" s="51"/>
      <c r="E352" s="310">
        <v>332</v>
      </c>
      <c r="F352" s="172"/>
      <c r="G352" s="9" t="str">
        <f>IF(D352="","*",VLOOKUP(F352,BS_ATIVIDADE[#All],3,FALSE))</f>
        <v>*</v>
      </c>
      <c r="H352" s="173"/>
      <c r="I352" s="173"/>
      <c r="J352" s="215"/>
      <c r="K352" s="215"/>
      <c r="L352" s="83" t="s">
        <v>608</v>
      </c>
      <c r="M352" s="20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6"/>
      <c r="W352" s="173"/>
      <c r="X352" s="216"/>
      <c r="Y352" s="158"/>
      <c r="Z352" s="158"/>
      <c r="AA352" s="83"/>
      <c r="AB352" s="70"/>
      <c r="AC352" s="70" t="s">
        <v>608</v>
      </c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6" t="str">
        <f>IF(BS_CONTROLE[[#This Row],[Local - Partida]]=0, "-", BS_CONTROLE[[#This Row],[Local - Partida]])</f>
        <v>-</v>
      </c>
      <c r="AL352" s="276" t="str">
        <f>IF(BS_CONTROLE[[#This Row],[Local - Encerramento]]=0, "-", BS_CONTROLE[[#This Row],[Local - Encerramento]])</f>
        <v>-</v>
      </c>
      <c r="AM352" s="276" t="str">
        <f>IF(BS_CONTROLE[[#This Row],[Entre - Estações]]=0, "-", BS_CONTROLE[[#This Row],[Entre - Estações]])</f>
        <v>-</v>
      </c>
      <c r="AN352" s="276" t="str">
        <f>IF(BS_CONTROLE[[#This Row],[SB]]=0, "-", BS_CONTROLE[[#This Row],[SB]])</f>
        <v>-</v>
      </c>
      <c r="AO352" s="277" t="str">
        <f>IF(BS_CONTROLE[[#This Row],[SUB]]=0, "-", BS_CONTROLE[[#This Row],[SUB]])</f>
        <v>-</v>
      </c>
      <c r="AP352" s="278" t="str">
        <f>IF(BS_CONTROLE[[#This Row],[KM - Inicio]]=0, "-", BS_CONTROLE[[#This Row],[KM - Inicio]])</f>
        <v>-</v>
      </c>
      <c r="AQ352" s="278" t="str">
        <f>IF(BS_CONTROLE[[#This Row],[KM - Fim]]=0, "-", BS_CONTROLE[[#This Row],[KM - Fim]])</f>
        <v>-</v>
      </c>
      <c r="AR352" s="240"/>
      <c r="AS352" s="240"/>
      <c r="AT352" s="240"/>
      <c r="AU352" s="38"/>
      <c r="AV352" s="38"/>
      <c r="AW352" s="38"/>
      <c r="AX352" s="38"/>
      <c r="AY352" s="30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79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3" t="str">
        <f t="shared" si="11"/>
        <v/>
      </c>
    </row>
    <row r="353" spans="1:72" hidden="1">
      <c r="A353" s="50" t="str">
        <f>D353&amp;B353</f>
        <v/>
      </c>
      <c r="B353" s="171"/>
      <c r="C353" s="8" t="str">
        <f>IF(BS_CONTROLE[[#This Row],[DATA]]="","",WEEKNUM(BS_CONTROLE[[#This Row],[DATA]]))</f>
        <v/>
      </c>
      <c r="D353" s="51"/>
      <c r="E353" s="310">
        <v>333</v>
      </c>
      <c r="F353" s="172"/>
      <c r="G353" s="9" t="str">
        <f>IF(D353="","*",VLOOKUP(F353,BS_ATIVIDADE[#All],3,FALSE))</f>
        <v>*</v>
      </c>
      <c r="H353" s="173"/>
      <c r="I353" s="173"/>
      <c r="J353" s="215"/>
      <c r="K353" s="215"/>
      <c r="L353" s="83" t="s">
        <v>608</v>
      </c>
      <c r="M353" s="20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2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6"/>
      <c r="W353" s="173"/>
      <c r="X353" s="216"/>
      <c r="Y353" s="158"/>
      <c r="Z353" s="158"/>
      <c r="AA353" s="83"/>
      <c r="AB353" s="70"/>
      <c r="AC353" s="70" t="s">
        <v>608</v>
      </c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6" t="str">
        <f>IF(BS_CONTROLE[[#This Row],[Local - Partida]]=0, "-", BS_CONTROLE[[#This Row],[Local - Partida]])</f>
        <v>-</v>
      </c>
      <c r="AL353" s="276" t="str">
        <f>IF(BS_CONTROLE[[#This Row],[Local - Encerramento]]=0, "-", BS_CONTROLE[[#This Row],[Local - Encerramento]])</f>
        <v>-</v>
      </c>
      <c r="AM353" s="276" t="str">
        <f>IF(BS_CONTROLE[[#This Row],[Entre - Estações]]=0, "-", BS_CONTROLE[[#This Row],[Entre - Estações]])</f>
        <v>-</v>
      </c>
      <c r="AN353" s="276" t="str">
        <f>IF(BS_CONTROLE[[#This Row],[SB]]=0, "-", BS_CONTROLE[[#This Row],[SB]])</f>
        <v>-</v>
      </c>
      <c r="AO353" s="277" t="str">
        <f>IF(BS_CONTROLE[[#This Row],[SUB]]=0, "-", BS_CONTROLE[[#This Row],[SUB]])</f>
        <v>-</v>
      </c>
      <c r="AP353" s="278" t="str">
        <f>IF(BS_CONTROLE[[#This Row],[KM - Inicio]]=0, "-", BS_CONTROLE[[#This Row],[KM - Inicio]])</f>
        <v>-</v>
      </c>
      <c r="AQ353" s="278" t="str">
        <f>IF(BS_CONTROLE[[#This Row],[KM - Fim]]=0, "-", BS_CONTROLE[[#This Row],[KM - Fim]])</f>
        <v>-</v>
      </c>
      <c r="AR353" s="240"/>
      <c r="AS353" s="240"/>
      <c r="AT353" s="240"/>
      <c r="AU353" s="38"/>
      <c r="AV353" s="38"/>
      <c r="AW353" s="38"/>
      <c r="AX353" s="38"/>
      <c r="AY353" s="30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79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3" t="str">
        <f t="shared" si="11"/>
        <v/>
      </c>
    </row>
    <row r="354" spans="1:72" hidden="1">
      <c r="A354" s="50" t="str">
        <f>D354&amp;B354</f>
        <v/>
      </c>
      <c r="B354" s="171"/>
      <c r="C354" s="8" t="str">
        <f>IF(BS_CONTROLE[[#This Row],[DATA]]="","",WEEKNUM(BS_CONTROLE[[#This Row],[DATA]]))</f>
        <v/>
      </c>
      <c r="D354" s="51"/>
      <c r="E354" s="310">
        <v>334</v>
      </c>
      <c r="F354" s="172"/>
      <c r="G354" s="9" t="str">
        <f>IF(D354="","*",VLOOKUP(F354,BS_ATIVIDADE[#All],3,FALSE))</f>
        <v>*</v>
      </c>
      <c r="H354" s="173"/>
      <c r="I354" s="173"/>
      <c r="J354" s="215"/>
      <c r="K354" s="215"/>
      <c r="L354" s="83" t="s">
        <v>608</v>
      </c>
      <c r="M354" s="20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2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6"/>
      <c r="W354" s="173"/>
      <c r="X354" s="216"/>
      <c r="Y354" s="158"/>
      <c r="Z354" s="158"/>
      <c r="AA354" s="83"/>
      <c r="AB354" s="70"/>
      <c r="AC354" s="70" t="s">
        <v>608</v>
      </c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6" t="str">
        <f>IF(BS_CONTROLE[[#This Row],[Local - Partida]]=0, "-", BS_CONTROLE[[#This Row],[Local - Partida]])</f>
        <v>-</v>
      </c>
      <c r="AL354" s="276" t="str">
        <f>IF(BS_CONTROLE[[#This Row],[Local - Encerramento]]=0, "-", BS_CONTROLE[[#This Row],[Local - Encerramento]])</f>
        <v>-</v>
      </c>
      <c r="AM354" s="276" t="str">
        <f>IF(BS_CONTROLE[[#This Row],[Entre - Estações]]=0, "-", BS_CONTROLE[[#This Row],[Entre - Estações]])</f>
        <v>-</v>
      </c>
      <c r="AN354" s="276" t="str">
        <f>IF(BS_CONTROLE[[#This Row],[SB]]=0, "-", BS_CONTROLE[[#This Row],[SB]])</f>
        <v>-</v>
      </c>
      <c r="AO354" s="277" t="str">
        <f>IF(BS_CONTROLE[[#This Row],[SUB]]=0, "-", BS_CONTROLE[[#This Row],[SUB]])</f>
        <v>-</v>
      </c>
      <c r="AP354" s="278" t="str">
        <f>IF(BS_CONTROLE[[#This Row],[KM - Inicio]]=0, "-", BS_CONTROLE[[#This Row],[KM - Inicio]])</f>
        <v>-</v>
      </c>
      <c r="AQ354" s="278" t="str">
        <f>IF(BS_CONTROLE[[#This Row],[KM - Fim]]=0, "-", BS_CONTROLE[[#This Row],[KM - Fim]])</f>
        <v>-</v>
      </c>
      <c r="AR354" s="240"/>
      <c r="AS354" s="240"/>
      <c r="AT354" s="240"/>
      <c r="AU354" s="38"/>
      <c r="AV354" s="38"/>
      <c r="AW354" s="38"/>
      <c r="AX354" s="38"/>
      <c r="AY354" s="309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79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>IF(AND(BR354&lt;1,BS354&lt;1),"Produção e Intervalo",IF(BR354&lt;1,"Intervalo",IF(BS354&lt;1,"Produção","Aderente")))</f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23" t="str">
        <f t="shared" si="11"/>
        <v/>
      </c>
    </row>
    <row r="355" spans="1:72" hidden="1">
      <c r="A355" s="50" t="str">
        <f>D355&amp;B355</f>
        <v/>
      </c>
      <c r="B355" s="171"/>
      <c r="C355" s="8" t="str">
        <f>IF(BS_CONTROLE[[#This Row],[DATA]]="","",WEEKNUM(BS_CONTROLE[[#This Row],[DATA]]))</f>
        <v/>
      </c>
      <c r="D355" s="51"/>
      <c r="E355" s="310">
        <v>335</v>
      </c>
      <c r="F355" s="172"/>
      <c r="G355" s="9" t="str">
        <f>IF(D355="","*",VLOOKUP(F355,BS_ATIVIDADE[#All],3,FALSE))</f>
        <v>*</v>
      </c>
      <c r="H355" s="173"/>
      <c r="I355" s="173"/>
      <c r="J355" s="215"/>
      <c r="K355" s="215"/>
      <c r="L355" s="83" t="s">
        <v>608</v>
      </c>
      <c r="M355" s="20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2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6"/>
      <c r="W355" s="173"/>
      <c r="X355" s="216"/>
      <c r="Y355" s="158"/>
      <c r="Z355" s="158"/>
      <c r="AA355" s="83"/>
      <c r="AB355" s="70"/>
      <c r="AC355" s="70" t="s">
        <v>608</v>
      </c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6" t="str">
        <f>IF(BS_CONTROLE[[#This Row],[Local - Partida]]=0, "-", BS_CONTROLE[[#This Row],[Local - Partida]])</f>
        <v>-</v>
      </c>
      <c r="AL355" s="276" t="str">
        <f>IF(BS_CONTROLE[[#This Row],[Local - Encerramento]]=0, "-", BS_CONTROLE[[#This Row],[Local - Encerramento]])</f>
        <v>-</v>
      </c>
      <c r="AM355" s="276" t="str">
        <f>IF(BS_CONTROLE[[#This Row],[Entre - Estações]]=0, "-", BS_CONTROLE[[#This Row],[Entre - Estações]])</f>
        <v>-</v>
      </c>
      <c r="AN355" s="276" t="str">
        <f>IF(BS_CONTROLE[[#This Row],[SB]]=0, "-", BS_CONTROLE[[#This Row],[SB]])</f>
        <v>-</v>
      </c>
      <c r="AO355" s="277" t="str">
        <f>IF(BS_CONTROLE[[#This Row],[SUB]]=0, "-", BS_CONTROLE[[#This Row],[SUB]])</f>
        <v>-</v>
      </c>
      <c r="AP355" s="278" t="str">
        <f>IF(BS_CONTROLE[[#This Row],[KM - Inicio]]=0, "-", BS_CONTROLE[[#This Row],[KM - Inicio]])</f>
        <v>-</v>
      </c>
      <c r="AQ355" s="278" t="str">
        <f>IF(BS_CONTROLE[[#This Row],[KM - Fim]]=0, "-", BS_CONTROLE[[#This Row],[KM - Fim]])</f>
        <v>-</v>
      </c>
      <c r="AR355" s="240"/>
      <c r="AS355" s="240"/>
      <c r="AT355" s="240"/>
      <c r="AU355" s="38"/>
      <c r="AV355" s="38"/>
      <c r="AW355" s="38"/>
      <c r="AX355" s="38"/>
      <c r="AY355" s="309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79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3" t="str">
        <f t="shared" si="11"/>
        <v/>
      </c>
    </row>
    <row r="356" spans="1:72" hidden="1">
      <c r="A356" s="50" t="str">
        <f>D356&amp;B356</f>
        <v/>
      </c>
      <c r="B356" s="171"/>
      <c r="C356" s="8" t="str">
        <f>IF(BS_CONTROLE[[#This Row],[DATA]]="","",WEEKNUM(BS_CONTROLE[[#This Row],[DATA]]))</f>
        <v/>
      </c>
      <c r="D356" s="51"/>
      <c r="E356" s="310">
        <v>336</v>
      </c>
      <c r="F356" s="172"/>
      <c r="G356" s="9" t="str">
        <f>IF(D356="","*",VLOOKUP(F356,BS_ATIVIDADE[#All],3,FALSE))</f>
        <v>*</v>
      </c>
      <c r="H356" s="173"/>
      <c r="I356" s="173"/>
      <c r="J356" s="215"/>
      <c r="K356" s="215"/>
      <c r="L356" s="83" t="s">
        <v>608</v>
      </c>
      <c r="M356" s="20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2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6"/>
      <c r="W356" s="173"/>
      <c r="X356" s="216"/>
      <c r="Y356" s="158"/>
      <c r="Z356" s="158"/>
      <c r="AA356" s="83"/>
      <c r="AB356" s="70"/>
      <c r="AC356" s="70" t="s">
        <v>608</v>
      </c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6" t="str">
        <f>IF(BS_CONTROLE[[#This Row],[Local - Partida]]=0, "-", BS_CONTROLE[[#This Row],[Local - Partida]])</f>
        <v>-</v>
      </c>
      <c r="AL356" s="276" t="str">
        <f>IF(BS_CONTROLE[[#This Row],[Local - Encerramento]]=0, "-", BS_CONTROLE[[#This Row],[Local - Encerramento]])</f>
        <v>-</v>
      </c>
      <c r="AM356" s="276" t="str">
        <f>IF(BS_CONTROLE[[#This Row],[Entre - Estações]]=0, "-", BS_CONTROLE[[#This Row],[Entre - Estações]])</f>
        <v>-</v>
      </c>
      <c r="AN356" s="276" t="str">
        <f>IF(BS_CONTROLE[[#This Row],[SB]]=0, "-", BS_CONTROLE[[#This Row],[SB]])</f>
        <v>-</v>
      </c>
      <c r="AO356" s="277" t="str">
        <f>IF(BS_CONTROLE[[#This Row],[SUB]]=0, "-", BS_CONTROLE[[#This Row],[SUB]])</f>
        <v>-</v>
      </c>
      <c r="AP356" s="278" t="str">
        <f>IF(BS_CONTROLE[[#This Row],[KM - Inicio]]=0, "-", BS_CONTROLE[[#This Row],[KM - Inicio]])</f>
        <v>-</v>
      </c>
      <c r="AQ356" s="278" t="str">
        <f>IF(BS_CONTROLE[[#This Row],[KM - Fim]]=0, "-", BS_CONTROLE[[#This Row],[KM - Fim]])</f>
        <v>-</v>
      </c>
      <c r="AR356" s="240"/>
      <c r="AS356" s="240"/>
      <c r="AT356" s="240"/>
      <c r="AU356" s="38"/>
      <c r="AV356" s="38"/>
      <c r="AW356" s="38"/>
      <c r="AX356" s="38"/>
      <c r="AY356" s="309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79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3" t="str">
        <f t="shared" si="11"/>
        <v/>
      </c>
    </row>
    <row r="357" spans="1:72" hidden="1">
      <c r="A357" s="50" t="str">
        <f>D357&amp;B357</f>
        <v/>
      </c>
      <c r="B357" s="171"/>
      <c r="C357" s="8" t="str">
        <f>IF(BS_CONTROLE[[#This Row],[DATA]]="","",WEEKNUM(BS_CONTROLE[[#This Row],[DATA]]))</f>
        <v/>
      </c>
      <c r="D357" s="51"/>
      <c r="E357" s="310">
        <v>337</v>
      </c>
      <c r="F357" s="172"/>
      <c r="G357" s="9" t="str">
        <f>IF(D357="","*",VLOOKUP(F357,BS_ATIVIDADE[#All],3,FALSE))</f>
        <v>*</v>
      </c>
      <c r="H357" s="173"/>
      <c r="I357" s="173"/>
      <c r="J357" s="215"/>
      <c r="K357" s="215"/>
      <c r="L357" s="83" t="s">
        <v>608</v>
      </c>
      <c r="M357" s="20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6"/>
      <c r="W357" s="173"/>
      <c r="X357" s="216"/>
      <c r="Y357" s="158"/>
      <c r="Z357" s="158"/>
      <c r="AA357" s="83"/>
      <c r="AB357" s="70"/>
      <c r="AC357" s="70" t="s">
        <v>608</v>
      </c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6" t="str">
        <f>IF(BS_CONTROLE[[#This Row],[Local - Partida]]=0, "-", BS_CONTROLE[[#This Row],[Local - Partida]])</f>
        <v>-</v>
      </c>
      <c r="AL357" s="276" t="str">
        <f>IF(BS_CONTROLE[[#This Row],[Local - Encerramento]]=0, "-", BS_CONTROLE[[#This Row],[Local - Encerramento]])</f>
        <v>-</v>
      </c>
      <c r="AM357" s="276" t="str">
        <f>IF(BS_CONTROLE[[#This Row],[Entre - Estações]]=0, "-", BS_CONTROLE[[#This Row],[Entre - Estações]])</f>
        <v>-</v>
      </c>
      <c r="AN357" s="276" t="str">
        <f>IF(BS_CONTROLE[[#This Row],[SB]]=0, "-", BS_CONTROLE[[#This Row],[SB]])</f>
        <v>-</v>
      </c>
      <c r="AO357" s="277" t="str">
        <f>IF(BS_CONTROLE[[#This Row],[SUB]]=0, "-", BS_CONTROLE[[#This Row],[SUB]])</f>
        <v>-</v>
      </c>
      <c r="AP357" s="278" t="str">
        <f>IF(BS_CONTROLE[[#This Row],[KM - Inicio]]=0, "-", BS_CONTROLE[[#This Row],[KM - Inicio]])</f>
        <v>-</v>
      </c>
      <c r="AQ357" s="278" t="str">
        <f>IF(BS_CONTROLE[[#This Row],[KM - Fim]]=0, "-", BS_CONTROLE[[#This Row],[KM - Fim]])</f>
        <v>-</v>
      </c>
      <c r="AR357" s="240"/>
      <c r="AS357" s="240"/>
      <c r="AT357" s="240"/>
      <c r="AU357" s="38"/>
      <c r="AV357" s="38"/>
      <c r="AW357" s="38"/>
      <c r="AX357" s="38"/>
      <c r="AY357" s="30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79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3" t="str">
        <f t="shared" si="11"/>
        <v/>
      </c>
    </row>
    <row r="358" spans="1:72" hidden="1">
      <c r="A358" s="50" t="str">
        <f>D358&amp;B358</f>
        <v/>
      </c>
      <c r="B358" s="171"/>
      <c r="C358" s="8" t="str">
        <f>IF(BS_CONTROLE[[#This Row],[DATA]]="","",WEEKNUM(BS_CONTROLE[[#This Row],[DATA]]))</f>
        <v/>
      </c>
      <c r="D358" s="51"/>
      <c r="E358" s="310">
        <v>338</v>
      </c>
      <c r="F358" s="172"/>
      <c r="G358" s="9" t="str">
        <f>IF(D358="","*",VLOOKUP(F358,BS_ATIVIDADE[#All],3,FALSE))</f>
        <v>*</v>
      </c>
      <c r="H358" s="173"/>
      <c r="I358" s="173"/>
      <c r="J358" s="215"/>
      <c r="K358" s="215"/>
      <c r="L358" s="83" t="s">
        <v>608</v>
      </c>
      <c r="M358" s="20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6"/>
      <c r="W358" s="173"/>
      <c r="X358" s="216"/>
      <c r="Y358" s="158"/>
      <c r="Z358" s="158"/>
      <c r="AA358" s="83"/>
      <c r="AB358" s="70"/>
      <c r="AC358" s="70" t="s">
        <v>608</v>
      </c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6" t="str">
        <f>IF(BS_CONTROLE[[#This Row],[Local - Partida]]=0, "-", BS_CONTROLE[[#This Row],[Local - Partida]])</f>
        <v>-</v>
      </c>
      <c r="AL358" s="276" t="str">
        <f>IF(BS_CONTROLE[[#This Row],[Local - Encerramento]]=0, "-", BS_CONTROLE[[#This Row],[Local - Encerramento]])</f>
        <v>-</v>
      </c>
      <c r="AM358" s="276" t="str">
        <f>IF(BS_CONTROLE[[#This Row],[Entre - Estações]]=0, "-", BS_CONTROLE[[#This Row],[Entre - Estações]])</f>
        <v>-</v>
      </c>
      <c r="AN358" s="276" t="str">
        <f>IF(BS_CONTROLE[[#This Row],[SB]]=0, "-", BS_CONTROLE[[#This Row],[SB]])</f>
        <v>-</v>
      </c>
      <c r="AO358" s="277" t="str">
        <f>IF(BS_CONTROLE[[#This Row],[SUB]]=0, "-", BS_CONTROLE[[#This Row],[SUB]])</f>
        <v>-</v>
      </c>
      <c r="AP358" s="278" t="str">
        <f>IF(BS_CONTROLE[[#This Row],[KM - Inicio]]=0, "-", BS_CONTROLE[[#This Row],[KM - Inicio]])</f>
        <v>-</v>
      </c>
      <c r="AQ358" s="278" t="str">
        <f>IF(BS_CONTROLE[[#This Row],[KM - Fim]]=0, "-", BS_CONTROLE[[#This Row],[KM - Fim]])</f>
        <v>-</v>
      </c>
      <c r="AR358" s="240"/>
      <c r="AS358" s="240"/>
      <c r="AT358" s="240"/>
      <c r="AU358" s="38"/>
      <c r="AV358" s="38"/>
      <c r="AW358" s="38"/>
      <c r="AX358" s="38"/>
      <c r="AY358" s="30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79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3" t="str">
        <f t="shared" si="11"/>
        <v/>
      </c>
    </row>
    <row r="359" spans="1:72" hidden="1">
      <c r="A359" s="50" t="str">
        <f>D359&amp;B359</f>
        <v/>
      </c>
      <c r="B359" s="171"/>
      <c r="C359" s="8" t="str">
        <f>IF(BS_CONTROLE[[#This Row],[DATA]]="","",WEEKNUM(BS_CONTROLE[[#This Row],[DATA]]))</f>
        <v/>
      </c>
      <c r="D359" s="51"/>
      <c r="E359" s="310">
        <v>339</v>
      </c>
      <c r="F359" s="172"/>
      <c r="G359" s="9" t="str">
        <f>IF(D359="","*",VLOOKUP(F359,BS_ATIVIDADE[#All],3,FALSE))</f>
        <v>*</v>
      </c>
      <c r="H359" s="173"/>
      <c r="I359" s="173"/>
      <c r="J359" s="215"/>
      <c r="K359" s="215"/>
      <c r="L359" s="83" t="s">
        <v>608</v>
      </c>
      <c r="M359" s="20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2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6"/>
      <c r="W359" s="173"/>
      <c r="X359" s="216"/>
      <c r="Y359" s="158"/>
      <c r="Z359" s="158"/>
      <c r="AA359" s="83"/>
      <c r="AB359" s="70"/>
      <c r="AC359" s="70" t="s">
        <v>608</v>
      </c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6" t="str">
        <f>IF(BS_CONTROLE[[#This Row],[Local - Partida]]=0, "-", BS_CONTROLE[[#This Row],[Local - Partida]])</f>
        <v>-</v>
      </c>
      <c r="AL359" s="276" t="str">
        <f>IF(BS_CONTROLE[[#This Row],[Local - Encerramento]]=0, "-", BS_CONTROLE[[#This Row],[Local - Encerramento]])</f>
        <v>-</v>
      </c>
      <c r="AM359" s="276" t="str">
        <f>IF(BS_CONTROLE[[#This Row],[Entre - Estações]]=0, "-", BS_CONTROLE[[#This Row],[Entre - Estações]])</f>
        <v>-</v>
      </c>
      <c r="AN359" s="276" t="str">
        <f>IF(BS_CONTROLE[[#This Row],[SB]]=0, "-", BS_CONTROLE[[#This Row],[SB]])</f>
        <v>-</v>
      </c>
      <c r="AO359" s="277" t="str">
        <f>IF(BS_CONTROLE[[#This Row],[SUB]]=0, "-", BS_CONTROLE[[#This Row],[SUB]])</f>
        <v>-</v>
      </c>
      <c r="AP359" s="278" t="str">
        <f>IF(BS_CONTROLE[[#This Row],[KM - Inicio]]=0, "-", BS_CONTROLE[[#This Row],[KM - Inicio]])</f>
        <v>-</v>
      </c>
      <c r="AQ359" s="278" t="str">
        <f>IF(BS_CONTROLE[[#This Row],[KM - Fim]]=0, "-", BS_CONTROLE[[#This Row],[KM - Fim]])</f>
        <v>-</v>
      </c>
      <c r="AR359" s="240"/>
      <c r="AS359" s="240"/>
      <c r="AT359" s="240"/>
      <c r="AU359" s="38"/>
      <c r="AV359" s="38"/>
      <c r="AW359" s="38"/>
      <c r="AX359" s="38"/>
      <c r="AY359" s="309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79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3" t="str">
        <f t="shared" si="11"/>
        <v/>
      </c>
    </row>
    <row r="360" spans="1:72" hidden="1">
      <c r="A360" s="50" t="str">
        <f>D360&amp;B360</f>
        <v/>
      </c>
      <c r="B360" s="171"/>
      <c r="C360" s="8" t="str">
        <f>IF(BS_CONTROLE[[#This Row],[DATA]]="","",WEEKNUM(BS_CONTROLE[[#This Row],[DATA]]))</f>
        <v/>
      </c>
      <c r="D360" s="51"/>
      <c r="E360" s="310">
        <v>340</v>
      </c>
      <c r="F360" s="172"/>
      <c r="G360" s="9" t="str">
        <f>IF(D360="","*",VLOOKUP(F360,BS_ATIVIDADE[#All],3,FALSE))</f>
        <v>*</v>
      </c>
      <c r="H360" s="173"/>
      <c r="I360" s="173"/>
      <c r="J360" s="215"/>
      <c r="K360" s="215"/>
      <c r="L360" s="83" t="s">
        <v>608</v>
      </c>
      <c r="M360" s="20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6"/>
      <c r="W360" s="173"/>
      <c r="X360" s="216"/>
      <c r="Y360" s="158"/>
      <c r="Z360" s="158"/>
      <c r="AA360" s="83"/>
      <c r="AB360" s="70"/>
      <c r="AC360" s="70" t="s">
        <v>608</v>
      </c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6" t="str">
        <f>IF(BS_CONTROLE[[#This Row],[Local - Partida]]=0, "-", BS_CONTROLE[[#This Row],[Local - Partida]])</f>
        <v>-</v>
      </c>
      <c r="AL360" s="276" t="str">
        <f>IF(BS_CONTROLE[[#This Row],[Local - Encerramento]]=0, "-", BS_CONTROLE[[#This Row],[Local - Encerramento]])</f>
        <v>-</v>
      </c>
      <c r="AM360" s="276" t="str">
        <f>IF(BS_CONTROLE[[#This Row],[Entre - Estações]]=0, "-", BS_CONTROLE[[#This Row],[Entre - Estações]])</f>
        <v>-</v>
      </c>
      <c r="AN360" s="276" t="str">
        <f>IF(BS_CONTROLE[[#This Row],[SB]]=0, "-", BS_CONTROLE[[#This Row],[SB]])</f>
        <v>-</v>
      </c>
      <c r="AO360" s="277" t="str">
        <f>IF(BS_CONTROLE[[#This Row],[SUB]]=0, "-", BS_CONTROLE[[#This Row],[SUB]])</f>
        <v>-</v>
      </c>
      <c r="AP360" s="278" t="str">
        <f>IF(BS_CONTROLE[[#This Row],[KM - Inicio]]=0, "-", BS_CONTROLE[[#This Row],[KM - Inicio]])</f>
        <v>-</v>
      </c>
      <c r="AQ360" s="278" t="str">
        <f>IF(BS_CONTROLE[[#This Row],[KM - Fim]]=0, "-", BS_CONTROLE[[#This Row],[KM - Fim]])</f>
        <v>-</v>
      </c>
      <c r="AR360" s="240"/>
      <c r="AS360" s="240"/>
      <c r="AT360" s="240"/>
      <c r="AU360" s="38"/>
      <c r="AV360" s="38"/>
      <c r="AW360" s="38"/>
      <c r="AX360" s="38"/>
      <c r="AY360" s="30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79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3" t="str">
        <f t="shared" si="11"/>
        <v/>
      </c>
    </row>
    <row r="361" spans="1:72" hidden="1">
      <c r="A361" s="50" t="str">
        <f>D361&amp;B361</f>
        <v/>
      </c>
      <c r="B361" s="171"/>
      <c r="C361" s="8" t="str">
        <f>IF(BS_CONTROLE[[#This Row],[DATA]]="","",WEEKNUM(BS_CONTROLE[[#This Row],[DATA]]))</f>
        <v/>
      </c>
      <c r="D361" s="51"/>
      <c r="E361" s="311">
        <v>341</v>
      </c>
      <c r="F361" s="172"/>
      <c r="G361" s="9" t="str">
        <f>IF(D361="","*",VLOOKUP(F361,BS_ATIVIDADE[#All],3,FALSE))</f>
        <v>*</v>
      </c>
      <c r="H361" s="173"/>
      <c r="I361" s="173"/>
      <c r="J361" s="215"/>
      <c r="K361" s="215"/>
      <c r="L361" s="83" t="s">
        <v>608</v>
      </c>
      <c r="M361" s="20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6"/>
      <c r="W361" s="173"/>
      <c r="X361" s="216"/>
      <c r="Y361" s="158"/>
      <c r="Z361" s="158"/>
      <c r="AA361" s="83"/>
      <c r="AB361" s="70"/>
      <c r="AC361" s="70" t="s">
        <v>608</v>
      </c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6" t="str">
        <f>IF(BS_CONTROLE[[#This Row],[Local - Partida]]=0, "-", BS_CONTROLE[[#This Row],[Local - Partida]])</f>
        <v>-</v>
      </c>
      <c r="AL361" s="276" t="str">
        <f>IF(BS_CONTROLE[[#This Row],[Local - Encerramento]]=0, "-", BS_CONTROLE[[#This Row],[Local - Encerramento]])</f>
        <v>-</v>
      </c>
      <c r="AM361" s="276" t="str">
        <f>IF(BS_CONTROLE[[#This Row],[Entre - Estações]]=0, "-", BS_CONTROLE[[#This Row],[Entre - Estações]])</f>
        <v>-</v>
      </c>
      <c r="AN361" s="276" t="str">
        <f>IF(BS_CONTROLE[[#This Row],[SB]]=0, "-", BS_CONTROLE[[#This Row],[SB]])</f>
        <v>-</v>
      </c>
      <c r="AO361" s="277" t="str">
        <f>IF(BS_CONTROLE[[#This Row],[SUB]]=0, "-", BS_CONTROLE[[#This Row],[SUB]])</f>
        <v>-</v>
      </c>
      <c r="AP361" s="278" t="str">
        <f>IF(BS_CONTROLE[[#This Row],[KM - Inicio]]=0, "-", BS_CONTROLE[[#This Row],[KM - Inicio]])</f>
        <v>-</v>
      </c>
      <c r="AQ361" s="278" t="str">
        <f>IF(BS_CONTROLE[[#This Row],[KM - Fim]]=0, "-", BS_CONTROLE[[#This Row],[KM - Fim]])</f>
        <v>-</v>
      </c>
      <c r="AR361" s="240"/>
      <c r="AS361" s="240"/>
      <c r="AT361" s="240"/>
      <c r="AU361" s="38"/>
      <c r="AV361" s="38"/>
      <c r="AW361" s="38"/>
      <c r="AX361" s="38"/>
      <c r="AY361" s="30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79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3" t="str">
        <f t="shared" ref="BT361:BT413" si="12">IF(BN361="","",SUBSTITUTE(BM361," ","")&amp;SUBSTITUTE(BN361," ",""))</f>
        <v/>
      </c>
    </row>
    <row r="362" spans="1:72" hidden="1">
      <c r="A362" s="50" t="str">
        <f>D362&amp;B362</f>
        <v/>
      </c>
      <c r="B362" s="171"/>
      <c r="C362" s="8" t="str">
        <f>IF(BS_CONTROLE[[#This Row],[DATA]]="","",WEEKNUM(BS_CONTROLE[[#This Row],[DATA]]))</f>
        <v/>
      </c>
      <c r="D362" s="51"/>
      <c r="E362" s="310">
        <v>342</v>
      </c>
      <c r="F362" s="172"/>
      <c r="G362" s="9" t="str">
        <f>IF(D362="","*",VLOOKUP(F362,BS_ATIVIDADE[#All],3,FALSE))</f>
        <v>*</v>
      </c>
      <c r="H362" s="173"/>
      <c r="I362" s="173"/>
      <c r="J362" s="215"/>
      <c r="K362" s="215"/>
      <c r="L362" s="83" t="s">
        <v>608</v>
      </c>
      <c r="M362" s="20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6"/>
      <c r="W362" s="173"/>
      <c r="X362" s="216"/>
      <c r="Y362" s="158"/>
      <c r="Z362" s="158"/>
      <c r="AA362" s="83"/>
      <c r="AB362" s="70"/>
      <c r="AC362" s="70" t="s">
        <v>608</v>
      </c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6" t="str">
        <f>IF(BS_CONTROLE[[#This Row],[Local - Partida]]=0, "-", BS_CONTROLE[[#This Row],[Local - Partida]])</f>
        <v>-</v>
      </c>
      <c r="AL362" s="276" t="str">
        <f>IF(BS_CONTROLE[[#This Row],[Local - Encerramento]]=0, "-", BS_CONTROLE[[#This Row],[Local - Encerramento]])</f>
        <v>-</v>
      </c>
      <c r="AM362" s="276" t="str">
        <f>IF(BS_CONTROLE[[#This Row],[Entre - Estações]]=0, "-", BS_CONTROLE[[#This Row],[Entre - Estações]])</f>
        <v>-</v>
      </c>
      <c r="AN362" s="276" t="str">
        <f>IF(BS_CONTROLE[[#This Row],[SB]]=0, "-", BS_CONTROLE[[#This Row],[SB]])</f>
        <v>-</v>
      </c>
      <c r="AO362" s="277" t="str">
        <f>IF(BS_CONTROLE[[#This Row],[SUB]]=0, "-", BS_CONTROLE[[#This Row],[SUB]])</f>
        <v>-</v>
      </c>
      <c r="AP362" s="278" t="str">
        <f>IF(BS_CONTROLE[[#This Row],[KM - Inicio]]=0, "-", BS_CONTROLE[[#This Row],[KM - Inicio]])</f>
        <v>-</v>
      </c>
      <c r="AQ362" s="278" t="str">
        <f>IF(BS_CONTROLE[[#This Row],[KM - Fim]]=0, "-", BS_CONTROLE[[#This Row],[KM - Fim]])</f>
        <v>-</v>
      </c>
      <c r="AR362" s="240"/>
      <c r="AS362" s="240"/>
      <c r="AT362" s="240"/>
      <c r="AU362" s="38"/>
      <c r="AV362" s="38"/>
      <c r="AW362" s="38"/>
      <c r="AX362" s="38"/>
      <c r="AY362" s="30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79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3" t="str">
        <f t="shared" si="12"/>
        <v/>
      </c>
    </row>
    <row r="363" spans="1:72" hidden="1">
      <c r="A363" s="50" t="str">
        <f>D363&amp;B363</f>
        <v/>
      </c>
      <c r="B363" s="171"/>
      <c r="C363" s="8" t="str">
        <f>IF(BS_CONTROLE[[#This Row],[DATA]]="","",WEEKNUM(BS_CONTROLE[[#This Row],[DATA]]))</f>
        <v/>
      </c>
      <c r="D363" s="51"/>
      <c r="E363" s="310">
        <v>343</v>
      </c>
      <c r="F363" s="172"/>
      <c r="G363" s="9" t="str">
        <f>IF(D363="","*",VLOOKUP(F363,BS_ATIVIDADE[#All],3,FALSE))</f>
        <v>*</v>
      </c>
      <c r="H363" s="173"/>
      <c r="I363" s="173"/>
      <c r="J363" s="215"/>
      <c r="K363" s="215"/>
      <c r="L363" s="83" t="s">
        <v>608</v>
      </c>
      <c r="M363" s="20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6"/>
      <c r="W363" s="173"/>
      <c r="X363" s="216"/>
      <c r="Y363" s="158"/>
      <c r="Z363" s="158"/>
      <c r="AA363" s="83"/>
      <c r="AB363" s="70"/>
      <c r="AC363" s="70" t="s">
        <v>608</v>
      </c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6" t="str">
        <f>IF(BS_CONTROLE[[#This Row],[Local - Partida]]=0, "-", BS_CONTROLE[[#This Row],[Local - Partida]])</f>
        <v>-</v>
      </c>
      <c r="AL363" s="276" t="str">
        <f>IF(BS_CONTROLE[[#This Row],[Local - Encerramento]]=0, "-", BS_CONTROLE[[#This Row],[Local - Encerramento]])</f>
        <v>-</v>
      </c>
      <c r="AM363" s="276" t="str">
        <f>IF(BS_CONTROLE[[#This Row],[Entre - Estações]]=0, "-", BS_CONTROLE[[#This Row],[Entre - Estações]])</f>
        <v>-</v>
      </c>
      <c r="AN363" s="276" t="str">
        <f>IF(BS_CONTROLE[[#This Row],[SB]]=0, "-", BS_CONTROLE[[#This Row],[SB]])</f>
        <v>-</v>
      </c>
      <c r="AO363" s="277" t="str">
        <f>IF(BS_CONTROLE[[#This Row],[SUB]]=0, "-", BS_CONTROLE[[#This Row],[SUB]])</f>
        <v>-</v>
      </c>
      <c r="AP363" s="278" t="str">
        <f>IF(BS_CONTROLE[[#This Row],[KM - Inicio]]=0, "-", BS_CONTROLE[[#This Row],[KM - Inicio]])</f>
        <v>-</v>
      </c>
      <c r="AQ363" s="278" t="str">
        <f>IF(BS_CONTROLE[[#This Row],[KM - Fim]]=0, "-", BS_CONTROLE[[#This Row],[KM - Fim]])</f>
        <v>-</v>
      </c>
      <c r="AR363" s="240"/>
      <c r="AS363" s="240"/>
      <c r="AT363" s="240"/>
      <c r="AU363" s="38"/>
      <c r="AV363" s="38"/>
      <c r="AW363" s="38"/>
      <c r="AX363" s="38"/>
      <c r="AY363" s="30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79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3" t="str">
        <f t="shared" si="12"/>
        <v/>
      </c>
    </row>
    <row r="364" spans="1:72" hidden="1">
      <c r="A364" s="50" t="str">
        <f>D364&amp;B364</f>
        <v/>
      </c>
      <c r="B364" s="171"/>
      <c r="C364" s="8" t="str">
        <f>IF(BS_CONTROLE[[#This Row],[DATA]]="","",WEEKNUM(BS_CONTROLE[[#This Row],[DATA]]))</f>
        <v/>
      </c>
      <c r="D364" s="51"/>
      <c r="E364" s="310">
        <v>344</v>
      </c>
      <c r="F364" s="172"/>
      <c r="G364" s="9" t="str">
        <f>IF(D364="","*",VLOOKUP(F364,BS_ATIVIDADE[#All],3,FALSE))</f>
        <v>*</v>
      </c>
      <c r="H364" s="173"/>
      <c r="I364" s="173"/>
      <c r="J364" s="215"/>
      <c r="K364" s="215"/>
      <c r="L364" s="83" t="s">
        <v>608</v>
      </c>
      <c r="M364" s="20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6"/>
      <c r="W364" s="173"/>
      <c r="X364" s="216"/>
      <c r="Y364" s="158"/>
      <c r="Z364" s="158"/>
      <c r="AA364" s="83"/>
      <c r="AB364" s="70"/>
      <c r="AC364" s="70" t="s">
        <v>608</v>
      </c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6" t="str">
        <f>IF(BS_CONTROLE[[#This Row],[Local - Partida]]=0, "-", BS_CONTROLE[[#This Row],[Local - Partida]])</f>
        <v>-</v>
      </c>
      <c r="AL364" s="276" t="str">
        <f>IF(BS_CONTROLE[[#This Row],[Local - Encerramento]]=0, "-", BS_CONTROLE[[#This Row],[Local - Encerramento]])</f>
        <v>-</v>
      </c>
      <c r="AM364" s="276" t="str">
        <f>IF(BS_CONTROLE[[#This Row],[Entre - Estações]]=0, "-", BS_CONTROLE[[#This Row],[Entre - Estações]])</f>
        <v>-</v>
      </c>
      <c r="AN364" s="276" t="str">
        <f>IF(BS_CONTROLE[[#This Row],[SB]]=0, "-", BS_CONTROLE[[#This Row],[SB]])</f>
        <v>-</v>
      </c>
      <c r="AO364" s="277" t="str">
        <f>IF(BS_CONTROLE[[#This Row],[SUB]]=0, "-", BS_CONTROLE[[#This Row],[SUB]])</f>
        <v>-</v>
      </c>
      <c r="AP364" s="278" t="str">
        <f>IF(BS_CONTROLE[[#This Row],[KM - Inicio]]=0, "-", BS_CONTROLE[[#This Row],[KM - Inicio]])</f>
        <v>-</v>
      </c>
      <c r="AQ364" s="278" t="str">
        <f>IF(BS_CONTROLE[[#This Row],[KM - Fim]]=0, "-", BS_CONTROLE[[#This Row],[KM - Fim]])</f>
        <v>-</v>
      </c>
      <c r="AR364" s="240"/>
      <c r="AS364" s="240"/>
      <c r="AT364" s="240"/>
      <c r="AU364" s="38"/>
      <c r="AV364" s="38"/>
      <c r="AW364" s="38"/>
      <c r="AX364" s="38"/>
      <c r="AY364" s="30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79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3" t="str">
        <f t="shared" si="12"/>
        <v/>
      </c>
    </row>
    <row r="365" spans="1:72" hidden="1">
      <c r="A365" s="50" t="str">
        <f>D365&amp;B365</f>
        <v/>
      </c>
      <c r="B365" s="171"/>
      <c r="C365" s="8" t="str">
        <f>IF(BS_CONTROLE[[#This Row],[DATA]]="","",WEEKNUM(BS_CONTROLE[[#This Row],[DATA]]))</f>
        <v/>
      </c>
      <c r="D365" s="51"/>
      <c r="E365" s="310">
        <v>345</v>
      </c>
      <c r="F365" s="172"/>
      <c r="G365" s="9" t="str">
        <f>IF(D365="","*",VLOOKUP(F365,BS_ATIVIDADE[#All],3,FALSE))</f>
        <v>*</v>
      </c>
      <c r="H365" s="173"/>
      <c r="I365" s="173"/>
      <c r="J365" s="215"/>
      <c r="K365" s="215"/>
      <c r="L365" s="83" t="s">
        <v>608</v>
      </c>
      <c r="M365" s="20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2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6"/>
      <c r="W365" s="173"/>
      <c r="X365" s="216"/>
      <c r="Y365" s="158"/>
      <c r="Z365" s="158"/>
      <c r="AA365" s="83"/>
      <c r="AB365" s="70"/>
      <c r="AC365" s="70" t="s">
        <v>608</v>
      </c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6" t="str">
        <f>IF(BS_CONTROLE[[#This Row],[Local - Partida]]=0, "-", BS_CONTROLE[[#This Row],[Local - Partida]])</f>
        <v>-</v>
      </c>
      <c r="AL365" s="276" t="str">
        <f>IF(BS_CONTROLE[[#This Row],[Local - Encerramento]]=0, "-", BS_CONTROLE[[#This Row],[Local - Encerramento]])</f>
        <v>-</v>
      </c>
      <c r="AM365" s="276" t="str">
        <f>IF(BS_CONTROLE[[#This Row],[Entre - Estações]]=0, "-", BS_CONTROLE[[#This Row],[Entre - Estações]])</f>
        <v>-</v>
      </c>
      <c r="AN365" s="276" t="str">
        <f>IF(BS_CONTROLE[[#This Row],[SB]]=0, "-", BS_CONTROLE[[#This Row],[SB]])</f>
        <v>-</v>
      </c>
      <c r="AO365" s="277" t="str">
        <f>IF(BS_CONTROLE[[#This Row],[SUB]]=0, "-", BS_CONTROLE[[#This Row],[SUB]])</f>
        <v>-</v>
      </c>
      <c r="AP365" s="278" t="str">
        <f>IF(BS_CONTROLE[[#This Row],[KM - Inicio]]=0, "-", BS_CONTROLE[[#This Row],[KM - Inicio]])</f>
        <v>-</v>
      </c>
      <c r="AQ365" s="278" t="str">
        <f>IF(BS_CONTROLE[[#This Row],[KM - Fim]]=0, "-", BS_CONTROLE[[#This Row],[KM - Fim]])</f>
        <v>-</v>
      </c>
      <c r="AR365" s="240"/>
      <c r="AS365" s="240"/>
      <c r="AT365" s="240"/>
      <c r="AU365" s="38"/>
      <c r="AV365" s="38"/>
      <c r="AW365" s="38"/>
      <c r="AX365" s="38"/>
      <c r="AY365" s="30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79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3" t="str">
        <f t="shared" si="12"/>
        <v/>
      </c>
    </row>
    <row r="366" spans="1:72" hidden="1">
      <c r="A366" s="50" t="str">
        <f>D366&amp;B366</f>
        <v/>
      </c>
      <c r="B366" s="171"/>
      <c r="C366" s="8" t="str">
        <f>IF(BS_CONTROLE[[#This Row],[DATA]]="","",WEEKNUM(BS_CONTROLE[[#This Row],[DATA]]))</f>
        <v/>
      </c>
      <c r="D366" s="51"/>
      <c r="E366" s="310">
        <v>346</v>
      </c>
      <c r="F366" s="172"/>
      <c r="G366" s="9" t="str">
        <f>IF(D366="","*",VLOOKUP(F366,BS_ATIVIDADE[#All],3,FALSE))</f>
        <v>*</v>
      </c>
      <c r="H366" s="173"/>
      <c r="I366" s="173"/>
      <c r="J366" s="215"/>
      <c r="K366" s="215"/>
      <c r="L366" s="83" t="s">
        <v>608</v>
      </c>
      <c r="M366" s="20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6"/>
      <c r="W366" s="173"/>
      <c r="X366" s="216"/>
      <c r="Y366" s="158"/>
      <c r="Z366" s="158"/>
      <c r="AA366" s="83"/>
      <c r="AB366" s="70"/>
      <c r="AC366" s="70" t="s">
        <v>608</v>
      </c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6" t="str">
        <f>IF(BS_CONTROLE[[#This Row],[Local - Partida]]=0, "-", BS_CONTROLE[[#This Row],[Local - Partida]])</f>
        <v>-</v>
      </c>
      <c r="AL366" s="276" t="str">
        <f>IF(BS_CONTROLE[[#This Row],[Local - Encerramento]]=0, "-", BS_CONTROLE[[#This Row],[Local - Encerramento]])</f>
        <v>-</v>
      </c>
      <c r="AM366" s="276" t="str">
        <f>IF(BS_CONTROLE[[#This Row],[Entre - Estações]]=0, "-", BS_CONTROLE[[#This Row],[Entre - Estações]])</f>
        <v>-</v>
      </c>
      <c r="AN366" s="276" t="str">
        <f>IF(BS_CONTROLE[[#This Row],[SB]]=0, "-", BS_CONTROLE[[#This Row],[SB]])</f>
        <v>-</v>
      </c>
      <c r="AO366" s="277" t="str">
        <f>IF(BS_CONTROLE[[#This Row],[SUB]]=0, "-", BS_CONTROLE[[#This Row],[SUB]])</f>
        <v>-</v>
      </c>
      <c r="AP366" s="278" t="str">
        <f>IF(BS_CONTROLE[[#This Row],[KM - Inicio]]=0, "-", BS_CONTROLE[[#This Row],[KM - Inicio]])</f>
        <v>-</v>
      </c>
      <c r="AQ366" s="278" t="str">
        <f>IF(BS_CONTROLE[[#This Row],[KM - Fim]]=0, "-", BS_CONTROLE[[#This Row],[KM - Fim]])</f>
        <v>-</v>
      </c>
      <c r="AR366" s="240"/>
      <c r="AS366" s="240"/>
      <c r="AT366" s="240"/>
      <c r="AU366" s="38"/>
      <c r="AV366" s="38"/>
      <c r="AW366" s="38"/>
      <c r="AX366" s="38"/>
      <c r="AY366" s="30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79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>IF(AND(BR366&lt;1,BS366&lt;1),"Produção e Intervalo",IF(BR366&lt;1,"Intervalo",IF(BS366&lt;1,"Produção","Aderente")))</f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23" t="str">
        <f t="shared" si="12"/>
        <v/>
      </c>
    </row>
    <row r="367" spans="1:72" hidden="1">
      <c r="A367" s="50" t="str">
        <f>D367&amp;B367</f>
        <v/>
      </c>
      <c r="B367" s="171"/>
      <c r="C367" s="8" t="str">
        <f>IF(BS_CONTROLE[[#This Row],[DATA]]="","",WEEKNUM(BS_CONTROLE[[#This Row],[DATA]]))</f>
        <v/>
      </c>
      <c r="D367" s="51"/>
      <c r="E367" s="310">
        <v>347</v>
      </c>
      <c r="F367" s="172"/>
      <c r="G367" s="9" t="str">
        <f>IF(D367="","*",VLOOKUP(F367,BS_ATIVIDADE[#All],3,FALSE))</f>
        <v>*</v>
      </c>
      <c r="H367" s="173"/>
      <c r="I367" s="173"/>
      <c r="J367" s="215"/>
      <c r="K367" s="215"/>
      <c r="L367" s="83" t="s">
        <v>608</v>
      </c>
      <c r="M367" s="20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2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6"/>
      <c r="W367" s="173"/>
      <c r="X367" s="216"/>
      <c r="Y367" s="158"/>
      <c r="Z367" s="158"/>
      <c r="AA367" s="83"/>
      <c r="AB367" s="70"/>
      <c r="AC367" s="70" t="s">
        <v>608</v>
      </c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6" t="str">
        <f>IF(BS_CONTROLE[[#This Row],[Local - Partida]]=0, "-", BS_CONTROLE[[#This Row],[Local - Partida]])</f>
        <v>-</v>
      </c>
      <c r="AL367" s="276" t="str">
        <f>IF(BS_CONTROLE[[#This Row],[Local - Encerramento]]=0, "-", BS_CONTROLE[[#This Row],[Local - Encerramento]])</f>
        <v>-</v>
      </c>
      <c r="AM367" s="276" t="str">
        <f>IF(BS_CONTROLE[[#This Row],[Entre - Estações]]=0, "-", BS_CONTROLE[[#This Row],[Entre - Estações]])</f>
        <v>-</v>
      </c>
      <c r="AN367" s="276" t="str">
        <f>IF(BS_CONTROLE[[#This Row],[SB]]=0, "-", BS_CONTROLE[[#This Row],[SB]])</f>
        <v>-</v>
      </c>
      <c r="AO367" s="277" t="str">
        <f>IF(BS_CONTROLE[[#This Row],[SUB]]=0, "-", BS_CONTROLE[[#This Row],[SUB]])</f>
        <v>-</v>
      </c>
      <c r="AP367" s="278" t="str">
        <f>IF(BS_CONTROLE[[#This Row],[KM - Inicio]]=0, "-", BS_CONTROLE[[#This Row],[KM - Inicio]])</f>
        <v>-</v>
      </c>
      <c r="AQ367" s="278" t="str">
        <f>IF(BS_CONTROLE[[#This Row],[KM - Fim]]=0, "-", BS_CONTROLE[[#This Row],[KM - Fim]])</f>
        <v>-</v>
      </c>
      <c r="AR367" s="240"/>
      <c r="AS367" s="240"/>
      <c r="AT367" s="240"/>
      <c r="AU367" s="38"/>
      <c r="AV367" s="38"/>
      <c r="AW367" s="38"/>
      <c r="AX367" s="38"/>
      <c r="AY367" s="30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79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3" t="str">
        <f t="shared" si="12"/>
        <v/>
      </c>
    </row>
    <row r="368" spans="1:72" hidden="1">
      <c r="A368" s="50" t="str">
        <f>D368&amp;B368</f>
        <v/>
      </c>
      <c r="B368" s="171"/>
      <c r="C368" s="8" t="str">
        <f>IF(BS_CONTROLE[[#This Row],[DATA]]="","",WEEKNUM(BS_CONTROLE[[#This Row],[DATA]]))</f>
        <v/>
      </c>
      <c r="D368" s="51"/>
      <c r="E368" s="310">
        <v>348</v>
      </c>
      <c r="F368" s="172"/>
      <c r="G368" s="9" t="str">
        <f>IF(D368="","*",VLOOKUP(F368,BS_ATIVIDADE[#All],3,FALSE))</f>
        <v>*</v>
      </c>
      <c r="H368" s="173"/>
      <c r="I368" s="173"/>
      <c r="J368" s="215"/>
      <c r="K368" s="215"/>
      <c r="L368" s="83" t="s">
        <v>608</v>
      </c>
      <c r="M368" s="20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6"/>
      <c r="W368" s="173"/>
      <c r="X368" s="216"/>
      <c r="Y368" s="158"/>
      <c r="Z368" s="158"/>
      <c r="AA368" s="83"/>
      <c r="AB368" s="70"/>
      <c r="AC368" s="70" t="s">
        <v>608</v>
      </c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6" t="str">
        <f>IF(BS_CONTROLE[[#This Row],[Local - Partida]]=0, "-", BS_CONTROLE[[#This Row],[Local - Partida]])</f>
        <v>-</v>
      </c>
      <c r="AL368" s="276" t="str">
        <f>IF(BS_CONTROLE[[#This Row],[Local - Encerramento]]=0, "-", BS_CONTROLE[[#This Row],[Local - Encerramento]])</f>
        <v>-</v>
      </c>
      <c r="AM368" s="276" t="str">
        <f>IF(BS_CONTROLE[[#This Row],[Entre - Estações]]=0, "-", BS_CONTROLE[[#This Row],[Entre - Estações]])</f>
        <v>-</v>
      </c>
      <c r="AN368" s="276" t="str">
        <f>IF(BS_CONTROLE[[#This Row],[SB]]=0, "-", BS_CONTROLE[[#This Row],[SB]])</f>
        <v>-</v>
      </c>
      <c r="AO368" s="277" t="str">
        <f>IF(BS_CONTROLE[[#This Row],[SUB]]=0, "-", BS_CONTROLE[[#This Row],[SUB]])</f>
        <v>-</v>
      </c>
      <c r="AP368" s="278" t="str">
        <f>IF(BS_CONTROLE[[#This Row],[KM - Inicio]]=0, "-", BS_CONTROLE[[#This Row],[KM - Inicio]])</f>
        <v>-</v>
      </c>
      <c r="AQ368" s="278" t="str">
        <f>IF(BS_CONTROLE[[#This Row],[KM - Fim]]=0, "-", BS_CONTROLE[[#This Row],[KM - Fim]])</f>
        <v>-</v>
      </c>
      <c r="AR368" s="240"/>
      <c r="AS368" s="240"/>
      <c r="AT368" s="240"/>
      <c r="AU368" s="38"/>
      <c r="AV368" s="38"/>
      <c r="AW368" s="38"/>
      <c r="AX368" s="38"/>
      <c r="AY368" s="30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79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3" t="str">
        <f t="shared" si="12"/>
        <v/>
      </c>
    </row>
    <row r="369" spans="1:72" hidden="1">
      <c r="A369" s="50" t="str">
        <f>D369&amp;B369</f>
        <v/>
      </c>
      <c r="B369" s="171"/>
      <c r="C369" s="8" t="str">
        <f>IF(BS_CONTROLE[[#This Row],[DATA]]="","",WEEKNUM(BS_CONTROLE[[#This Row],[DATA]]))</f>
        <v/>
      </c>
      <c r="D369" s="51"/>
      <c r="E369" s="310">
        <v>349</v>
      </c>
      <c r="F369" s="172"/>
      <c r="G369" s="9" t="str">
        <f>IF(D369="","*",VLOOKUP(F369,BS_ATIVIDADE[#All],3,FALSE))</f>
        <v>*</v>
      </c>
      <c r="H369" s="173"/>
      <c r="I369" s="173"/>
      <c r="J369" s="215"/>
      <c r="K369" s="215"/>
      <c r="L369" s="83" t="s">
        <v>608</v>
      </c>
      <c r="M369" s="20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2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6"/>
      <c r="W369" s="173"/>
      <c r="X369" s="216"/>
      <c r="Y369" s="158"/>
      <c r="Z369" s="158"/>
      <c r="AA369" s="83"/>
      <c r="AB369" s="70"/>
      <c r="AC369" s="70" t="s">
        <v>608</v>
      </c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6" t="str">
        <f>IF(BS_CONTROLE[[#This Row],[Local - Partida]]=0, "-", BS_CONTROLE[[#This Row],[Local - Partida]])</f>
        <v>-</v>
      </c>
      <c r="AL369" s="276" t="str">
        <f>IF(BS_CONTROLE[[#This Row],[Local - Encerramento]]=0, "-", BS_CONTROLE[[#This Row],[Local - Encerramento]])</f>
        <v>-</v>
      </c>
      <c r="AM369" s="276" t="str">
        <f>IF(BS_CONTROLE[[#This Row],[Entre - Estações]]=0, "-", BS_CONTROLE[[#This Row],[Entre - Estações]])</f>
        <v>-</v>
      </c>
      <c r="AN369" s="276" t="str">
        <f>IF(BS_CONTROLE[[#This Row],[SB]]=0, "-", BS_CONTROLE[[#This Row],[SB]])</f>
        <v>-</v>
      </c>
      <c r="AO369" s="277" t="str">
        <f>IF(BS_CONTROLE[[#This Row],[SUB]]=0, "-", BS_CONTROLE[[#This Row],[SUB]])</f>
        <v>-</v>
      </c>
      <c r="AP369" s="278" t="str">
        <f>IF(BS_CONTROLE[[#This Row],[KM - Inicio]]=0, "-", BS_CONTROLE[[#This Row],[KM - Inicio]])</f>
        <v>-</v>
      </c>
      <c r="AQ369" s="278" t="str">
        <f>IF(BS_CONTROLE[[#This Row],[KM - Fim]]=0, "-", BS_CONTROLE[[#This Row],[KM - Fim]])</f>
        <v>-</v>
      </c>
      <c r="AR369" s="240"/>
      <c r="AS369" s="240"/>
      <c r="AT369" s="240"/>
      <c r="AU369" s="38"/>
      <c r="AV369" s="38"/>
      <c r="AW369" s="38"/>
      <c r="AX369" s="38"/>
      <c r="AY369" s="30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79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>IF(AND(BR369&lt;1,BS369&lt;1),"Produção e Intervalo",IF(BR369&lt;1,"Intervalo",IF(BS369&lt;1,"Produção","Aderente")))</f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23" t="str">
        <f t="shared" si="12"/>
        <v/>
      </c>
    </row>
    <row r="370" spans="1:72" hidden="1">
      <c r="A370" s="50" t="str">
        <f>D370&amp;B370</f>
        <v/>
      </c>
      <c r="B370" s="171"/>
      <c r="C370" s="8" t="str">
        <f>IF(BS_CONTROLE[[#This Row],[DATA]]="","",WEEKNUM(BS_CONTROLE[[#This Row],[DATA]]))</f>
        <v/>
      </c>
      <c r="D370" s="51"/>
      <c r="E370" s="310">
        <v>350</v>
      </c>
      <c r="F370" s="172"/>
      <c r="G370" s="9" t="str">
        <f>IF(D370="","*",VLOOKUP(F370,BS_ATIVIDADE[#All],3,FALSE))</f>
        <v>*</v>
      </c>
      <c r="H370" s="173"/>
      <c r="I370" s="173"/>
      <c r="J370" s="215"/>
      <c r="K370" s="215"/>
      <c r="L370" s="83" t="s">
        <v>608</v>
      </c>
      <c r="M370" s="20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6"/>
      <c r="W370" s="173"/>
      <c r="X370" s="216"/>
      <c r="Y370" s="158"/>
      <c r="Z370" s="158"/>
      <c r="AA370" s="83"/>
      <c r="AB370" s="70"/>
      <c r="AC370" s="70" t="s">
        <v>608</v>
      </c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6" t="str">
        <f>IF(BS_CONTROLE[[#This Row],[Local - Partida]]=0, "-", BS_CONTROLE[[#This Row],[Local - Partida]])</f>
        <v>-</v>
      </c>
      <c r="AL370" s="276" t="str">
        <f>IF(BS_CONTROLE[[#This Row],[Local - Encerramento]]=0, "-", BS_CONTROLE[[#This Row],[Local - Encerramento]])</f>
        <v>-</v>
      </c>
      <c r="AM370" s="276" t="str">
        <f>IF(BS_CONTROLE[[#This Row],[Entre - Estações]]=0, "-", BS_CONTROLE[[#This Row],[Entre - Estações]])</f>
        <v>-</v>
      </c>
      <c r="AN370" s="276" t="str">
        <f>IF(BS_CONTROLE[[#This Row],[SB]]=0, "-", BS_CONTROLE[[#This Row],[SB]])</f>
        <v>-</v>
      </c>
      <c r="AO370" s="277" t="str">
        <f>IF(BS_CONTROLE[[#This Row],[SUB]]=0, "-", BS_CONTROLE[[#This Row],[SUB]])</f>
        <v>-</v>
      </c>
      <c r="AP370" s="278" t="str">
        <f>IF(BS_CONTROLE[[#This Row],[KM - Inicio]]=0, "-", BS_CONTROLE[[#This Row],[KM - Inicio]])</f>
        <v>-</v>
      </c>
      <c r="AQ370" s="278" t="str">
        <f>IF(BS_CONTROLE[[#This Row],[KM - Fim]]=0, "-", BS_CONTROLE[[#This Row],[KM - Fim]])</f>
        <v>-</v>
      </c>
      <c r="AR370" s="240"/>
      <c r="AS370" s="240"/>
      <c r="AT370" s="240"/>
      <c r="AU370" s="38"/>
      <c r="AV370" s="38"/>
      <c r="AW370" s="38"/>
      <c r="AX370" s="38"/>
      <c r="AY370" s="30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79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3" t="str">
        <f t="shared" si="12"/>
        <v/>
      </c>
    </row>
    <row r="371" spans="1:72" hidden="1">
      <c r="A371" s="50" t="str">
        <f>D371&amp;B371</f>
        <v/>
      </c>
      <c r="B371" s="171"/>
      <c r="C371" s="8" t="str">
        <f>IF(BS_CONTROLE[[#This Row],[DATA]]="","",WEEKNUM(BS_CONTROLE[[#This Row],[DATA]]))</f>
        <v/>
      </c>
      <c r="D371" s="51"/>
      <c r="E371" s="310">
        <v>351</v>
      </c>
      <c r="F371" s="172"/>
      <c r="G371" s="9" t="str">
        <f>IF(D371="","*",VLOOKUP(F371,BS_ATIVIDADE[#All],3,FALSE))</f>
        <v>*</v>
      </c>
      <c r="H371" s="173"/>
      <c r="I371" s="173"/>
      <c r="J371" s="215"/>
      <c r="K371" s="215"/>
      <c r="L371" s="83" t="s">
        <v>608</v>
      </c>
      <c r="M371" s="20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6"/>
      <c r="W371" s="173"/>
      <c r="X371" s="216"/>
      <c r="Y371" s="158"/>
      <c r="Z371" s="158"/>
      <c r="AA371" s="83"/>
      <c r="AB371" s="70"/>
      <c r="AC371" s="70" t="s">
        <v>608</v>
      </c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6" t="str">
        <f>IF(BS_CONTROLE[[#This Row],[Local - Partida]]=0, "-", BS_CONTROLE[[#This Row],[Local - Partida]])</f>
        <v>-</v>
      </c>
      <c r="AL371" s="276" t="str">
        <f>IF(BS_CONTROLE[[#This Row],[Local - Encerramento]]=0, "-", BS_CONTROLE[[#This Row],[Local - Encerramento]])</f>
        <v>-</v>
      </c>
      <c r="AM371" s="276" t="str">
        <f>IF(BS_CONTROLE[[#This Row],[Entre - Estações]]=0, "-", BS_CONTROLE[[#This Row],[Entre - Estações]])</f>
        <v>-</v>
      </c>
      <c r="AN371" s="276" t="str">
        <f>IF(BS_CONTROLE[[#This Row],[SB]]=0, "-", BS_CONTROLE[[#This Row],[SB]])</f>
        <v>-</v>
      </c>
      <c r="AO371" s="277" t="str">
        <f>IF(BS_CONTROLE[[#This Row],[SUB]]=0, "-", BS_CONTROLE[[#This Row],[SUB]])</f>
        <v>-</v>
      </c>
      <c r="AP371" s="278" t="str">
        <f>IF(BS_CONTROLE[[#This Row],[KM - Inicio]]=0, "-", BS_CONTROLE[[#This Row],[KM - Inicio]])</f>
        <v>-</v>
      </c>
      <c r="AQ371" s="278" t="str">
        <f>IF(BS_CONTROLE[[#This Row],[KM - Fim]]=0, "-", BS_CONTROLE[[#This Row],[KM - Fim]])</f>
        <v>-</v>
      </c>
      <c r="AR371" s="240"/>
      <c r="AS371" s="240"/>
      <c r="AT371" s="240"/>
      <c r="AU371" s="38"/>
      <c r="AV371" s="38"/>
      <c r="AW371" s="38"/>
      <c r="AX371" s="38"/>
      <c r="AY371" s="30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79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3" t="str">
        <f t="shared" si="12"/>
        <v/>
      </c>
    </row>
    <row r="372" spans="1:72" hidden="1">
      <c r="A372" s="50" t="str">
        <f>D372&amp;B372</f>
        <v/>
      </c>
      <c r="B372" s="171"/>
      <c r="C372" s="8" t="str">
        <f>IF(BS_CONTROLE[[#This Row],[DATA]]="","",WEEKNUM(BS_CONTROLE[[#This Row],[DATA]]))</f>
        <v/>
      </c>
      <c r="D372" s="51"/>
      <c r="E372" s="310">
        <v>352</v>
      </c>
      <c r="F372" s="172"/>
      <c r="G372" s="9" t="str">
        <f>IF(D372="","*",VLOOKUP(F372,BS_ATIVIDADE[#All],3,FALSE))</f>
        <v>*</v>
      </c>
      <c r="H372" s="173"/>
      <c r="I372" s="173"/>
      <c r="J372" s="215"/>
      <c r="K372" s="215"/>
      <c r="L372" s="83" t="s">
        <v>608</v>
      </c>
      <c r="M372" s="20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6"/>
      <c r="W372" s="173"/>
      <c r="X372" s="216"/>
      <c r="Y372" s="158"/>
      <c r="Z372" s="158"/>
      <c r="AA372" s="83"/>
      <c r="AB372" s="70"/>
      <c r="AC372" s="70" t="s">
        <v>608</v>
      </c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6" t="str">
        <f>IF(BS_CONTROLE[[#This Row],[Local - Partida]]=0, "-", BS_CONTROLE[[#This Row],[Local - Partida]])</f>
        <v>-</v>
      </c>
      <c r="AL372" s="276" t="str">
        <f>IF(BS_CONTROLE[[#This Row],[Local - Encerramento]]=0, "-", BS_CONTROLE[[#This Row],[Local - Encerramento]])</f>
        <v>-</v>
      </c>
      <c r="AM372" s="276" t="str">
        <f>IF(BS_CONTROLE[[#This Row],[Entre - Estações]]=0, "-", BS_CONTROLE[[#This Row],[Entre - Estações]])</f>
        <v>-</v>
      </c>
      <c r="AN372" s="276" t="str">
        <f>IF(BS_CONTROLE[[#This Row],[SB]]=0, "-", BS_CONTROLE[[#This Row],[SB]])</f>
        <v>-</v>
      </c>
      <c r="AO372" s="277" t="str">
        <f>IF(BS_CONTROLE[[#This Row],[SUB]]=0, "-", BS_CONTROLE[[#This Row],[SUB]])</f>
        <v>-</v>
      </c>
      <c r="AP372" s="278" t="str">
        <f>IF(BS_CONTROLE[[#This Row],[KM - Inicio]]=0, "-", BS_CONTROLE[[#This Row],[KM - Inicio]])</f>
        <v>-</v>
      </c>
      <c r="AQ372" s="278" t="str">
        <f>IF(BS_CONTROLE[[#This Row],[KM - Fim]]=0, "-", BS_CONTROLE[[#This Row],[KM - Fim]])</f>
        <v>-</v>
      </c>
      <c r="AR372" s="240"/>
      <c r="AS372" s="240"/>
      <c r="AT372" s="240"/>
      <c r="AU372" s="38"/>
      <c r="AV372" s="38"/>
      <c r="AW372" s="38"/>
      <c r="AX372" s="38"/>
      <c r="AY372" s="30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79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3" t="str">
        <f t="shared" si="12"/>
        <v/>
      </c>
    </row>
    <row r="373" spans="1:72" hidden="1">
      <c r="A373" s="50" t="str">
        <f>D373&amp;B373</f>
        <v/>
      </c>
      <c r="B373" s="171"/>
      <c r="C373" s="8" t="str">
        <f>IF(BS_CONTROLE[[#This Row],[DATA]]="","",WEEKNUM(BS_CONTROLE[[#This Row],[DATA]]))</f>
        <v/>
      </c>
      <c r="D373" s="51"/>
      <c r="E373" s="311">
        <v>353</v>
      </c>
      <c r="F373" s="172"/>
      <c r="G373" s="9" t="str">
        <f>IF(D373="","*",VLOOKUP(F373,BS_ATIVIDADE[#All],3,FALSE))</f>
        <v>*</v>
      </c>
      <c r="H373" s="173"/>
      <c r="I373" s="173"/>
      <c r="J373" s="215"/>
      <c r="K373" s="215"/>
      <c r="L373" s="83" t="s">
        <v>608</v>
      </c>
      <c r="M373" s="20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6"/>
      <c r="W373" s="173"/>
      <c r="X373" s="216"/>
      <c r="Y373" s="158"/>
      <c r="Z373" s="158"/>
      <c r="AA373" s="83"/>
      <c r="AB373" s="70"/>
      <c r="AC373" s="70" t="s">
        <v>608</v>
      </c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6" t="str">
        <f>IF(BS_CONTROLE[[#This Row],[Local - Partida]]=0, "-", BS_CONTROLE[[#This Row],[Local - Partida]])</f>
        <v>-</v>
      </c>
      <c r="AL373" s="276" t="str">
        <f>IF(BS_CONTROLE[[#This Row],[Local - Encerramento]]=0, "-", BS_CONTROLE[[#This Row],[Local - Encerramento]])</f>
        <v>-</v>
      </c>
      <c r="AM373" s="276" t="str">
        <f>IF(BS_CONTROLE[[#This Row],[Entre - Estações]]=0, "-", BS_CONTROLE[[#This Row],[Entre - Estações]])</f>
        <v>-</v>
      </c>
      <c r="AN373" s="276" t="str">
        <f>IF(BS_CONTROLE[[#This Row],[SB]]=0, "-", BS_CONTROLE[[#This Row],[SB]])</f>
        <v>-</v>
      </c>
      <c r="AO373" s="277" t="str">
        <f>IF(BS_CONTROLE[[#This Row],[SUB]]=0, "-", BS_CONTROLE[[#This Row],[SUB]])</f>
        <v>-</v>
      </c>
      <c r="AP373" s="278" t="str">
        <f>IF(BS_CONTROLE[[#This Row],[KM - Inicio]]=0, "-", BS_CONTROLE[[#This Row],[KM - Inicio]])</f>
        <v>-</v>
      </c>
      <c r="AQ373" s="278" t="str">
        <f>IF(BS_CONTROLE[[#This Row],[KM - Fim]]=0, "-", BS_CONTROLE[[#This Row],[KM - Fim]])</f>
        <v>-</v>
      </c>
      <c r="AR373" s="240"/>
      <c r="AS373" s="240"/>
      <c r="AT373" s="240"/>
      <c r="AU373" s="38"/>
      <c r="AV373" s="38"/>
      <c r="AW373" s="38"/>
      <c r="AX373" s="38"/>
      <c r="AY373" s="30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79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3" t="str">
        <f t="shared" si="12"/>
        <v/>
      </c>
    </row>
    <row r="374" spans="1:72" hidden="1">
      <c r="A374" s="50" t="str">
        <f>D374&amp;B374</f>
        <v/>
      </c>
      <c r="B374" s="171"/>
      <c r="C374" s="8" t="str">
        <f>IF(BS_CONTROLE[[#This Row],[DATA]]="","",WEEKNUM(BS_CONTROLE[[#This Row],[DATA]]))</f>
        <v/>
      </c>
      <c r="D374" s="51"/>
      <c r="E374" s="310">
        <v>354</v>
      </c>
      <c r="F374" s="172"/>
      <c r="G374" s="9" t="str">
        <f>IF(D374="","*",VLOOKUP(F374,BS_ATIVIDADE[#All],3,FALSE))</f>
        <v>*</v>
      </c>
      <c r="H374" s="173"/>
      <c r="I374" s="173"/>
      <c r="J374" s="215"/>
      <c r="K374" s="215"/>
      <c r="L374" s="83" t="s">
        <v>608</v>
      </c>
      <c r="M374" s="20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6"/>
      <c r="W374" s="173"/>
      <c r="X374" s="216"/>
      <c r="Y374" s="158"/>
      <c r="Z374" s="158"/>
      <c r="AA374" s="83"/>
      <c r="AB374" s="70"/>
      <c r="AC374" s="70" t="s">
        <v>608</v>
      </c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6" t="str">
        <f>IF(BS_CONTROLE[[#This Row],[Local - Partida]]=0, "-", BS_CONTROLE[[#This Row],[Local - Partida]])</f>
        <v>-</v>
      </c>
      <c r="AL374" s="276" t="str">
        <f>IF(BS_CONTROLE[[#This Row],[Local - Encerramento]]=0, "-", BS_CONTROLE[[#This Row],[Local - Encerramento]])</f>
        <v>-</v>
      </c>
      <c r="AM374" s="276" t="str">
        <f>IF(BS_CONTROLE[[#This Row],[Entre - Estações]]=0, "-", BS_CONTROLE[[#This Row],[Entre - Estações]])</f>
        <v>-</v>
      </c>
      <c r="AN374" s="276" t="str">
        <f>IF(BS_CONTROLE[[#This Row],[SB]]=0, "-", BS_CONTROLE[[#This Row],[SB]])</f>
        <v>-</v>
      </c>
      <c r="AO374" s="277" t="str">
        <f>IF(BS_CONTROLE[[#This Row],[SUB]]=0, "-", BS_CONTROLE[[#This Row],[SUB]])</f>
        <v>-</v>
      </c>
      <c r="AP374" s="278" t="str">
        <f>IF(BS_CONTROLE[[#This Row],[KM - Inicio]]=0, "-", BS_CONTROLE[[#This Row],[KM - Inicio]])</f>
        <v>-</v>
      </c>
      <c r="AQ374" s="278" t="str">
        <f>IF(BS_CONTROLE[[#This Row],[KM - Fim]]=0, "-", BS_CONTROLE[[#This Row],[KM - Fim]])</f>
        <v>-</v>
      </c>
      <c r="AR374" s="240"/>
      <c r="AS374" s="240"/>
      <c r="AT374" s="240"/>
      <c r="AU374" s="38"/>
      <c r="AV374" s="38"/>
      <c r="AW374" s="38"/>
      <c r="AX374" s="38"/>
      <c r="AY374" s="30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79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3" t="str">
        <f t="shared" si="12"/>
        <v/>
      </c>
    </row>
    <row r="375" spans="1:72" hidden="1">
      <c r="A375" s="50" t="str">
        <f>D375&amp;B375</f>
        <v/>
      </c>
      <c r="B375" s="171"/>
      <c r="C375" s="8" t="str">
        <f>IF(BS_CONTROLE[[#This Row],[DATA]]="","",WEEKNUM(BS_CONTROLE[[#This Row],[DATA]]))</f>
        <v/>
      </c>
      <c r="D375" s="51"/>
      <c r="E375" s="310">
        <v>355</v>
      </c>
      <c r="F375" s="172"/>
      <c r="G375" s="9" t="str">
        <f>IF(D375="","*",VLOOKUP(F375,BS_ATIVIDADE[#All],3,FALSE))</f>
        <v>*</v>
      </c>
      <c r="H375" s="173"/>
      <c r="I375" s="173"/>
      <c r="J375" s="215"/>
      <c r="K375" s="215"/>
      <c r="L375" s="83" t="s">
        <v>608</v>
      </c>
      <c r="M375" s="20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2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6"/>
      <c r="W375" s="173"/>
      <c r="X375" s="216"/>
      <c r="Y375" s="158"/>
      <c r="Z375" s="158"/>
      <c r="AA375" s="83"/>
      <c r="AB375" s="70"/>
      <c r="AC375" s="70" t="s">
        <v>608</v>
      </c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6" t="str">
        <f>IF(BS_CONTROLE[[#This Row],[Local - Partida]]=0, "-", BS_CONTROLE[[#This Row],[Local - Partida]])</f>
        <v>-</v>
      </c>
      <c r="AL375" s="276" t="str">
        <f>IF(BS_CONTROLE[[#This Row],[Local - Encerramento]]=0, "-", BS_CONTROLE[[#This Row],[Local - Encerramento]])</f>
        <v>-</v>
      </c>
      <c r="AM375" s="276" t="str">
        <f>IF(BS_CONTROLE[[#This Row],[Entre - Estações]]=0, "-", BS_CONTROLE[[#This Row],[Entre - Estações]])</f>
        <v>-</v>
      </c>
      <c r="AN375" s="276" t="str">
        <f>IF(BS_CONTROLE[[#This Row],[SB]]=0, "-", BS_CONTROLE[[#This Row],[SB]])</f>
        <v>-</v>
      </c>
      <c r="AO375" s="277" t="str">
        <f>IF(BS_CONTROLE[[#This Row],[SUB]]=0, "-", BS_CONTROLE[[#This Row],[SUB]])</f>
        <v>-</v>
      </c>
      <c r="AP375" s="278" t="str">
        <f>IF(BS_CONTROLE[[#This Row],[KM - Inicio]]=0, "-", BS_CONTROLE[[#This Row],[KM - Inicio]])</f>
        <v>-</v>
      </c>
      <c r="AQ375" s="278" t="str">
        <f>IF(BS_CONTROLE[[#This Row],[KM - Fim]]=0, "-", BS_CONTROLE[[#This Row],[KM - Fim]])</f>
        <v>-</v>
      </c>
      <c r="AR375" s="240"/>
      <c r="AS375" s="240"/>
      <c r="AT375" s="240"/>
      <c r="AU375" s="38"/>
      <c r="AV375" s="38"/>
      <c r="AW375" s="38"/>
      <c r="AX375" s="38"/>
      <c r="AY375" s="30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79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3" t="str">
        <f t="shared" si="12"/>
        <v/>
      </c>
    </row>
    <row r="376" spans="1:72" hidden="1">
      <c r="A376" s="50" t="str">
        <f>D376&amp;B376</f>
        <v/>
      </c>
      <c r="B376" s="171"/>
      <c r="C376" s="8" t="str">
        <f>IF(BS_CONTROLE[[#This Row],[DATA]]="","",WEEKNUM(BS_CONTROLE[[#This Row],[DATA]]))</f>
        <v/>
      </c>
      <c r="D376" s="51"/>
      <c r="E376" s="310">
        <v>356</v>
      </c>
      <c r="F376" s="172"/>
      <c r="G376" s="9" t="str">
        <f>IF(D376="","*",VLOOKUP(F376,BS_ATIVIDADE[#All],3,FALSE))</f>
        <v>*</v>
      </c>
      <c r="H376" s="173"/>
      <c r="I376" s="173"/>
      <c r="J376" s="215"/>
      <c r="K376" s="215"/>
      <c r="L376" s="83" t="s">
        <v>608</v>
      </c>
      <c r="M376" s="20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2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6"/>
      <c r="W376" s="173"/>
      <c r="X376" s="216"/>
      <c r="Y376" s="158"/>
      <c r="Z376" s="158"/>
      <c r="AA376" s="83"/>
      <c r="AB376" s="70"/>
      <c r="AC376" s="70" t="s">
        <v>608</v>
      </c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6" t="str">
        <f>IF(BS_CONTROLE[[#This Row],[Local - Partida]]=0, "-", BS_CONTROLE[[#This Row],[Local - Partida]])</f>
        <v>-</v>
      </c>
      <c r="AL376" s="276" t="str">
        <f>IF(BS_CONTROLE[[#This Row],[Local - Encerramento]]=0, "-", BS_CONTROLE[[#This Row],[Local - Encerramento]])</f>
        <v>-</v>
      </c>
      <c r="AM376" s="276" t="str">
        <f>IF(BS_CONTROLE[[#This Row],[Entre - Estações]]=0, "-", BS_CONTROLE[[#This Row],[Entre - Estações]])</f>
        <v>-</v>
      </c>
      <c r="AN376" s="276" t="str">
        <f>IF(BS_CONTROLE[[#This Row],[SB]]=0, "-", BS_CONTROLE[[#This Row],[SB]])</f>
        <v>-</v>
      </c>
      <c r="AO376" s="277" t="str">
        <f>IF(BS_CONTROLE[[#This Row],[SUB]]=0, "-", BS_CONTROLE[[#This Row],[SUB]])</f>
        <v>-</v>
      </c>
      <c r="AP376" s="278" t="str">
        <f>IF(BS_CONTROLE[[#This Row],[KM - Inicio]]=0, "-", BS_CONTROLE[[#This Row],[KM - Inicio]])</f>
        <v>-</v>
      </c>
      <c r="AQ376" s="278" t="str">
        <f>IF(BS_CONTROLE[[#This Row],[KM - Fim]]=0, "-", BS_CONTROLE[[#This Row],[KM - Fim]])</f>
        <v>-</v>
      </c>
      <c r="AR376" s="240"/>
      <c r="AS376" s="240"/>
      <c r="AT376" s="240"/>
      <c r="AU376" s="38"/>
      <c r="AV376" s="38"/>
      <c r="AW376" s="38"/>
      <c r="AX376" s="38"/>
      <c r="AY376" s="30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79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3" t="str">
        <f t="shared" si="12"/>
        <v/>
      </c>
    </row>
    <row r="377" spans="1:72" hidden="1">
      <c r="A377" s="50" t="str">
        <f>D377&amp;B377</f>
        <v/>
      </c>
      <c r="B377" s="171"/>
      <c r="C377" s="8" t="str">
        <f>IF(BS_CONTROLE[[#This Row],[DATA]]="","",WEEKNUM(BS_CONTROLE[[#This Row],[DATA]]))</f>
        <v/>
      </c>
      <c r="D377" s="51"/>
      <c r="E377" s="310">
        <v>357</v>
      </c>
      <c r="F377" s="172"/>
      <c r="G377" s="9" t="str">
        <f>IF(D377="","*",VLOOKUP(F377,BS_ATIVIDADE[#All],3,FALSE))</f>
        <v>*</v>
      </c>
      <c r="H377" s="173"/>
      <c r="I377" s="173"/>
      <c r="J377" s="215"/>
      <c r="K377" s="215"/>
      <c r="L377" s="83" t="s">
        <v>608</v>
      </c>
      <c r="M377" s="20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6"/>
      <c r="W377" s="173"/>
      <c r="X377" s="216"/>
      <c r="Y377" s="158"/>
      <c r="Z377" s="158"/>
      <c r="AA377" s="83"/>
      <c r="AB377" s="70"/>
      <c r="AC377" s="70" t="s">
        <v>608</v>
      </c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6" t="str">
        <f>IF(BS_CONTROLE[[#This Row],[Local - Partida]]=0, "-", BS_CONTROLE[[#This Row],[Local - Partida]])</f>
        <v>-</v>
      </c>
      <c r="AL377" s="276" t="str">
        <f>IF(BS_CONTROLE[[#This Row],[Local - Encerramento]]=0, "-", BS_CONTROLE[[#This Row],[Local - Encerramento]])</f>
        <v>-</v>
      </c>
      <c r="AM377" s="276" t="str">
        <f>IF(BS_CONTROLE[[#This Row],[Entre - Estações]]=0, "-", BS_CONTROLE[[#This Row],[Entre - Estações]])</f>
        <v>-</v>
      </c>
      <c r="AN377" s="276" t="str">
        <f>IF(BS_CONTROLE[[#This Row],[SB]]=0, "-", BS_CONTROLE[[#This Row],[SB]])</f>
        <v>-</v>
      </c>
      <c r="AO377" s="277" t="str">
        <f>IF(BS_CONTROLE[[#This Row],[SUB]]=0, "-", BS_CONTROLE[[#This Row],[SUB]])</f>
        <v>-</v>
      </c>
      <c r="AP377" s="278" t="str">
        <f>IF(BS_CONTROLE[[#This Row],[KM - Inicio]]=0, "-", BS_CONTROLE[[#This Row],[KM - Inicio]])</f>
        <v>-</v>
      </c>
      <c r="AQ377" s="278" t="str">
        <f>IF(BS_CONTROLE[[#This Row],[KM - Fim]]=0, "-", BS_CONTROLE[[#This Row],[KM - Fim]])</f>
        <v>-</v>
      </c>
      <c r="AR377" s="240"/>
      <c r="AS377" s="240"/>
      <c r="AT377" s="240"/>
      <c r="AU377" s="38"/>
      <c r="AV377" s="38"/>
      <c r="AW377" s="38"/>
      <c r="AX377" s="38"/>
      <c r="AY377" s="30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79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3" t="str">
        <f t="shared" si="12"/>
        <v/>
      </c>
    </row>
    <row r="378" spans="1:72" hidden="1">
      <c r="A378" s="50" t="str">
        <f>D378&amp;B378</f>
        <v/>
      </c>
      <c r="B378" s="171"/>
      <c r="C378" s="8" t="str">
        <f>IF(BS_CONTROLE[[#This Row],[DATA]]="","",WEEKNUM(BS_CONTROLE[[#This Row],[DATA]]))</f>
        <v/>
      </c>
      <c r="D378" s="51"/>
      <c r="E378" s="310">
        <v>358</v>
      </c>
      <c r="F378" s="172"/>
      <c r="G378" s="9" t="str">
        <f>IF(D378="","*",VLOOKUP(F378,BS_ATIVIDADE[#All],3,FALSE))</f>
        <v>*</v>
      </c>
      <c r="H378" s="173"/>
      <c r="I378" s="173"/>
      <c r="J378" s="215"/>
      <c r="K378" s="215"/>
      <c r="L378" s="83" t="s">
        <v>608</v>
      </c>
      <c r="M378" s="20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6"/>
      <c r="W378" s="173"/>
      <c r="X378" s="216"/>
      <c r="Y378" s="158"/>
      <c r="Z378" s="158"/>
      <c r="AA378" s="83"/>
      <c r="AB378" s="70"/>
      <c r="AC378" s="70" t="s">
        <v>608</v>
      </c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6" t="str">
        <f>IF(BS_CONTROLE[[#This Row],[Local - Partida]]=0, "-", BS_CONTROLE[[#This Row],[Local - Partida]])</f>
        <v>-</v>
      </c>
      <c r="AL378" s="276" t="str">
        <f>IF(BS_CONTROLE[[#This Row],[Local - Encerramento]]=0, "-", BS_CONTROLE[[#This Row],[Local - Encerramento]])</f>
        <v>-</v>
      </c>
      <c r="AM378" s="276" t="str">
        <f>IF(BS_CONTROLE[[#This Row],[Entre - Estações]]=0, "-", BS_CONTROLE[[#This Row],[Entre - Estações]])</f>
        <v>-</v>
      </c>
      <c r="AN378" s="276" t="str">
        <f>IF(BS_CONTROLE[[#This Row],[SB]]=0, "-", BS_CONTROLE[[#This Row],[SB]])</f>
        <v>-</v>
      </c>
      <c r="AO378" s="277" t="str">
        <f>IF(BS_CONTROLE[[#This Row],[SUB]]=0, "-", BS_CONTROLE[[#This Row],[SUB]])</f>
        <v>-</v>
      </c>
      <c r="AP378" s="278" t="str">
        <f>IF(BS_CONTROLE[[#This Row],[KM - Inicio]]=0, "-", BS_CONTROLE[[#This Row],[KM - Inicio]])</f>
        <v>-</v>
      </c>
      <c r="AQ378" s="278" t="str">
        <f>IF(BS_CONTROLE[[#This Row],[KM - Fim]]=0, "-", BS_CONTROLE[[#This Row],[KM - Fim]])</f>
        <v>-</v>
      </c>
      <c r="AR378" s="240"/>
      <c r="AS378" s="240"/>
      <c r="AT378" s="240"/>
      <c r="AU378" s="38"/>
      <c r="AV378" s="38"/>
      <c r="AW378" s="38"/>
      <c r="AX378" s="38"/>
      <c r="AY378" s="30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79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3" t="str">
        <f t="shared" si="12"/>
        <v/>
      </c>
    </row>
    <row r="379" spans="1:72" hidden="1">
      <c r="A379" s="50" t="str">
        <f>D379&amp;B379</f>
        <v/>
      </c>
      <c r="B379" s="171"/>
      <c r="C379" s="8" t="str">
        <f>IF(BS_CONTROLE[[#This Row],[DATA]]="","",WEEKNUM(BS_CONTROLE[[#This Row],[DATA]]))</f>
        <v/>
      </c>
      <c r="D379" s="51"/>
      <c r="E379" s="310">
        <v>359</v>
      </c>
      <c r="F379" s="172"/>
      <c r="G379" s="9" t="str">
        <f>IF(D379="","*",VLOOKUP(F379,BS_ATIVIDADE[#All],3,FALSE))</f>
        <v>*</v>
      </c>
      <c r="H379" s="173"/>
      <c r="I379" s="173"/>
      <c r="J379" s="215"/>
      <c r="K379" s="215"/>
      <c r="L379" s="83" t="s">
        <v>608</v>
      </c>
      <c r="M379" s="20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6"/>
      <c r="W379" s="173"/>
      <c r="X379" s="216"/>
      <c r="Y379" s="158"/>
      <c r="Z379" s="158"/>
      <c r="AA379" s="83"/>
      <c r="AB379" s="70"/>
      <c r="AC379" s="70" t="s">
        <v>608</v>
      </c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6" t="str">
        <f>IF(BS_CONTROLE[[#This Row],[Local - Partida]]=0, "-", BS_CONTROLE[[#This Row],[Local - Partida]])</f>
        <v>-</v>
      </c>
      <c r="AL379" s="276" t="str">
        <f>IF(BS_CONTROLE[[#This Row],[Local - Encerramento]]=0, "-", BS_CONTROLE[[#This Row],[Local - Encerramento]])</f>
        <v>-</v>
      </c>
      <c r="AM379" s="276" t="str">
        <f>IF(BS_CONTROLE[[#This Row],[Entre - Estações]]=0, "-", BS_CONTROLE[[#This Row],[Entre - Estações]])</f>
        <v>-</v>
      </c>
      <c r="AN379" s="276" t="str">
        <f>IF(BS_CONTROLE[[#This Row],[SB]]=0, "-", BS_CONTROLE[[#This Row],[SB]])</f>
        <v>-</v>
      </c>
      <c r="AO379" s="277" t="str">
        <f>IF(BS_CONTROLE[[#This Row],[SUB]]=0, "-", BS_CONTROLE[[#This Row],[SUB]])</f>
        <v>-</v>
      </c>
      <c r="AP379" s="278" t="str">
        <f>IF(BS_CONTROLE[[#This Row],[KM - Inicio]]=0, "-", BS_CONTROLE[[#This Row],[KM - Inicio]])</f>
        <v>-</v>
      </c>
      <c r="AQ379" s="278" t="str">
        <f>IF(BS_CONTROLE[[#This Row],[KM - Fim]]=0, "-", BS_CONTROLE[[#This Row],[KM - Fim]])</f>
        <v>-</v>
      </c>
      <c r="AR379" s="240"/>
      <c r="AS379" s="240"/>
      <c r="AT379" s="240"/>
      <c r="AU379" s="38"/>
      <c r="AV379" s="38"/>
      <c r="AW379" s="38"/>
      <c r="AX379" s="38"/>
      <c r="AY379" s="30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79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3" t="str">
        <f t="shared" si="12"/>
        <v/>
      </c>
    </row>
    <row r="380" spans="1:72" hidden="1">
      <c r="A380" s="50" t="str">
        <f>D380&amp;B380</f>
        <v/>
      </c>
      <c r="B380" s="171"/>
      <c r="C380" s="8" t="str">
        <f>IF(BS_CONTROLE[[#This Row],[DATA]]="","",WEEKNUM(BS_CONTROLE[[#This Row],[DATA]]))</f>
        <v/>
      </c>
      <c r="D380" s="51"/>
      <c r="E380" s="310">
        <v>360</v>
      </c>
      <c r="F380" s="172"/>
      <c r="G380" s="9" t="str">
        <f>IF(D380="","*",VLOOKUP(F380,BS_ATIVIDADE[#All],3,FALSE))</f>
        <v>*</v>
      </c>
      <c r="H380" s="173"/>
      <c r="I380" s="173"/>
      <c r="J380" s="215"/>
      <c r="K380" s="215"/>
      <c r="L380" s="83" t="s">
        <v>608</v>
      </c>
      <c r="M380" s="20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6"/>
      <c r="W380" s="173"/>
      <c r="X380" s="216"/>
      <c r="Y380" s="158"/>
      <c r="Z380" s="158"/>
      <c r="AA380" s="83"/>
      <c r="AB380" s="70"/>
      <c r="AC380" s="70" t="s">
        <v>608</v>
      </c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6" t="str">
        <f>IF(BS_CONTROLE[[#This Row],[Local - Partida]]=0, "-", BS_CONTROLE[[#This Row],[Local - Partida]])</f>
        <v>-</v>
      </c>
      <c r="AL380" s="276" t="str">
        <f>IF(BS_CONTROLE[[#This Row],[Local - Encerramento]]=0, "-", BS_CONTROLE[[#This Row],[Local - Encerramento]])</f>
        <v>-</v>
      </c>
      <c r="AM380" s="276" t="str">
        <f>IF(BS_CONTROLE[[#This Row],[Entre - Estações]]=0, "-", BS_CONTROLE[[#This Row],[Entre - Estações]])</f>
        <v>-</v>
      </c>
      <c r="AN380" s="276" t="str">
        <f>IF(BS_CONTROLE[[#This Row],[SB]]=0, "-", BS_CONTROLE[[#This Row],[SB]])</f>
        <v>-</v>
      </c>
      <c r="AO380" s="277" t="str">
        <f>IF(BS_CONTROLE[[#This Row],[SUB]]=0, "-", BS_CONTROLE[[#This Row],[SUB]])</f>
        <v>-</v>
      </c>
      <c r="AP380" s="278" t="str">
        <f>IF(BS_CONTROLE[[#This Row],[KM - Inicio]]=0, "-", BS_CONTROLE[[#This Row],[KM - Inicio]])</f>
        <v>-</v>
      </c>
      <c r="AQ380" s="278" t="str">
        <f>IF(BS_CONTROLE[[#This Row],[KM - Fim]]=0, "-", BS_CONTROLE[[#This Row],[KM - Fim]])</f>
        <v>-</v>
      </c>
      <c r="AR380" s="240"/>
      <c r="AS380" s="240"/>
      <c r="AT380" s="240"/>
      <c r="AU380" s="38"/>
      <c r="AV380" s="38"/>
      <c r="AW380" s="38"/>
      <c r="AX380" s="38"/>
      <c r="AY380" s="30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79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3" t="str">
        <f t="shared" si="12"/>
        <v/>
      </c>
    </row>
    <row r="381" spans="1:72" hidden="1">
      <c r="A381" s="50" t="str">
        <f>D381&amp;B381</f>
        <v/>
      </c>
      <c r="B381" s="171"/>
      <c r="C381" s="8" t="str">
        <f>IF(BS_CONTROLE[[#This Row],[DATA]]="","",WEEKNUM(BS_CONTROLE[[#This Row],[DATA]]))</f>
        <v/>
      </c>
      <c r="D381" s="51"/>
      <c r="E381" s="310">
        <v>361</v>
      </c>
      <c r="F381" s="172"/>
      <c r="G381" s="9" t="str">
        <f>IF(D381="","*",VLOOKUP(F381,BS_ATIVIDADE[#All],3,FALSE))</f>
        <v>*</v>
      </c>
      <c r="H381" s="173"/>
      <c r="I381" s="173"/>
      <c r="J381" s="215"/>
      <c r="K381" s="215"/>
      <c r="L381" s="83" t="s">
        <v>608</v>
      </c>
      <c r="M381" s="20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6"/>
      <c r="W381" s="173"/>
      <c r="X381" s="216"/>
      <c r="Y381" s="158"/>
      <c r="Z381" s="158"/>
      <c r="AA381" s="83"/>
      <c r="AB381" s="70"/>
      <c r="AC381" s="70" t="s">
        <v>608</v>
      </c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6" t="str">
        <f>IF(BS_CONTROLE[[#This Row],[Local - Partida]]=0, "-", BS_CONTROLE[[#This Row],[Local - Partida]])</f>
        <v>-</v>
      </c>
      <c r="AL381" s="276" t="str">
        <f>IF(BS_CONTROLE[[#This Row],[Local - Encerramento]]=0, "-", BS_CONTROLE[[#This Row],[Local - Encerramento]])</f>
        <v>-</v>
      </c>
      <c r="AM381" s="276" t="str">
        <f>IF(BS_CONTROLE[[#This Row],[Entre - Estações]]=0, "-", BS_CONTROLE[[#This Row],[Entre - Estações]])</f>
        <v>-</v>
      </c>
      <c r="AN381" s="276" t="str">
        <f>IF(BS_CONTROLE[[#This Row],[SB]]=0, "-", BS_CONTROLE[[#This Row],[SB]])</f>
        <v>-</v>
      </c>
      <c r="AO381" s="277" t="str">
        <f>IF(BS_CONTROLE[[#This Row],[SUB]]=0, "-", BS_CONTROLE[[#This Row],[SUB]])</f>
        <v>-</v>
      </c>
      <c r="AP381" s="278" t="str">
        <f>IF(BS_CONTROLE[[#This Row],[KM - Inicio]]=0, "-", BS_CONTROLE[[#This Row],[KM - Inicio]])</f>
        <v>-</v>
      </c>
      <c r="AQ381" s="278" t="str">
        <f>IF(BS_CONTROLE[[#This Row],[KM - Fim]]=0, "-", BS_CONTROLE[[#This Row],[KM - Fim]])</f>
        <v>-</v>
      </c>
      <c r="AR381" s="240"/>
      <c r="AS381" s="240"/>
      <c r="AT381" s="240"/>
      <c r="AU381" s="38"/>
      <c r="AV381" s="38"/>
      <c r="AW381" s="38"/>
      <c r="AX381" s="38"/>
      <c r="AY381" s="30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79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3" t="str">
        <f t="shared" si="12"/>
        <v/>
      </c>
    </row>
    <row r="382" spans="1:72" hidden="1">
      <c r="A382" s="50" t="str">
        <f>D382&amp;B382</f>
        <v/>
      </c>
      <c r="B382" s="171"/>
      <c r="C382" s="8" t="str">
        <f>IF(BS_CONTROLE[[#This Row],[DATA]]="","",WEEKNUM(BS_CONTROLE[[#This Row],[DATA]]))</f>
        <v/>
      </c>
      <c r="D382" s="51"/>
      <c r="E382" s="310">
        <v>362</v>
      </c>
      <c r="F382" s="172"/>
      <c r="G382" s="9" t="str">
        <f>IF(D382="","*",VLOOKUP(F382,BS_ATIVIDADE[#All],3,FALSE))</f>
        <v>*</v>
      </c>
      <c r="H382" s="173"/>
      <c r="I382" s="173"/>
      <c r="J382" s="215"/>
      <c r="K382" s="215"/>
      <c r="L382" s="83" t="s">
        <v>608</v>
      </c>
      <c r="M382" s="20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6"/>
      <c r="W382" s="173"/>
      <c r="X382" s="216"/>
      <c r="Y382" s="158"/>
      <c r="Z382" s="158"/>
      <c r="AA382" s="83"/>
      <c r="AB382" s="70"/>
      <c r="AC382" s="70" t="s">
        <v>608</v>
      </c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6" t="str">
        <f>IF(BS_CONTROLE[[#This Row],[Local - Partida]]=0, "-", BS_CONTROLE[[#This Row],[Local - Partida]])</f>
        <v>-</v>
      </c>
      <c r="AL382" s="276" t="str">
        <f>IF(BS_CONTROLE[[#This Row],[Local - Encerramento]]=0, "-", BS_CONTROLE[[#This Row],[Local - Encerramento]])</f>
        <v>-</v>
      </c>
      <c r="AM382" s="276" t="str">
        <f>IF(BS_CONTROLE[[#This Row],[Entre - Estações]]=0, "-", BS_CONTROLE[[#This Row],[Entre - Estações]])</f>
        <v>-</v>
      </c>
      <c r="AN382" s="276" t="str">
        <f>IF(BS_CONTROLE[[#This Row],[SB]]=0, "-", BS_CONTROLE[[#This Row],[SB]])</f>
        <v>-</v>
      </c>
      <c r="AO382" s="277" t="str">
        <f>IF(BS_CONTROLE[[#This Row],[SUB]]=0, "-", BS_CONTROLE[[#This Row],[SUB]])</f>
        <v>-</v>
      </c>
      <c r="AP382" s="278" t="str">
        <f>IF(BS_CONTROLE[[#This Row],[KM - Inicio]]=0, "-", BS_CONTROLE[[#This Row],[KM - Inicio]])</f>
        <v>-</v>
      </c>
      <c r="AQ382" s="278" t="str">
        <f>IF(BS_CONTROLE[[#This Row],[KM - Fim]]=0, "-", BS_CONTROLE[[#This Row],[KM - Fim]])</f>
        <v>-</v>
      </c>
      <c r="AR382" s="240"/>
      <c r="AS382" s="240"/>
      <c r="AT382" s="240"/>
      <c r="AU382" s="38"/>
      <c r="AV382" s="38"/>
      <c r="AW382" s="38"/>
      <c r="AX382" s="38"/>
      <c r="AY382" s="30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79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3" t="str">
        <f t="shared" si="12"/>
        <v/>
      </c>
    </row>
    <row r="383" spans="1:72" hidden="1">
      <c r="A383" s="50" t="str">
        <f>D383&amp;B383</f>
        <v/>
      </c>
      <c r="B383" s="171"/>
      <c r="C383" s="8" t="str">
        <f>IF(BS_CONTROLE[[#This Row],[DATA]]="","",WEEKNUM(BS_CONTROLE[[#This Row],[DATA]]))</f>
        <v/>
      </c>
      <c r="D383" s="51"/>
      <c r="E383" s="310">
        <v>363</v>
      </c>
      <c r="F383" s="172"/>
      <c r="G383" s="9" t="str">
        <f>IF(D383="","*",VLOOKUP(F383,BS_ATIVIDADE[#All],3,FALSE))</f>
        <v>*</v>
      </c>
      <c r="H383" s="173"/>
      <c r="I383" s="173"/>
      <c r="J383" s="215"/>
      <c r="K383" s="215"/>
      <c r="L383" s="83" t="s">
        <v>608</v>
      </c>
      <c r="M383" s="20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2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6"/>
      <c r="W383" s="173"/>
      <c r="X383" s="216"/>
      <c r="Y383" s="158"/>
      <c r="Z383" s="158"/>
      <c r="AA383" s="83"/>
      <c r="AB383" s="70"/>
      <c r="AC383" s="70" t="s">
        <v>608</v>
      </c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6" t="str">
        <f>IF(BS_CONTROLE[[#This Row],[Local - Partida]]=0, "-", BS_CONTROLE[[#This Row],[Local - Partida]])</f>
        <v>-</v>
      </c>
      <c r="AL383" s="276" t="str">
        <f>IF(BS_CONTROLE[[#This Row],[Local - Encerramento]]=0, "-", BS_CONTROLE[[#This Row],[Local - Encerramento]])</f>
        <v>-</v>
      </c>
      <c r="AM383" s="276" t="str">
        <f>IF(BS_CONTROLE[[#This Row],[Entre - Estações]]=0, "-", BS_CONTROLE[[#This Row],[Entre - Estações]])</f>
        <v>-</v>
      </c>
      <c r="AN383" s="276" t="str">
        <f>IF(BS_CONTROLE[[#This Row],[SB]]=0, "-", BS_CONTROLE[[#This Row],[SB]])</f>
        <v>-</v>
      </c>
      <c r="AO383" s="277" t="str">
        <f>IF(BS_CONTROLE[[#This Row],[SUB]]=0, "-", BS_CONTROLE[[#This Row],[SUB]])</f>
        <v>-</v>
      </c>
      <c r="AP383" s="278" t="str">
        <f>IF(BS_CONTROLE[[#This Row],[KM - Inicio]]=0, "-", BS_CONTROLE[[#This Row],[KM - Inicio]])</f>
        <v>-</v>
      </c>
      <c r="AQ383" s="278" t="str">
        <f>IF(BS_CONTROLE[[#This Row],[KM - Fim]]=0, "-", BS_CONTROLE[[#This Row],[KM - Fim]])</f>
        <v>-</v>
      </c>
      <c r="AR383" s="240"/>
      <c r="AS383" s="240"/>
      <c r="AT383" s="240"/>
      <c r="AU383" s="38"/>
      <c r="AV383" s="38"/>
      <c r="AW383" s="38"/>
      <c r="AX383" s="38"/>
      <c r="AY383" s="30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79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3" t="str">
        <f t="shared" si="12"/>
        <v/>
      </c>
    </row>
    <row r="384" spans="1:72" hidden="1">
      <c r="A384" s="50" t="str">
        <f>D384&amp;B384</f>
        <v/>
      </c>
      <c r="B384" s="171"/>
      <c r="C384" s="8" t="str">
        <f>IF(BS_CONTROLE[[#This Row],[DATA]]="","",WEEKNUM(BS_CONTROLE[[#This Row],[DATA]]))</f>
        <v/>
      </c>
      <c r="D384" s="51"/>
      <c r="E384" s="310">
        <v>364</v>
      </c>
      <c r="F384" s="172"/>
      <c r="G384" s="9" t="str">
        <f>IF(D384="","*",VLOOKUP(F384,BS_ATIVIDADE[#All],3,FALSE))</f>
        <v>*</v>
      </c>
      <c r="H384" s="173"/>
      <c r="I384" s="173"/>
      <c r="J384" s="215"/>
      <c r="K384" s="215"/>
      <c r="L384" s="83" t="s">
        <v>608</v>
      </c>
      <c r="M384" s="20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6"/>
      <c r="W384" s="173"/>
      <c r="X384" s="216"/>
      <c r="Y384" s="158"/>
      <c r="Z384" s="158"/>
      <c r="AA384" s="83"/>
      <c r="AB384" s="70"/>
      <c r="AC384" s="70" t="s">
        <v>608</v>
      </c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6" t="str">
        <f>IF(BS_CONTROLE[[#This Row],[Local - Partida]]=0, "-", BS_CONTROLE[[#This Row],[Local - Partida]])</f>
        <v>-</v>
      </c>
      <c r="AL384" s="276" t="str">
        <f>IF(BS_CONTROLE[[#This Row],[Local - Encerramento]]=0, "-", BS_CONTROLE[[#This Row],[Local - Encerramento]])</f>
        <v>-</v>
      </c>
      <c r="AM384" s="276" t="str">
        <f>IF(BS_CONTROLE[[#This Row],[Entre - Estações]]=0, "-", BS_CONTROLE[[#This Row],[Entre - Estações]])</f>
        <v>-</v>
      </c>
      <c r="AN384" s="276" t="str">
        <f>IF(BS_CONTROLE[[#This Row],[SB]]=0, "-", BS_CONTROLE[[#This Row],[SB]])</f>
        <v>-</v>
      </c>
      <c r="AO384" s="277" t="str">
        <f>IF(BS_CONTROLE[[#This Row],[SUB]]=0, "-", BS_CONTROLE[[#This Row],[SUB]])</f>
        <v>-</v>
      </c>
      <c r="AP384" s="278" t="str">
        <f>IF(BS_CONTROLE[[#This Row],[KM - Inicio]]=0, "-", BS_CONTROLE[[#This Row],[KM - Inicio]])</f>
        <v>-</v>
      </c>
      <c r="AQ384" s="278" t="str">
        <f>IF(BS_CONTROLE[[#This Row],[KM - Fim]]=0, "-", BS_CONTROLE[[#This Row],[KM - Fim]])</f>
        <v>-</v>
      </c>
      <c r="AR384" s="240"/>
      <c r="AS384" s="240"/>
      <c r="AT384" s="240"/>
      <c r="AU384" s="38"/>
      <c r="AV384" s="38"/>
      <c r="AW384" s="38"/>
      <c r="AX384" s="38"/>
      <c r="AY384" s="30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79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3" t="str">
        <f t="shared" si="12"/>
        <v/>
      </c>
    </row>
    <row r="385" spans="1:72" hidden="1">
      <c r="A385" s="50" t="str">
        <f>D385&amp;B385</f>
        <v/>
      </c>
      <c r="B385" s="171"/>
      <c r="C385" s="8" t="str">
        <f>IF(BS_CONTROLE[[#This Row],[DATA]]="","",WEEKNUM(BS_CONTROLE[[#This Row],[DATA]]))</f>
        <v/>
      </c>
      <c r="D385" s="51"/>
      <c r="E385" s="311">
        <v>365</v>
      </c>
      <c r="F385" s="172"/>
      <c r="G385" s="9" t="str">
        <f>IF(D385="","*",VLOOKUP(F385,BS_ATIVIDADE[#All],3,FALSE))</f>
        <v>*</v>
      </c>
      <c r="H385" s="173"/>
      <c r="I385" s="173"/>
      <c r="J385" s="215"/>
      <c r="K385" s="215"/>
      <c r="L385" s="83" t="s">
        <v>608</v>
      </c>
      <c r="M385" s="20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6"/>
      <c r="W385" s="173"/>
      <c r="X385" s="216"/>
      <c r="Y385" s="158"/>
      <c r="Z385" s="158"/>
      <c r="AA385" s="83"/>
      <c r="AB385" s="70"/>
      <c r="AC385" s="70" t="s">
        <v>608</v>
      </c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6" t="str">
        <f>IF(BS_CONTROLE[[#This Row],[Local - Partida]]=0, "-", BS_CONTROLE[[#This Row],[Local - Partida]])</f>
        <v>-</v>
      </c>
      <c r="AL385" s="276" t="str">
        <f>IF(BS_CONTROLE[[#This Row],[Local - Encerramento]]=0, "-", BS_CONTROLE[[#This Row],[Local - Encerramento]])</f>
        <v>-</v>
      </c>
      <c r="AM385" s="276" t="str">
        <f>IF(BS_CONTROLE[[#This Row],[Entre - Estações]]=0, "-", BS_CONTROLE[[#This Row],[Entre - Estações]])</f>
        <v>-</v>
      </c>
      <c r="AN385" s="276" t="str">
        <f>IF(BS_CONTROLE[[#This Row],[SB]]=0, "-", BS_CONTROLE[[#This Row],[SB]])</f>
        <v>-</v>
      </c>
      <c r="AO385" s="277" t="str">
        <f>IF(BS_CONTROLE[[#This Row],[SUB]]=0, "-", BS_CONTROLE[[#This Row],[SUB]])</f>
        <v>-</v>
      </c>
      <c r="AP385" s="278" t="str">
        <f>IF(BS_CONTROLE[[#This Row],[KM - Inicio]]=0, "-", BS_CONTROLE[[#This Row],[KM - Inicio]])</f>
        <v>-</v>
      </c>
      <c r="AQ385" s="278" t="str">
        <f>IF(BS_CONTROLE[[#This Row],[KM - Fim]]=0, "-", BS_CONTROLE[[#This Row],[KM - Fim]])</f>
        <v>-</v>
      </c>
      <c r="AR385" s="240"/>
      <c r="AS385" s="240"/>
      <c r="AT385" s="240"/>
      <c r="AU385" s="38"/>
      <c r="AV385" s="38"/>
      <c r="AW385" s="38"/>
      <c r="AX385" s="38"/>
      <c r="AY385" s="30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79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3" t="str">
        <f t="shared" si="12"/>
        <v/>
      </c>
    </row>
    <row r="386" spans="1:72" hidden="1">
      <c r="A386" s="50" t="str">
        <f>D386&amp;B386</f>
        <v/>
      </c>
      <c r="B386" s="171"/>
      <c r="C386" s="8" t="str">
        <f>IF(BS_CONTROLE[[#This Row],[DATA]]="","",WEEKNUM(BS_CONTROLE[[#This Row],[DATA]]))</f>
        <v/>
      </c>
      <c r="D386" s="51"/>
      <c r="E386" s="310">
        <v>366</v>
      </c>
      <c r="F386" s="172"/>
      <c r="G386" s="9" t="str">
        <f>IF(D386="","*",VLOOKUP(F386,BS_ATIVIDADE[#All],3,FALSE))</f>
        <v>*</v>
      </c>
      <c r="H386" s="173"/>
      <c r="I386" s="173"/>
      <c r="J386" s="215"/>
      <c r="K386" s="215"/>
      <c r="L386" s="83" t="s">
        <v>608</v>
      </c>
      <c r="M386" s="20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6"/>
      <c r="W386" s="173"/>
      <c r="X386" s="216"/>
      <c r="Y386" s="158"/>
      <c r="Z386" s="158"/>
      <c r="AA386" s="83"/>
      <c r="AB386" s="70"/>
      <c r="AC386" s="70" t="s">
        <v>608</v>
      </c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6" t="str">
        <f>IF(BS_CONTROLE[[#This Row],[Local - Partida]]=0, "-", BS_CONTROLE[[#This Row],[Local - Partida]])</f>
        <v>-</v>
      </c>
      <c r="AL386" s="276" t="str">
        <f>IF(BS_CONTROLE[[#This Row],[Local - Encerramento]]=0, "-", BS_CONTROLE[[#This Row],[Local - Encerramento]])</f>
        <v>-</v>
      </c>
      <c r="AM386" s="276" t="str">
        <f>IF(BS_CONTROLE[[#This Row],[Entre - Estações]]=0, "-", BS_CONTROLE[[#This Row],[Entre - Estações]])</f>
        <v>-</v>
      </c>
      <c r="AN386" s="276" t="str">
        <f>IF(BS_CONTROLE[[#This Row],[SB]]=0, "-", BS_CONTROLE[[#This Row],[SB]])</f>
        <v>-</v>
      </c>
      <c r="AO386" s="277" t="str">
        <f>IF(BS_CONTROLE[[#This Row],[SUB]]=0, "-", BS_CONTROLE[[#This Row],[SUB]])</f>
        <v>-</v>
      </c>
      <c r="AP386" s="278" t="str">
        <f>IF(BS_CONTROLE[[#This Row],[KM - Inicio]]=0, "-", BS_CONTROLE[[#This Row],[KM - Inicio]])</f>
        <v>-</v>
      </c>
      <c r="AQ386" s="278" t="str">
        <f>IF(BS_CONTROLE[[#This Row],[KM - Fim]]=0, "-", BS_CONTROLE[[#This Row],[KM - Fim]])</f>
        <v>-</v>
      </c>
      <c r="AR386" s="240"/>
      <c r="AS386" s="240"/>
      <c r="AT386" s="240"/>
      <c r="AU386" s="38"/>
      <c r="AV386" s="38"/>
      <c r="AW386" s="38"/>
      <c r="AX386" s="38"/>
      <c r="AY386" s="30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79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3" t="str">
        <f t="shared" si="12"/>
        <v/>
      </c>
    </row>
    <row r="387" spans="1:72" hidden="1">
      <c r="A387" s="50" t="str">
        <f>D387&amp;B387</f>
        <v/>
      </c>
      <c r="B387" s="171"/>
      <c r="C387" s="8" t="str">
        <f>IF(BS_CONTROLE[[#This Row],[DATA]]="","",WEEKNUM(BS_CONTROLE[[#This Row],[DATA]]))</f>
        <v/>
      </c>
      <c r="D387" s="51"/>
      <c r="E387" s="310">
        <v>367</v>
      </c>
      <c r="F387" s="172"/>
      <c r="G387" s="9" t="str">
        <f>IF(D387="","*",VLOOKUP(F387,BS_ATIVIDADE[#All],3,FALSE))</f>
        <v>*</v>
      </c>
      <c r="H387" s="173"/>
      <c r="I387" s="173"/>
      <c r="J387" s="215"/>
      <c r="K387" s="215"/>
      <c r="L387" s="83" t="s">
        <v>608</v>
      </c>
      <c r="M387" s="20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6"/>
      <c r="W387" s="173"/>
      <c r="X387" s="216"/>
      <c r="Y387" s="158"/>
      <c r="Z387" s="158"/>
      <c r="AA387" s="83"/>
      <c r="AB387" s="70"/>
      <c r="AC387" s="70" t="s">
        <v>608</v>
      </c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6" t="str">
        <f>IF(BS_CONTROLE[[#This Row],[Local - Partida]]=0, "-", BS_CONTROLE[[#This Row],[Local - Partida]])</f>
        <v>-</v>
      </c>
      <c r="AL387" s="276" t="str">
        <f>IF(BS_CONTROLE[[#This Row],[Local - Encerramento]]=0, "-", BS_CONTROLE[[#This Row],[Local - Encerramento]])</f>
        <v>-</v>
      </c>
      <c r="AM387" s="276" t="str">
        <f>IF(BS_CONTROLE[[#This Row],[Entre - Estações]]=0, "-", BS_CONTROLE[[#This Row],[Entre - Estações]])</f>
        <v>-</v>
      </c>
      <c r="AN387" s="276" t="str">
        <f>IF(BS_CONTROLE[[#This Row],[SB]]=0, "-", BS_CONTROLE[[#This Row],[SB]])</f>
        <v>-</v>
      </c>
      <c r="AO387" s="277" t="str">
        <f>IF(BS_CONTROLE[[#This Row],[SUB]]=0, "-", BS_CONTROLE[[#This Row],[SUB]])</f>
        <v>-</v>
      </c>
      <c r="AP387" s="278" t="str">
        <f>IF(BS_CONTROLE[[#This Row],[KM - Inicio]]=0, "-", BS_CONTROLE[[#This Row],[KM - Inicio]])</f>
        <v>-</v>
      </c>
      <c r="AQ387" s="278" t="str">
        <f>IF(BS_CONTROLE[[#This Row],[KM - Fim]]=0, "-", BS_CONTROLE[[#This Row],[KM - Fim]])</f>
        <v>-</v>
      </c>
      <c r="AR387" s="240"/>
      <c r="AS387" s="240"/>
      <c r="AT387" s="240"/>
      <c r="AU387" s="38"/>
      <c r="AV387" s="38"/>
      <c r="AW387" s="38"/>
      <c r="AX387" s="38"/>
      <c r="AY387" s="30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79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3" t="str">
        <f t="shared" si="12"/>
        <v/>
      </c>
    </row>
    <row r="388" spans="1:72" hidden="1">
      <c r="A388" s="50" t="str">
        <f>D388&amp;B388</f>
        <v/>
      </c>
      <c r="B388" s="171"/>
      <c r="C388" s="8" t="str">
        <f>IF(BS_CONTROLE[[#This Row],[DATA]]="","",WEEKNUM(BS_CONTROLE[[#This Row],[DATA]]))</f>
        <v/>
      </c>
      <c r="D388" s="51"/>
      <c r="E388" s="310">
        <v>368</v>
      </c>
      <c r="F388" s="172"/>
      <c r="G388" s="9" t="str">
        <f>IF(D388="","*",VLOOKUP(F388,BS_ATIVIDADE[#All],3,FALSE))</f>
        <v>*</v>
      </c>
      <c r="H388" s="173"/>
      <c r="I388" s="173"/>
      <c r="J388" s="215"/>
      <c r="K388" s="215"/>
      <c r="L388" s="83" t="s">
        <v>608</v>
      </c>
      <c r="M388" s="20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6"/>
      <c r="W388" s="173"/>
      <c r="X388" s="216"/>
      <c r="Y388" s="158"/>
      <c r="Z388" s="158"/>
      <c r="AA388" s="83"/>
      <c r="AB388" s="70"/>
      <c r="AC388" s="70" t="s">
        <v>608</v>
      </c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6" t="str">
        <f>IF(BS_CONTROLE[[#This Row],[Local - Partida]]=0, "-", BS_CONTROLE[[#This Row],[Local - Partida]])</f>
        <v>-</v>
      </c>
      <c r="AL388" s="276" t="str">
        <f>IF(BS_CONTROLE[[#This Row],[Local - Encerramento]]=0, "-", BS_CONTROLE[[#This Row],[Local - Encerramento]])</f>
        <v>-</v>
      </c>
      <c r="AM388" s="276" t="str">
        <f>IF(BS_CONTROLE[[#This Row],[Entre - Estações]]=0, "-", BS_CONTROLE[[#This Row],[Entre - Estações]])</f>
        <v>-</v>
      </c>
      <c r="AN388" s="276" t="str">
        <f>IF(BS_CONTROLE[[#This Row],[SB]]=0, "-", BS_CONTROLE[[#This Row],[SB]])</f>
        <v>-</v>
      </c>
      <c r="AO388" s="277" t="str">
        <f>IF(BS_CONTROLE[[#This Row],[SUB]]=0, "-", BS_CONTROLE[[#This Row],[SUB]])</f>
        <v>-</v>
      </c>
      <c r="AP388" s="278" t="str">
        <f>IF(BS_CONTROLE[[#This Row],[KM - Inicio]]=0, "-", BS_CONTROLE[[#This Row],[KM - Inicio]])</f>
        <v>-</v>
      </c>
      <c r="AQ388" s="278" t="str">
        <f>IF(BS_CONTROLE[[#This Row],[KM - Fim]]=0, "-", BS_CONTROLE[[#This Row],[KM - Fim]])</f>
        <v>-</v>
      </c>
      <c r="AR388" s="240"/>
      <c r="AS388" s="240"/>
      <c r="AT388" s="240"/>
      <c r="AU388" s="38"/>
      <c r="AV388" s="38"/>
      <c r="AW388" s="38"/>
      <c r="AX388" s="38"/>
      <c r="AY388" s="30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79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3" t="str">
        <f t="shared" si="12"/>
        <v/>
      </c>
    </row>
    <row r="389" spans="1:72" hidden="1">
      <c r="A389" s="50" t="str">
        <f>D389&amp;B389</f>
        <v/>
      </c>
      <c r="B389" s="171"/>
      <c r="C389" s="8" t="str">
        <f>IF(BS_CONTROLE[[#This Row],[DATA]]="","",WEEKNUM(BS_CONTROLE[[#This Row],[DATA]]))</f>
        <v/>
      </c>
      <c r="D389" s="51"/>
      <c r="E389" s="310">
        <v>369</v>
      </c>
      <c r="F389" s="172"/>
      <c r="G389" s="9" t="str">
        <f>IF(D389="","*",VLOOKUP(F389,BS_ATIVIDADE[#All],3,FALSE))</f>
        <v>*</v>
      </c>
      <c r="H389" s="173"/>
      <c r="I389" s="173"/>
      <c r="J389" s="215"/>
      <c r="K389" s="215"/>
      <c r="L389" s="83" t="s">
        <v>608</v>
      </c>
      <c r="M389" s="20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6"/>
      <c r="W389" s="173"/>
      <c r="X389" s="216"/>
      <c r="Y389" s="158"/>
      <c r="Z389" s="158"/>
      <c r="AA389" s="83"/>
      <c r="AB389" s="70"/>
      <c r="AC389" s="70" t="s">
        <v>608</v>
      </c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6" t="str">
        <f>IF(BS_CONTROLE[[#This Row],[Local - Partida]]=0, "-", BS_CONTROLE[[#This Row],[Local - Partida]])</f>
        <v>-</v>
      </c>
      <c r="AL389" s="276" t="str">
        <f>IF(BS_CONTROLE[[#This Row],[Local - Encerramento]]=0, "-", BS_CONTROLE[[#This Row],[Local - Encerramento]])</f>
        <v>-</v>
      </c>
      <c r="AM389" s="276" t="str">
        <f>IF(BS_CONTROLE[[#This Row],[Entre - Estações]]=0, "-", BS_CONTROLE[[#This Row],[Entre - Estações]])</f>
        <v>-</v>
      </c>
      <c r="AN389" s="276" t="str">
        <f>IF(BS_CONTROLE[[#This Row],[SB]]=0, "-", BS_CONTROLE[[#This Row],[SB]])</f>
        <v>-</v>
      </c>
      <c r="AO389" s="277" t="str">
        <f>IF(BS_CONTROLE[[#This Row],[SUB]]=0, "-", BS_CONTROLE[[#This Row],[SUB]])</f>
        <v>-</v>
      </c>
      <c r="AP389" s="278" t="str">
        <f>IF(BS_CONTROLE[[#This Row],[KM - Inicio]]=0, "-", BS_CONTROLE[[#This Row],[KM - Inicio]])</f>
        <v>-</v>
      </c>
      <c r="AQ389" s="278" t="str">
        <f>IF(BS_CONTROLE[[#This Row],[KM - Fim]]=0, "-", BS_CONTROLE[[#This Row],[KM - Fim]])</f>
        <v>-</v>
      </c>
      <c r="AR389" s="240"/>
      <c r="AS389" s="240"/>
      <c r="AT389" s="240"/>
      <c r="AU389" s="38"/>
      <c r="AV389" s="38"/>
      <c r="AW389" s="38"/>
      <c r="AX389" s="38"/>
      <c r="AY389" s="30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79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3" t="str">
        <f t="shared" si="12"/>
        <v/>
      </c>
    </row>
    <row r="390" spans="1:72" hidden="1">
      <c r="A390" s="50" t="str">
        <f>D390&amp;B390</f>
        <v/>
      </c>
      <c r="B390" s="171"/>
      <c r="C390" s="8" t="str">
        <f>IF(BS_CONTROLE[[#This Row],[DATA]]="","",WEEKNUM(BS_CONTROLE[[#This Row],[DATA]]))</f>
        <v/>
      </c>
      <c r="D390" s="51"/>
      <c r="E390" s="310">
        <v>370</v>
      </c>
      <c r="F390" s="172"/>
      <c r="G390" s="9" t="str">
        <f>IF(D390="","*",VLOOKUP(F390,BS_ATIVIDADE[#All],3,FALSE))</f>
        <v>*</v>
      </c>
      <c r="H390" s="173"/>
      <c r="I390" s="173"/>
      <c r="J390" s="215"/>
      <c r="K390" s="215"/>
      <c r="L390" s="83" t="s">
        <v>608</v>
      </c>
      <c r="M390" s="20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6"/>
      <c r="W390" s="173"/>
      <c r="X390" s="216"/>
      <c r="Y390" s="158"/>
      <c r="Z390" s="158"/>
      <c r="AA390" s="83"/>
      <c r="AB390" s="70"/>
      <c r="AC390" s="70" t="s">
        <v>608</v>
      </c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6" t="str">
        <f>IF(BS_CONTROLE[[#This Row],[Local - Partida]]=0, "-", BS_CONTROLE[[#This Row],[Local - Partida]])</f>
        <v>-</v>
      </c>
      <c r="AL390" s="276" t="str">
        <f>IF(BS_CONTROLE[[#This Row],[Local - Encerramento]]=0, "-", BS_CONTROLE[[#This Row],[Local - Encerramento]])</f>
        <v>-</v>
      </c>
      <c r="AM390" s="276" t="str">
        <f>IF(BS_CONTROLE[[#This Row],[Entre - Estações]]=0, "-", BS_CONTROLE[[#This Row],[Entre - Estações]])</f>
        <v>-</v>
      </c>
      <c r="AN390" s="276" t="str">
        <f>IF(BS_CONTROLE[[#This Row],[SB]]=0, "-", BS_CONTROLE[[#This Row],[SB]])</f>
        <v>-</v>
      </c>
      <c r="AO390" s="277" t="str">
        <f>IF(BS_CONTROLE[[#This Row],[SUB]]=0, "-", BS_CONTROLE[[#This Row],[SUB]])</f>
        <v>-</v>
      </c>
      <c r="AP390" s="278" t="str">
        <f>IF(BS_CONTROLE[[#This Row],[KM - Inicio]]=0, "-", BS_CONTROLE[[#This Row],[KM - Inicio]])</f>
        <v>-</v>
      </c>
      <c r="AQ390" s="278" t="str">
        <f>IF(BS_CONTROLE[[#This Row],[KM - Fim]]=0, "-", BS_CONTROLE[[#This Row],[KM - Fim]])</f>
        <v>-</v>
      </c>
      <c r="AR390" s="240"/>
      <c r="AS390" s="240"/>
      <c r="AT390" s="240"/>
      <c r="AU390" s="38"/>
      <c r="AV390" s="38"/>
      <c r="AW390" s="38"/>
      <c r="AX390" s="38"/>
      <c r="AY390" s="30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79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3" t="str">
        <f t="shared" si="12"/>
        <v/>
      </c>
    </row>
    <row r="391" spans="1:72" hidden="1">
      <c r="A391" s="50" t="str">
        <f>D391&amp;B391</f>
        <v/>
      </c>
      <c r="B391" s="171"/>
      <c r="C391" s="8" t="str">
        <f>IF(BS_CONTROLE[[#This Row],[DATA]]="","",WEEKNUM(BS_CONTROLE[[#This Row],[DATA]]))</f>
        <v/>
      </c>
      <c r="D391" s="51"/>
      <c r="E391" s="310">
        <v>371</v>
      </c>
      <c r="F391" s="172"/>
      <c r="G391" s="9" t="str">
        <f>IF(D391="","*",VLOOKUP(F391,BS_ATIVIDADE[#All],3,FALSE))</f>
        <v>*</v>
      </c>
      <c r="H391" s="173"/>
      <c r="I391" s="173"/>
      <c r="J391" s="215"/>
      <c r="K391" s="215"/>
      <c r="L391" s="83" t="s">
        <v>608</v>
      </c>
      <c r="M391" s="20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6"/>
      <c r="W391" s="173"/>
      <c r="X391" s="216"/>
      <c r="Y391" s="158"/>
      <c r="Z391" s="158"/>
      <c r="AA391" s="83"/>
      <c r="AB391" s="70"/>
      <c r="AC391" s="70" t="s">
        <v>608</v>
      </c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6" t="str">
        <f>IF(BS_CONTROLE[[#This Row],[Local - Partida]]=0, "-", BS_CONTROLE[[#This Row],[Local - Partida]])</f>
        <v>-</v>
      </c>
      <c r="AL391" s="276" t="str">
        <f>IF(BS_CONTROLE[[#This Row],[Local - Encerramento]]=0, "-", BS_CONTROLE[[#This Row],[Local - Encerramento]])</f>
        <v>-</v>
      </c>
      <c r="AM391" s="276" t="str">
        <f>IF(BS_CONTROLE[[#This Row],[Entre - Estações]]=0, "-", BS_CONTROLE[[#This Row],[Entre - Estações]])</f>
        <v>-</v>
      </c>
      <c r="AN391" s="276" t="str">
        <f>IF(BS_CONTROLE[[#This Row],[SB]]=0, "-", BS_CONTROLE[[#This Row],[SB]])</f>
        <v>-</v>
      </c>
      <c r="AO391" s="277" t="str">
        <f>IF(BS_CONTROLE[[#This Row],[SUB]]=0, "-", BS_CONTROLE[[#This Row],[SUB]])</f>
        <v>-</v>
      </c>
      <c r="AP391" s="278" t="str">
        <f>IF(BS_CONTROLE[[#This Row],[KM - Inicio]]=0, "-", BS_CONTROLE[[#This Row],[KM - Inicio]])</f>
        <v>-</v>
      </c>
      <c r="AQ391" s="278" t="str">
        <f>IF(BS_CONTROLE[[#This Row],[KM - Fim]]=0, "-", BS_CONTROLE[[#This Row],[KM - Fim]])</f>
        <v>-</v>
      </c>
      <c r="AR391" s="240"/>
      <c r="AS391" s="240"/>
      <c r="AT391" s="240"/>
      <c r="AU391" s="38"/>
      <c r="AV391" s="38"/>
      <c r="AW391" s="38"/>
      <c r="AX391" s="38"/>
      <c r="AY391" s="30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79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3" t="str">
        <f t="shared" si="12"/>
        <v/>
      </c>
    </row>
    <row r="392" spans="1:72" hidden="1">
      <c r="A392" s="50" t="str">
        <f>D392&amp;B392</f>
        <v/>
      </c>
      <c r="B392" s="171"/>
      <c r="C392" s="8" t="str">
        <f>IF(BS_CONTROLE[[#This Row],[DATA]]="","",WEEKNUM(BS_CONTROLE[[#This Row],[DATA]]))</f>
        <v/>
      </c>
      <c r="D392" s="51"/>
      <c r="E392" s="310">
        <v>372</v>
      </c>
      <c r="F392" s="172"/>
      <c r="G392" s="9" t="str">
        <f>IF(D392="","*",VLOOKUP(F392,BS_ATIVIDADE[#All],3,FALSE))</f>
        <v>*</v>
      </c>
      <c r="H392" s="173"/>
      <c r="I392" s="173"/>
      <c r="J392" s="215"/>
      <c r="K392" s="215"/>
      <c r="L392" s="83" t="s">
        <v>608</v>
      </c>
      <c r="M392" s="20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6"/>
      <c r="W392" s="173"/>
      <c r="X392" s="216"/>
      <c r="Y392" s="158"/>
      <c r="Z392" s="158"/>
      <c r="AA392" s="83"/>
      <c r="AB392" s="70"/>
      <c r="AC392" s="70" t="s">
        <v>608</v>
      </c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6" t="str">
        <f>IF(BS_CONTROLE[[#This Row],[Local - Partida]]=0, "-", BS_CONTROLE[[#This Row],[Local - Partida]])</f>
        <v>-</v>
      </c>
      <c r="AL392" s="276" t="str">
        <f>IF(BS_CONTROLE[[#This Row],[Local - Encerramento]]=0, "-", BS_CONTROLE[[#This Row],[Local - Encerramento]])</f>
        <v>-</v>
      </c>
      <c r="AM392" s="276" t="str">
        <f>IF(BS_CONTROLE[[#This Row],[Entre - Estações]]=0, "-", BS_CONTROLE[[#This Row],[Entre - Estações]])</f>
        <v>-</v>
      </c>
      <c r="AN392" s="276" t="str">
        <f>IF(BS_CONTROLE[[#This Row],[SB]]=0, "-", BS_CONTROLE[[#This Row],[SB]])</f>
        <v>-</v>
      </c>
      <c r="AO392" s="277" t="str">
        <f>IF(BS_CONTROLE[[#This Row],[SUB]]=0, "-", BS_CONTROLE[[#This Row],[SUB]])</f>
        <v>-</v>
      </c>
      <c r="AP392" s="278" t="str">
        <f>IF(BS_CONTROLE[[#This Row],[KM - Inicio]]=0, "-", BS_CONTROLE[[#This Row],[KM - Inicio]])</f>
        <v>-</v>
      </c>
      <c r="AQ392" s="278" t="str">
        <f>IF(BS_CONTROLE[[#This Row],[KM - Fim]]=0, "-", BS_CONTROLE[[#This Row],[KM - Fim]])</f>
        <v>-</v>
      </c>
      <c r="AR392" s="240"/>
      <c r="AS392" s="240"/>
      <c r="AT392" s="240"/>
      <c r="AU392" s="38"/>
      <c r="AV392" s="38"/>
      <c r="AW392" s="38"/>
      <c r="AX392" s="38"/>
      <c r="AY392" s="30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79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3" t="str">
        <f t="shared" si="12"/>
        <v/>
      </c>
    </row>
    <row r="393" spans="1:72" hidden="1">
      <c r="A393" s="50" t="str">
        <f>D393&amp;B393</f>
        <v/>
      </c>
      <c r="B393" s="171"/>
      <c r="C393" s="8" t="str">
        <f>IF(BS_CONTROLE[[#This Row],[DATA]]="","",WEEKNUM(BS_CONTROLE[[#This Row],[DATA]]))</f>
        <v/>
      </c>
      <c r="D393" s="51"/>
      <c r="E393" s="310">
        <v>373</v>
      </c>
      <c r="F393" s="172"/>
      <c r="G393" s="9" t="str">
        <f>IF(D393="","*",VLOOKUP(F393,BS_ATIVIDADE[#All],3,FALSE))</f>
        <v>*</v>
      </c>
      <c r="H393" s="173"/>
      <c r="I393" s="173"/>
      <c r="J393" s="215"/>
      <c r="K393" s="215"/>
      <c r="L393" s="83" t="s">
        <v>608</v>
      </c>
      <c r="M393" s="20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6"/>
      <c r="W393" s="173"/>
      <c r="X393" s="216"/>
      <c r="Y393" s="158"/>
      <c r="Z393" s="158"/>
      <c r="AA393" s="83"/>
      <c r="AB393" s="70"/>
      <c r="AC393" s="70" t="s">
        <v>608</v>
      </c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6" t="str">
        <f>IF(BS_CONTROLE[[#This Row],[Local - Partida]]=0, "-", BS_CONTROLE[[#This Row],[Local - Partida]])</f>
        <v>-</v>
      </c>
      <c r="AL393" s="276" t="str">
        <f>IF(BS_CONTROLE[[#This Row],[Local - Encerramento]]=0, "-", BS_CONTROLE[[#This Row],[Local - Encerramento]])</f>
        <v>-</v>
      </c>
      <c r="AM393" s="276" t="str">
        <f>IF(BS_CONTROLE[[#This Row],[Entre - Estações]]=0, "-", BS_CONTROLE[[#This Row],[Entre - Estações]])</f>
        <v>-</v>
      </c>
      <c r="AN393" s="276" t="str">
        <f>IF(BS_CONTROLE[[#This Row],[SB]]=0, "-", BS_CONTROLE[[#This Row],[SB]])</f>
        <v>-</v>
      </c>
      <c r="AO393" s="277" t="str">
        <f>IF(BS_CONTROLE[[#This Row],[SUB]]=0, "-", BS_CONTROLE[[#This Row],[SUB]])</f>
        <v>-</v>
      </c>
      <c r="AP393" s="278" t="str">
        <f>IF(BS_CONTROLE[[#This Row],[KM - Inicio]]=0, "-", BS_CONTROLE[[#This Row],[KM - Inicio]])</f>
        <v>-</v>
      </c>
      <c r="AQ393" s="278" t="str">
        <f>IF(BS_CONTROLE[[#This Row],[KM - Fim]]=0, "-", BS_CONTROLE[[#This Row],[KM - Fim]])</f>
        <v>-</v>
      </c>
      <c r="AR393" s="240"/>
      <c r="AS393" s="240"/>
      <c r="AT393" s="240"/>
      <c r="AU393" s="38"/>
      <c r="AV393" s="38"/>
      <c r="AW393" s="38"/>
      <c r="AX393" s="38"/>
      <c r="AY393" s="30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79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3" t="str">
        <f t="shared" si="12"/>
        <v/>
      </c>
    </row>
    <row r="394" spans="1:72" hidden="1">
      <c r="A394" s="50" t="str">
        <f>D394&amp;B394</f>
        <v/>
      </c>
      <c r="B394" s="171"/>
      <c r="C394" s="8" t="str">
        <f>IF(BS_CONTROLE[[#This Row],[DATA]]="","",WEEKNUM(BS_CONTROLE[[#This Row],[DATA]]))</f>
        <v/>
      </c>
      <c r="D394" s="51"/>
      <c r="E394" s="310">
        <v>374</v>
      </c>
      <c r="F394" s="172"/>
      <c r="G394" s="9" t="str">
        <f>IF(D394="","*",VLOOKUP(F394,BS_ATIVIDADE[#All],3,FALSE))</f>
        <v>*</v>
      </c>
      <c r="H394" s="173"/>
      <c r="I394" s="173"/>
      <c r="J394" s="215"/>
      <c r="K394" s="215"/>
      <c r="L394" s="83" t="s">
        <v>608</v>
      </c>
      <c r="M394" s="20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6"/>
      <c r="W394" s="173"/>
      <c r="X394" s="216"/>
      <c r="Y394" s="158"/>
      <c r="Z394" s="158"/>
      <c r="AA394" s="83"/>
      <c r="AB394" s="70"/>
      <c r="AC394" s="70" t="s">
        <v>608</v>
      </c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6" t="str">
        <f>IF(BS_CONTROLE[[#This Row],[Local - Partida]]=0, "-", BS_CONTROLE[[#This Row],[Local - Partida]])</f>
        <v>-</v>
      </c>
      <c r="AL394" s="276" t="str">
        <f>IF(BS_CONTROLE[[#This Row],[Local - Encerramento]]=0, "-", BS_CONTROLE[[#This Row],[Local - Encerramento]])</f>
        <v>-</v>
      </c>
      <c r="AM394" s="276" t="str">
        <f>IF(BS_CONTROLE[[#This Row],[Entre - Estações]]=0, "-", BS_CONTROLE[[#This Row],[Entre - Estações]])</f>
        <v>-</v>
      </c>
      <c r="AN394" s="276" t="str">
        <f>IF(BS_CONTROLE[[#This Row],[SB]]=0, "-", BS_CONTROLE[[#This Row],[SB]])</f>
        <v>-</v>
      </c>
      <c r="AO394" s="277" t="str">
        <f>IF(BS_CONTROLE[[#This Row],[SUB]]=0, "-", BS_CONTROLE[[#This Row],[SUB]])</f>
        <v>-</v>
      </c>
      <c r="AP394" s="278" t="str">
        <f>IF(BS_CONTROLE[[#This Row],[KM - Inicio]]=0, "-", BS_CONTROLE[[#This Row],[KM - Inicio]])</f>
        <v>-</v>
      </c>
      <c r="AQ394" s="278" t="str">
        <f>IF(BS_CONTROLE[[#This Row],[KM - Fim]]=0, "-", BS_CONTROLE[[#This Row],[KM - Fim]])</f>
        <v>-</v>
      </c>
      <c r="AR394" s="240"/>
      <c r="AS394" s="240"/>
      <c r="AT394" s="240"/>
      <c r="AU394" s="38"/>
      <c r="AV394" s="38"/>
      <c r="AW394" s="38"/>
      <c r="AX394" s="38"/>
      <c r="AY394" s="30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79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3" t="str">
        <f t="shared" si="12"/>
        <v/>
      </c>
    </row>
    <row r="395" spans="1:72" hidden="1">
      <c r="A395" s="50" t="str">
        <f>D395&amp;B395</f>
        <v/>
      </c>
      <c r="B395" s="171"/>
      <c r="C395" s="8" t="str">
        <f>IF(BS_CONTROLE[[#This Row],[DATA]]="","",WEEKNUM(BS_CONTROLE[[#This Row],[DATA]]))</f>
        <v/>
      </c>
      <c r="D395" s="51"/>
      <c r="E395" s="310">
        <v>375</v>
      </c>
      <c r="F395" s="172"/>
      <c r="G395" s="9" t="str">
        <f>IF(D395="","*",VLOOKUP(F395,BS_ATIVIDADE[#All],3,FALSE))</f>
        <v>*</v>
      </c>
      <c r="H395" s="173"/>
      <c r="I395" s="173"/>
      <c r="J395" s="215"/>
      <c r="K395" s="215"/>
      <c r="L395" s="83" t="s">
        <v>608</v>
      </c>
      <c r="M395" s="20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6"/>
      <c r="W395" s="173"/>
      <c r="X395" s="216"/>
      <c r="Y395" s="158"/>
      <c r="Z395" s="158"/>
      <c r="AA395" s="83"/>
      <c r="AB395" s="70"/>
      <c r="AC395" s="70" t="s">
        <v>608</v>
      </c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6" t="str">
        <f>IF(BS_CONTROLE[[#This Row],[Local - Partida]]=0, "-", BS_CONTROLE[[#This Row],[Local - Partida]])</f>
        <v>-</v>
      </c>
      <c r="AL395" s="276" t="str">
        <f>IF(BS_CONTROLE[[#This Row],[Local - Encerramento]]=0, "-", BS_CONTROLE[[#This Row],[Local - Encerramento]])</f>
        <v>-</v>
      </c>
      <c r="AM395" s="276" t="str">
        <f>IF(BS_CONTROLE[[#This Row],[Entre - Estações]]=0, "-", BS_CONTROLE[[#This Row],[Entre - Estações]])</f>
        <v>-</v>
      </c>
      <c r="AN395" s="276" t="str">
        <f>IF(BS_CONTROLE[[#This Row],[SB]]=0, "-", BS_CONTROLE[[#This Row],[SB]])</f>
        <v>-</v>
      </c>
      <c r="AO395" s="277" t="str">
        <f>IF(BS_CONTROLE[[#This Row],[SUB]]=0, "-", BS_CONTROLE[[#This Row],[SUB]])</f>
        <v>-</v>
      </c>
      <c r="AP395" s="278" t="str">
        <f>IF(BS_CONTROLE[[#This Row],[KM - Inicio]]=0, "-", BS_CONTROLE[[#This Row],[KM - Inicio]])</f>
        <v>-</v>
      </c>
      <c r="AQ395" s="278" t="str">
        <f>IF(BS_CONTROLE[[#This Row],[KM - Fim]]=0, "-", BS_CONTROLE[[#This Row],[KM - Fim]])</f>
        <v>-</v>
      </c>
      <c r="AR395" s="240"/>
      <c r="AS395" s="240"/>
      <c r="AT395" s="240"/>
      <c r="AU395" s="38"/>
      <c r="AV395" s="38"/>
      <c r="AW395" s="38"/>
      <c r="AX395" s="38"/>
      <c r="AY395" s="30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79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3" t="str">
        <f t="shared" si="12"/>
        <v/>
      </c>
    </row>
    <row r="396" spans="1:72" hidden="1">
      <c r="A396" s="50" t="str">
        <f>D396&amp;B396</f>
        <v/>
      </c>
      <c r="B396" s="171"/>
      <c r="C396" s="8" t="str">
        <f>IF(BS_CONTROLE[[#This Row],[DATA]]="","",WEEKNUM(BS_CONTROLE[[#This Row],[DATA]]))</f>
        <v/>
      </c>
      <c r="D396" s="51"/>
      <c r="E396" s="310">
        <v>376</v>
      </c>
      <c r="F396" s="172"/>
      <c r="G396" s="9" t="str">
        <f>IF(D396="","*",VLOOKUP(F396,BS_ATIVIDADE[#All],3,FALSE))</f>
        <v>*</v>
      </c>
      <c r="H396" s="173"/>
      <c r="I396" s="173"/>
      <c r="J396" s="215"/>
      <c r="K396" s="215"/>
      <c r="L396" s="83" t="s">
        <v>608</v>
      </c>
      <c r="M396" s="20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6"/>
      <c r="W396" s="173"/>
      <c r="X396" s="216"/>
      <c r="Y396" s="158"/>
      <c r="Z396" s="158"/>
      <c r="AA396" s="83"/>
      <c r="AB396" s="70"/>
      <c r="AC396" s="70" t="s">
        <v>608</v>
      </c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6" t="str">
        <f>IF(BS_CONTROLE[[#This Row],[Local - Partida]]=0, "-", BS_CONTROLE[[#This Row],[Local - Partida]])</f>
        <v>-</v>
      </c>
      <c r="AL396" s="276" t="str">
        <f>IF(BS_CONTROLE[[#This Row],[Local - Encerramento]]=0, "-", BS_CONTROLE[[#This Row],[Local - Encerramento]])</f>
        <v>-</v>
      </c>
      <c r="AM396" s="276" t="str">
        <f>IF(BS_CONTROLE[[#This Row],[Entre - Estações]]=0, "-", BS_CONTROLE[[#This Row],[Entre - Estações]])</f>
        <v>-</v>
      </c>
      <c r="AN396" s="276" t="str">
        <f>IF(BS_CONTROLE[[#This Row],[SB]]=0, "-", BS_CONTROLE[[#This Row],[SB]])</f>
        <v>-</v>
      </c>
      <c r="AO396" s="277" t="str">
        <f>IF(BS_CONTROLE[[#This Row],[SUB]]=0, "-", BS_CONTROLE[[#This Row],[SUB]])</f>
        <v>-</v>
      </c>
      <c r="AP396" s="278" t="str">
        <f>IF(BS_CONTROLE[[#This Row],[KM - Inicio]]=0, "-", BS_CONTROLE[[#This Row],[KM - Inicio]])</f>
        <v>-</v>
      </c>
      <c r="AQ396" s="278" t="str">
        <f>IF(BS_CONTROLE[[#This Row],[KM - Fim]]=0, "-", BS_CONTROLE[[#This Row],[KM - Fim]])</f>
        <v>-</v>
      </c>
      <c r="AR396" s="240"/>
      <c r="AS396" s="240"/>
      <c r="AT396" s="240"/>
      <c r="AU396" s="38"/>
      <c r="AV396" s="38"/>
      <c r="AW396" s="38"/>
      <c r="AX396" s="38"/>
      <c r="AY396" s="30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79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3" t="str">
        <f t="shared" si="12"/>
        <v/>
      </c>
    </row>
    <row r="397" spans="1:72" hidden="1">
      <c r="A397" s="50" t="str">
        <f>D397&amp;B397</f>
        <v/>
      </c>
      <c r="B397" s="171"/>
      <c r="C397" s="8" t="str">
        <f>IF(BS_CONTROLE[[#This Row],[DATA]]="","",WEEKNUM(BS_CONTROLE[[#This Row],[DATA]]))</f>
        <v/>
      </c>
      <c r="D397" s="51"/>
      <c r="E397" s="311">
        <v>377</v>
      </c>
      <c r="F397" s="172"/>
      <c r="G397" s="9" t="str">
        <f>IF(D397="","*",VLOOKUP(F397,BS_ATIVIDADE[#All],3,FALSE))</f>
        <v>*</v>
      </c>
      <c r="H397" s="173"/>
      <c r="I397" s="173"/>
      <c r="J397" s="215"/>
      <c r="K397" s="215"/>
      <c r="L397" s="83" t="s">
        <v>608</v>
      </c>
      <c r="M397" s="20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6"/>
      <c r="W397" s="173"/>
      <c r="X397" s="216"/>
      <c r="Y397" s="158"/>
      <c r="Z397" s="158"/>
      <c r="AA397" s="83"/>
      <c r="AB397" s="70"/>
      <c r="AC397" s="70" t="s">
        <v>608</v>
      </c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6" t="str">
        <f>IF(BS_CONTROLE[[#This Row],[Local - Partida]]=0, "-", BS_CONTROLE[[#This Row],[Local - Partida]])</f>
        <v>-</v>
      </c>
      <c r="AL397" s="276" t="str">
        <f>IF(BS_CONTROLE[[#This Row],[Local - Encerramento]]=0, "-", BS_CONTROLE[[#This Row],[Local - Encerramento]])</f>
        <v>-</v>
      </c>
      <c r="AM397" s="276" t="str">
        <f>IF(BS_CONTROLE[[#This Row],[Entre - Estações]]=0, "-", BS_CONTROLE[[#This Row],[Entre - Estações]])</f>
        <v>-</v>
      </c>
      <c r="AN397" s="276" t="str">
        <f>IF(BS_CONTROLE[[#This Row],[SB]]=0, "-", BS_CONTROLE[[#This Row],[SB]])</f>
        <v>-</v>
      </c>
      <c r="AO397" s="277" t="str">
        <f>IF(BS_CONTROLE[[#This Row],[SUB]]=0, "-", BS_CONTROLE[[#This Row],[SUB]])</f>
        <v>-</v>
      </c>
      <c r="AP397" s="278" t="str">
        <f>IF(BS_CONTROLE[[#This Row],[KM - Inicio]]=0, "-", BS_CONTROLE[[#This Row],[KM - Inicio]])</f>
        <v>-</v>
      </c>
      <c r="AQ397" s="278" t="str">
        <f>IF(BS_CONTROLE[[#This Row],[KM - Fim]]=0, "-", BS_CONTROLE[[#This Row],[KM - Fim]])</f>
        <v>-</v>
      </c>
      <c r="AR397" s="240"/>
      <c r="AS397" s="240"/>
      <c r="AT397" s="240"/>
      <c r="AU397" s="38"/>
      <c r="AV397" s="38"/>
      <c r="AW397" s="38"/>
      <c r="AX397" s="38"/>
      <c r="AY397" s="30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79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3" t="str">
        <f t="shared" si="12"/>
        <v/>
      </c>
    </row>
    <row r="398" spans="1:72" hidden="1">
      <c r="A398" s="50" t="str">
        <f>D398&amp;B398</f>
        <v/>
      </c>
      <c r="B398" s="171"/>
      <c r="C398" s="8" t="str">
        <f>IF(BS_CONTROLE[[#This Row],[DATA]]="","",WEEKNUM(BS_CONTROLE[[#This Row],[DATA]]))</f>
        <v/>
      </c>
      <c r="D398" s="51"/>
      <c r="E398" s="310">
        <v>378</v>
      </c>
      <c r="F398" s="172"/>
      <c r="G398" s="9" t="str">
        <f>IF(D398="","*",VLOOKUP(F398,BS_ATIVIDADE[#All],3,FALSE))</f>
        <v>*</v>
      </c>
      <c r="H398" s="173"/>
      <c r="I398" s="173"/>
      <c r="J398" s="215"/>
      <c r="K398" s="215"/>
      <c r="L398" s="83" t="s">
        <v>608</v>
      </c>
      <c r="M398" s="20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6"/>
      <c r="W398" s="173"/>
      <c r="X398" s="216"/>
      <c r="Y398" s="158"/>
      <c r="Z398" s="158"/>
      <c r="AA398" s="83"/>
      <c r="AB398" s="70"/>
      <c r="AC398" s="70" t="s">
        <v>608</v>
      </c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6" t="str">
        <f>IF(BS_CONTROLE[[#This Row],[Local - Partida]]=0, "-", BS_CONTROLE[[#This Row],[Local - Partida]])</f>
        <v>-</v>
      </c>
      <c r="AL398" s="276" t="str">
        <f>IF(BS_CONTROLE[[#This Row],[Local - Encerramento]]=0, "-", BS_CONTROLE[[#This Row],[Local - Encerramento]])</f>
        <v>-</v>
      </c>
      <c r="AM398" s="276" t="str">
        <f>IF(BS_CONTROLE[[#This Row],[Entre - Estações]]=0, "-", BS_CONTROLE[[#This Row],[Entre - Estações]])</f>
        <v>-</v>
      </c>
      <c r="AN398" s="276" t="str">
        <f>IF(BS_CONTROLE[[#This Row],[SB]]=0, "-", BS_CONTROLE[[#This Row],[SB]])</f>
        <v>-</v>
      </c>
      <c r="AO398" s="277" t="str">
        <f>IF(BS_CONTROLE[[#This Row],[SUB]]=0, "-", BS_CONTROLE[[#This Row],[SUB]])</f>
        <v>-</v>
      </c>
      <c r="AP398" s="278" t="str">
        <f>IF(BS_CONTROLE[[#This Row],[KM - Inicio]]=0, "-", BS_CONTROLE[[#This Row],[KM - Inicio]])</f>
        <v>-</v>
      </c>
      <c r="AQ398" s="278" t="str">
        <f>IF(BS_CONTROLE[[#This Row],[KM - Fim]]=0, "-", BS_CONTROLE[[#This Row],[KM - Fim]])</f>
        <v>-</v>
      </c>
      <c r="AR398" s="240"/>
      <c r="AS398" s="240"/>
      <c r="AT398" s="240"/>
      <c r="AU398" s="38"/>
      <c r="AV398" s="38"/>
      <c r="AW398" s="38"/>
      <c r="AX398" s="38"/>
      <c r="AY398" s="30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79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3" t="str">
        <f t="shared" si="12"/>
        <v/>
      </c>
    </row>
    <row r="399" spans="1:72" hidden="1">
      <c r="A399" s="50" t="str">
        <f>D399&amp;B399</f>
        <v/>
      </c>
      <c r="B399" s="171"/>
      <c r="C399" s="8" t="str">
        <f>IF(BS_CONTROLE[[#This Row],[DATA]]="","",WEEKNUM(BS_CONTROLE[[#This Row],[DATA]]))</f>
        <v/>
      </c>
      <c r="D399" s="51"/>
      <c r="E399" s="310">
        <v>379</v>
      </c>
      <c r="F399" s="172"/>
      <c r="G399" s="9" t="str">
        <f>IF(D399="","*",VLOOKUP(F399,BS_ATIVIDADE[#All],3,FALSE))</f>
        <v>*</v>
      </c>
      <c r="H399" s="173"/>
      <c r="I399" s="173"/>
      <c r="J399" s="215"/>
      <c r="K399" s="215"/>
      <c r="L399" s="83" t="s">
        <v>608</v>
      </c>
      <c r="M399" s="20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6"/>
      <c r="W399" s="173"/>
      <c r="X399" s="216"/>
      <c r="Y399" s="158"/>
      <c r="Z399" s="158"/>
      <c r="AA399" s="83"/>
      <c r="AB399" s="70"/>
      <c r="AC399" s="70" t="s">
        <v>608</v>
      </c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6" t="str">
        <f>IF(BS_CONTROLE[[#This Row],[Local - Partida]]=0, "-", BS_CONTROLE[[#This Row],[Local - Partida]])</f>
        <v>-</v>
      </c>
      <c r="AL399" s="276" t="str">
        <f>IF(BS_CONTROLE[[#This Row],[Local - Encerramento]]=0, "-", BS_CONTROLE[[#This Row],[Local - Encerramento]])</f>
        <v>-</v>
      </c>
      <c r="AM399" s="276" t="str">
        <f>IF(BS_CONTROLE[[#This Row],[Entre - Estações]]=0, "-", BS_CONTROLE[[#This Row],[Entre - Estações]])</f>
        <v>-</v>
      </c>
      <c r="AN399" s="276" t="str">
        <f>IF(BS_CONTROLE[[#This Row],[SB]]=0, "-", BS_CONTROLE[[#This Row],[SB]])</f>
        <v>-</v>
      </c>
      <c r="AO399" s="277" t="str">
        <f>IF(BS_CONTROLE[[#This Row],[SUB]]=0, "-", BS_CONTROLE[[#This Row],[SUB]])</f>
        <v>-</v>
      </c>
      <c r="AP399" s="278" t="str">
        <f>IF(BS_CONTROLE[[#This Row],[KM - Inicio]]=0, "-", BS_CONTROLE[[#This Row],[KM - Inicio]])</f>
        <v>-</v>
      </c>
      <c r="AQ399" s="278" t="str">
        <f>IF(BS_CONTROLE[[#This Row],[KM - Fim]]=0, "-", BS_CONTROLE[[#This Row],[KM - Fim]])</f>
        <v>-</v>
      </c>
      <c r="AR399" s="240"/>
      <c r="AS399" s="240"/>
      <c r="AT399" s="240"/>
      <c r="AU399" s="38"/>
      <c r="AV399" s="38"/>
      <c r="AW399" s="38"/>
      <c r="AX399" s="38"/>
      <c r="AY399" s="30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79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3" t="str">
        <f t="shared" si="12"/>
        <v/>
      </c>
    </row>
    <row r="400" spans="1:72" hidden="1">
      <c r="A400" s="50" t="str">
        <f>D400&amp;B400</f>
        <v/>
      </c>
      <c r="B400" s="171"/>
      <c r="C400" s="8" t="str">
        <f>IF(BS_CONTROLE[[#This Row],[DATA]]="","",WEEKNUM(BS_CONTROLE[[#This Row],[DATA]]))</f>
        <v/>
      </c>
      <c r="D400" s="51"/>
      <c r="E400" s="310">
        <v>380</v>
      </c>
      <c r="F400" s="172"/>
      <c r="G400" s="9" t="str">
        <f>IF(D400="","*",VLOOKUP(F400,BS_ATIVIDADE[#All],3,FALSE))</f>
        <v>*</v>
      </c>
      <c r="H400" s="173"/>
      <c r="I400" s="173"/>
      <c r="J400" s="215"/>
      <c r="K400" s="215"/>
      <c r="L400" s="83" t="s">
        <v>608</v>
      </c>
      <c r="M400" s="20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6"/>
      <c r="W400" s="173"/>
      <c r="X400" s="216"/>
      <c r="Y400" s="158"/>
      <c r="Z400" s="158"/>
      <c r="AA400" s="83"/>
      <c r="AB400" s="70"/>
      <c r="AC400" s="70" t="s">
        <v>608</v>
      </c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6" t="str">
        <f>IF(BS_CONTROLE[[#This Row],[Local - Partida]]=0, "-", BS_CONTROLE[[#This Row],[Local - Partida]])</f>
        <v>-</v>
      </c>
      <c r="AL400" s="276" t="str">
        <f>IF(BS_CONTROLE[[#This Row],[Local - Encerramento]]=0, "-", BS_CONTROLE[[#This Row],[Local - Encerramento]])</f>
        <v>-</v>
      </c>
      <c r="AM400" s="276" t="str">
        <f>IF(BS_CONTROLE[[#This Row],[Entre - Estações]]=0, "-", BS_CONTROLE[[#This Row],[Entre - Estações]])</f>
        <v>-</v>
      </c>
      <c r="AN400" s="276" t="str">
        <f>IF(BS_CONTROLE[[#This Row],[SB]]=0, "-", BS_CONTROLE[[#This Row],[SB]])</f>
        <v>-</v>
      </c>
      <c r="AO400" s="277" t="str">
        <f>IF(BS_CONTROLE[[#This Row],[SUB]]=0, "-", BS_CONTROLE[[#This Row],[SUB]])</f>
        <v>-</v>
      </c>
      <c r="AP400" s="278" t="str">
        <f>IF(BS_CONTROLE[[#This Row],[KM - Inicio]]=0, "-", BS_CONTROLE[[#This Row],[KM - Inicio]])</f>
        <v>-</v>
      </c>
      <c r="AQ400" s="278" t="str">
        <f>IF(BS_CONTROLE[[#This Row],[KM - Fim]]=0, "-", BS_CONTROLE[[#This Row],[KM - Fim]])</f>
        <v>-</v>
      </c>
      <c r="AR400" s="240"/>
      <c r="AS400" s="240"/>
      <c r="AT400" s="240"/>
      <c r="AU400" s="38"/>
      <c r="AV400" s="38"/>
      <c r="AW400" s="38"/>
      <c r="AX400" s="38"/>
      <c r="AY400" s="30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79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3" t="str">
        <f t="shared" si="12"/>
        <v/>
      </c>
    </row>
    <row r="401" spans="1:72" hidden="1">
      <c r="A401" s="50" t="str">
        <f>D401&amp;B401</f>
        <v/>
      </c>
      <c r="B401" s="171"/>
      <c r="C401" s="8" t="str">
        <f>IF(BS_CONTROLE[[#This Row],[DATA]]="","",WEEKNUM(BS_CONTROLE[[#This Row],[DATA]]))</f>
        <v/>
      </c>
      <c r="D401" s="51"/>
      <c r="E401" s="310">
        <v>381</v>
      </c>
      <c r="F401" s="172"/>
      <c r="G401" s="9" t="str">
        <f>IF(D401="","*",VLOOKUP(F401,BS_ATIVIDADE[#All],3,FALSE))</f>
        <v>*</v>
      </c>
      <c r="H401" s="173"/>
      <c r="I401" s="173"/>
      <c r="J401" s="215"/>
      <c r="K401" s="215"/>
      <c r="L401" s="83" t="s">
        <v>608</v>
      </c>
      <c r="M401" s="20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6"/>
      <c r="W401" s="173"/>
      <c r="X401" s="216"/>
      <c r="Y401" s="158"/>
      <c r="Z401" s="158"/>
      <c r="AA401" s="83"/>
      <c r="AB401" s="70"/>
      <c r="AC401" s="70" t="s">
        <v>608</v>
      </c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6" t="str">
        <f>IF(BS_CONTROLE[[#This Row],[Local - Partida]]=0, "-", BS_CONTROLE[[#This Row],[Local - Partida]])</f>
        <v>-</v>
      </c>
      <c r="AL401" s="276" t="str">
        <f>IF(BS_CONTROLE[[#This Row],[Local - Encerramento]]=0, "-", BS_CONTROLE[[#This Row],[Local - Encerramento]])</f>
        <v>-</v>
      </c>
      <c r="AM401" s="276" t="str">
        <f>IF(BS_CONTROLE[[#This Row],[Entre - Estações]]=0, "-", BS_CONTROLE[[#This Row],[Entre - Estações]])</f>
        <v>-</v>
      </c>
      <c r="AN401" s="276" t="str">
        <f>IF(BS_CONTROLE[[#This Row],[SB]]=0, "-", BS_CONTROLE[[#This Row],[SB]])</f>
        <v>-</v>
      </c>
      <c r="AO401" s="277" t="str">
        <f>IF(BS_CONTROLE[[#This Row],[SUB]]=0, "-", BS_CONTROLE[[#This Row],[SUB]])</f>
        <v>-</v>
      </c>
      <c r="AP401" s="278" t="str">
        <f>IF(BS_CONTROLE[[#This Row],[KM - Inicio]]=0, "-", BS_CONTROLE[[#This Row],[KM - Inicio]])</f>
        <v>-</v>
      </c>
      <c r="AQ401" s="278" t="str">
        <f>IF(BS_CONTROLE[[#This Row],[KM - Fim]]=0, "-", BS_CONTROLE[[#This Row],[KM - Fim]])</f>
        <v>-</v>
      </c>
      <c r="AR401" s="240"/>
      <c r="AS401" s="240"/>
      <c r="AT401" s="240"/>
      <c r="AU401" s="38"/>
      <c r="AV401" s="38"/>
      <c r="AW401" s="38"/>
      <c r="AX401" s="38"/>
      <c r="AY401" s="30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79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3" t="str">
        <f t="shared" si="12"/>
        <v/>
      </c>
    </row>
    <row r="402" spans="1:72" hidden="1">
      <c r="A402" s="50" t="str">
        <f>D402&amp;B402</f>
        <v/>
      </c>
      <c r="B402" s="171"/>
      <c r="C402" s="8" t="str">
        <f>IF(BS_CONTROLE[[#This Row],[DATA]]="","",WEEKNUM(BS_CONTROLE[[#This Row],[DATA]]))</f>
        <v/>
      </c>
      <c r="D402" s="51"/>
      <c r="E402" s="310">
        <v>382</v>
      </c>
      <c r="F402" s="172"/>
      <c r="G402" s="9" t="str">
        <f>IF(D402="","*",VLOOKUP(F402,BS_ATIVIDADE[#All],3,FALSE))</f>
        <v>*</v>
      </c>
      <c r="H402" s="173"/>
      <c r="I402" s="173"/>
      <c r="J402" s="215"/>
      <c r="K402" s="215"/>
      <c r="L402" s="83" t="s">
        <v>608</v>
      </c>
      <c r="M402" s="20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6"/>
      <c r="W402" s="173"/>
      <c r="X402" s="216"/>
      <c r="Y402" s="158"/>
      <c r="Z402" s="158"/>
      <c r="AA402" s="83"/>
      <c r="AB402" s="70"/>
      <c r="AC402" s="70" t="s">
        <v>608</v>
      </c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6" t="str">
        <f>IF(BS_CONTROLE[[#This Row],[Local - Partida]]=0, "-", BS_CONTROLE[[#This Row],[Local - Partida]])</f>
        <v>-</v>
      </c>
      <c r="AL402" s="276" t="str">
        <f>IF(BS_CONTROLE[[#This Row],[Local - Encerramento]]=0, "-", BS_CONTROLE[[#This Row],[Local - Encerramento]])</f>
        <v>-</v>
      </c>
      <c r="AM402" s="276" t="str">
        <f>IF(BS_CONTROLE[[#This Row],[Entre - Estações]]=0, "-", BS_CONTROLE[[#This Row],[Entre - Estações]])</f>
        <v>-</v>
      </c>
      <c r="AN402" s="276" t="str">
        <f>IF(BS_CONTROLE[[#This Row],[SB]]=0, "-", BS_CONTROLE[[#This Row],[SB]])</f>
        <v>-</v>
      </c>
      <c r="AO402" s="277" t="str">
        <f>IF(BS_CONTROLE[[#This Row],[SUB]]=0, "-", BS_CONTROLE[[#This Row],[SUB]])</f>
        <v>-</v>
      </c>
      <c r="AP402" s="278" t="str">
        <f>IF(BS_CONTROLE[[#This Row],[KM - Inicio]]=0, "-", BS_CONTROLE[[#This Row],[KM - Inicio]])</f>
        <v>-</v>
      </c>
      <c r="AQ402" s="278" t="str">
        <f>IF(BS_CONTROLE[[#This Row],[KM - Fim]]=0, "-", BS_CONTROLE[[#This Row],[KM - Fim]])</f>
        <v>-</v>
      </c>
      <c r="AR402" s="240"/>
      <c r="AS402" s="240"/>
      <c r="AT402" s="240"/>
      <c r="AU402" s="38"/>
      <c r="AV402" s="38"/>
      <c r="AW402" s="38"/>
      <c r="AX402" s="38"/>
      <c r="AY402" s="30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79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3" t="str">
        <f t="shared" si="12"/>
        <v/>
      </c>
    </row>
    <row r="403" spans="1:72" hidden="1">
      <c r="A403" s="50" t="str">
        <f>D403&amp;B403</f>
        <v/>
      </c>
      <c r="B403" s="171"/>
      <c r="C403" s="8" t="str">
        <f>IF(BS_CONTROLE[[#This Row],[DATA]]="","",WEEKNUM(BS_CONTROLE[[#This Row],[DATA]]))</f>
        <v/>
      </c>
      <c r="D403" s="51"/>
      <c r="E403" s="310">
        <v>383</v>
      </c>
      <c r="F403" s="172"/>
      <c r="G403" s="9" t="str">
        <f>IF(D403="","*",VLOOKUP(F403,BS_ATIVIDADE[#All],3,FALSE))</f>
        <v>*</v>
      </c>
      <c r="H403" s="173"/>
      <c r="I403" s="173"/>
      <c r="J403" s="215"/>
      <c r="K403" s="215"/>
      <c r="L403" s="83" t="s">
        <v>608</v>
      </c>
      <c r="M403" s="20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6"/>
      <c r="W403" s="173"/>
      <c r="X403" s="216"/>
      <c r="Y403" s="158"/>
      <c r="Z403" s="158"/>
      <c r="AA403" s="83"/>
      <c r="AB403" s="70"/>
      <c r="AC403" s="70" t="s">
        <v>608</v>
      </c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6" t="str">
        <f>IF(BS_CONTROLE[[#This Row],[Local - Partida]]=0, "-", BS_CONTROLE[[#This Row],[Local - Partida]])</f>
        <v>-</v>
      </c>
      <c r="AL403" s="276" t="str">
        <f>IF(BS_CONTROLE[[#This Row],[Local - Encerramento]]=0, "-", BS_CONTROLE[[#This Row],[Local - Encerramento]])</f>
        <v>-</v>
      </c>
      <c r="AM403" s="276" t="str">
        <f>IF(BS_CONTROLE[[#This Row],[Entre - Estações]]=0, "-", BS_CONTROLE[[#This Row],[Entre - Estações]])</f>
        <v>-</v>
      </c>
      <c r="AN403" s="276" t="str">
        <f>IF(BS_CONTROLE[[#This Row],[SB]]=0, "-", BS_CONTROLE[[#This Row],[SB]])</f>
        <v>-</v>
      </c>
      <c r="AO403" s="277" t="str">
        <f>IF(BS_CONTROLE[[#This Row],[SUB]]=0, "-", BS_CONTROLE[[#This Row],[SUB]])</f>
        <v>-</v>
      </c>
      <c r="AP403" s="278" t="str">
        <f>IF(BS_CONTROLE[[#This Row],[KM - Inicio]]=0, "-", BS_CONTROLE[[#This Row],[KM - Inicio]])</f>
        <v>-</v>
      </c>
      <c r="AQ403" s="278" t="str">
        <f>IF(BS_CONTROLE[[#This Row],[KM - Fim]]=0, "-", BS_CONTROLE[[#This Row],[KM - Fim]])</f>
        <v>-</v>
      </c>
      <c r="AR403" s="240"/>
      <c r="AS403" s="240"/>
      <c r="AT403" s="240"/>
      <c r="AU403" s="38"/>
      <c r="AV403" s="38"/>
      <c r="AW403" s="38"/>
      <c r="AX403" s="38"/>
      <c r="AY403" s="30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79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3" t="str">
        <f t="shared" si="12"/>
        <v/>
      </c>
    </row>
    <row r="404" spans="1:72" hidden="1">
      <c r="A404" s="50" t="str">
        <f>D404&amp;B404</f>
        <v/>
      </c>
      <c r="B404" s="171"/>
      <c r="C404" s="8" t="str">
        <f>IF(BS_CONTROLE[[#This Row],[DATA]]="","",WEEKNUM(BS_CONTROLE[[#This Row],[DATA]]))</f>
        <v/>
      </c>
      <c r="D404" s="51"/>
      <c r="E404" s="310">
        <v>384</v>
      </c>
      <c r="F404" s="172"/>
      <c r="G404" s="9" t="str">
        <f>IF(D404="","*",VLOOKUP(F404,BS_ATIVIDADE[#All],3,FALSE))</f>
        <v>*</v>
      </c>
      <c r="H404" s="173"/>
      <c r="I404" s="173"/>
      <c r="J404" s="215"/>
      <c r="K404" s="215"/>
      <c r="L404" s="83" t="s">
        <v>608</v>
      </c>
      <c r="M404" s="20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6"/>
      <c r="W404" s="173"/>
      <c r="X404" s="216"/>
      <c r="Y404" s="158"/>
      <c r="Z404" s="158"/>
      <c r="AA404" s="83"/>
      <c r="AB404" s="70"/>
      <c r="AC404" s="70" t="s">
        <v>608</v>
      </c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6" t="str">
        <f>IF(BS_CONTROLE[[#This Row],[Local - Partida]]=0, "-", BS_CONTROLE[[#This Row],[Local - Partida]])</f>
        <v>-</v>
      </c>
      <c r="AL404" s="276" t="str">
        <f>IF(BS_CONTROLE[[#This Row],[Local - Encerramento]]=0, "-", BS_CONTROLE[[#This Row],[Local - Encerramento]])</f>
        <v>-</v>
      </c>
      <c r="AM404" s="276" t="str">
        <f>IF(BS_CONTROLE[[#This Row],[Entre - Estações]]=0, "-", BS_CONTROLE[[#This Row],[Entre - Estações]])</f>
        <v>-</v>
      </c>
      <c r="AN404" s="276" t="str">
        <f>IF(BS_CONTROLE[[#This Row],[SB]]=0, "-", BS_CONTROLE[[#This Row],[SB]])</f>
        <v>-</v>
      </c>
      <c r="AO404" s="277" t="str">
        <f>IF(BS_CONTROLE[[#This Row],[SUB]]=0, "-", BS_CONTROLE[[#This Row],[SUB]])</f>
        <v>-</v>
      </c>
      <c r="AP404" s="278" t="str">
        <f>IF(BS_CONTROLE[[#This Row],[KM - Inicio]]=0, "-", BS_CONTROLE[[#This Row],[KM - Inicio]])</f>
        <v>-</v>
      </c>
      <c r="AQ404" s="278" t="str">
        <f>IF(BS_CONTROLE[[#This Row],[KM - Fim]]=0, "-", BS_CONTROLE[[#This Row],[KM - Fim]])</f>
        <v>-</v>
      </c>
      <c r="AR404" s="240"/>
      <c r="AS404" s="240"/>
      <c r="AT404" s="240"/>
      <c r="AU404" s="38"/>
      <c r="AV404" s="38"/>
      <c r="AW404" s="38"/>
      <c r="AX404" s="38"/>
      <c r="AY404" s="30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79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3" t="str">
        <f t="shared" si="12"/>
        <v/>
      </c>
    </row>
    <row r="405" spans="1:72" hidden="1">
      <c r="A405" s="50" t="str">
        <f>D405&amp;B405</f>
        <v/>
      </c>
      <c r="B405" s="171"/>
      <c r="C405" s="8" t="str">
        <f>IF(BS_CONTROLE[[#This Row],[DATA]]="","",WEEKNUM(BS_CONTROLE[[#This Row],[DATA]]))</f>
        <v/>
      </c>
      <c r="D405" s="51"/>
      <c r="E405" s="310">
        <v>385</v>
      </c>
      <c r="F405" s="172"/>
      <c r="G405" s="9" t="str">
        <f>IF(D405="","*",VLOOKUP(F405,BS_ATIVIDADE[#All],3,FALSE))</f>
        <v>*</v>
      </c>
      <c r="H405" s="173"/>
      <c r="I405" s="173"/>
      <c r="J405" s="215"/>
      <c r="K405" s="215"/>
      <c r="L405" s="83" t="s">
        <v>608</v>
      </c>
      <c r="M405" s="20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6"/>
      <c r="W405" s="173"/>
      <c r="X405" s="216"/>
      <c r="Y405" s="158"/>
      <c r="Z405" s="158"/>
      <c r="AA405" s="83"/>
      <c r="AB405" s="70"/>
      <c r="AC405" s="70" t="s">
        <v>608</v>
      </c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6" t="str">
        <f>IF(BS_CONTROLE[[#This Row],[Local - Partida]]=0, "-", BS_CONTROLE[[#This Row],[Local - Partida]])</f>
        <v>-</v>
      </c>
      <c r="AL405" s="276" t="str">
        <f>IF(BS_CONTROLE[[#This Row],[Local - Encerramento]]=0, "-", BS_CONTROLE[[#This Row],[Local - Encerramento]])</f>
        <v>-</v>
      </c>
      <c r="AM405" s="276" t="str">
        <f>IF(BS_CONTROLE[[#This Row],[Entre - Estações]]=0, "-", BS_CONTROLE[[#This Row],[Entre - Estações]])</f>
        <v>-</v>
      </c>
      <c r="AN405" s="276" t="str">
        <f>IF(BS_CONTROLE[[#This Row],[SB]]=0, "-", BS_CONTROLE[[#This Row],[SB]])</f>
        <v>-</v>
      </c>
      <c r="AO405" s="277" t="str">
        <f>IF(BS_CONTROLE[[#This Row],[SUB]]=0, "-", BS_CONTROLE[[#This Row],[SUB]])</f>
        <v>-</v>
      </c>
      <c r="AP405" s="278" t="str">
        <f>IF(BS_CONTROLE[[#This Row],[KM - Inicio]]=0, "-", BS_CONTROLE[[#This Row],[KM - Inicio]])</f>
        <v>-</v>
      </c>
      <c r="AQ405" s="278" t="str">
        <f>IF(BS_CONTROLE[[#This Row],[KM - Fim]]=0, "-", BS_CONTROLE[[#This Row],[KM - Fim]])</f>
        <v>-</v>
      </c>
      <c r="AR405" s="240"/>
      <c r="AS405" s="240"/>
      <c r="AT405" s="240"/>
      <c r="AU405" s="38"/>
      <c r="AV405" s="38"/>
      <c r="AW405" s="38"/>
      <c r="AX405" s="38"/>
      <c r="AY405" s="30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79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3" t="str">
        <f t="shared" si="12"/>
        <v/>
      </c>
    </row>
    <row r="406" spans="1:72" ht="29.25" hidden="1" customHeight="1">
      <c r="A406" s="50" t="str">
        <f>D406&amp;B406</f>
        <v/>
      </c>
      <c r="B406" s="171"/>
      <c r="C406" s="8" t="str">
        <f>IF(BS_CONTROLE[[#This Row],[DATA]]="","",WEEKNUM(BS_CONTROLE[[#This Row],[DATA]]))</f>
        <v/>
      </c>
      <c r="D406" s="51"/>
      <c r="E406" s="310">
        <v>386</v>
      </c>
      <c r="F406" s="172"/>
      <c r="G406" s="9" t="str">
        <f>IF(D406="","*",VLOOKUP(F406,BS_ATIVIDADE[#All],3,FALSE))</f>
        <v>*</v>
      </c>
      <c r="H406" s="173"/>
      <c r="I406" s="173"/>
      <c r="J406" s="215"/>
      <c r="K406" s="215"/>
      <c r="L406" s="83" t="s">
        <v>608</v>
      </c>
      <c r="M406" s="20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6"/>
      <c r="W406" s="173"/>
      <c r="X406" s="216"/>
      <c r="Y406" s="158"/>
      <c r="Z406" s="158"/>
      <c r="AA406" s="83"/>
      <c r="AB406" s="70"/>
      <c r="AC406" s="70" t="s">
        <v>608</v>
      </c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6" t="str">
        <f>IF(BS_CONTROLE[[#This Row],[Local - Partida]]=0, "-", BS_CONTROLE[[#This Row],[Local - Partida]])</f>
        <v>-</v>
      </c>
      <c r="AL406" s="276" t="str">
        <f>IF(BS_CONTROLE[[#This Row],[Local - Encerramento]]=0, "-", BS_CONTROLE[[#This Row],[Local - Encerramento]])</f>
        <v>-</v>
      </c>
      <c r="AM406" s="276" t="str">
        <f>IF(BS_CONTROLE[[#This Row],[Entre - Estações]]=0, "-", BS_CONTROLE[[#This Row],[Entre - Estações]])</f>
        <v>-</v>
      </c>
      <c r="AN406" s="276" t="str">
        <f>IF(BS_CONTROLE[[#This Row],[SB]]=0, "-", BS_CONTROLE[[#This Row],[SB]])</f>
        <v>-</v>
      </c>
      <c r="AO406" s="277" t="str">
        <f>IF(BS_CONTROLE[[#This Row],[SUB]]=0, "-", BS_CONTROLE[[#This Row],[SUB]])</f>
        <v>-</v>
      </c>
      <c r="AP406" s="278" t="str">
        <f>IF(BS_CONTROLE[[#This Row],[KM - Inicio]]=0, "-", BS_CONTROLE[[#This Row],[KM - Inicio]])</f>
        <v>-</v>
      </c>
      <c r="AQ406" s="278" t="str">
        <f>IF(BS_CONTROLE[[#This Row],[KM - Fim]]=0, "-", BS_CONTROLE[[#This Row],[KM - Fim]])</f>
        <v>-</v>
      </c>
      <c r="AR406" s="240"/>
      <c r="AS406" s="240"/>
      <c r="AT406" s="240"/>
      <c r="AU406" s="38"/>
      <c r="AV406" s="38"/>
      <c r="AW406" s="38"/>
      <c r="AX406" s="38"/>
      <c r="AY406" s="30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79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3" t="str">
        <f t="shared" si="12"/>
        <v/>
      </c>
    </row>
    <row r="407" spans="1:72" hidden="1">
      <c r="A407" s="50" t="str">
        <f>D407&amp;B407</f>
        <v/>
      </c>
      <c r="B407" s="171"/>
      <c r="C407" s="8" t="str">
        <f>IF(BS_CONTROLE[[#This Row],[DATA]]="","",WEEKNUM(BS_CONTROLE[[#This Row],[DATA]]))</f>
        <v/>
      </c>
      <c r="D407" s="51"/>
      <c r="E407" s="310">
        <v>387</v>
      </c>
      <c r="F407" s="172"/>
      <c r="G407" s="9" t="str">
        <f>IF(D407="","*",VLOOKUP(F407,BS_ATIVIDADE[#All],3,FALSE))</f>
        <v>*</v>
      </c>
      <c r="H407" s="173"/>
      <c r="I407" s="173"/>
      <c r="J407" s="215"/>
      <c r="K407" s="215"/>
      <c r="L407" s="83" t="s">
        <v>608</v>
      </c>
      <c r="M407" s="20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6"/>
      <c r="W407" s="173"/>
      <c r="X407" s="216"/>
      <c r="Y407" s="158"/>
      <c r="Z407" s="158"/>
      <c r="AA407" s="83"/>
      <c r="AB407" s="70"/>
      <c r="AC407" s="70" t="s">
        <v>608</v>
      </c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6" t="str">
        <f>IF(BS_CONTROLE[[#This Row],[Local - Partida]]=0, "-", BS_CONTROLE[[#This Row],[Local - Partida]])</f>
        <v>-</v>
      </c>
      <c r="AL407" s="276" t="str">
        <f>IF(BS_CONTROLE[[#This Row],[Local - Encerramento]]=0, "-", BS_CONTROLE[[#This Row],[Local - Encerramento]])</f>
        <v>-</v>
      </c>
      <c r="AM407" s="276" t="str">
        <f>IF(BS_CONTROLE[[#This Row],[Entre - Estações]]=0, "-", BS_CONTROLE[[#This Row],[Entre - Estações]])</f>
        <v>-</v>
      </c>
      <c r="AN407" s="276" t="str">
        <f>IF(BS_CONTROLE[[#This Row],[SB]]=0, "-", BS_CONTROLE[[#This Row],[SB]])</f>
        <v>-</v>
      </c>
      <c r="AO407" s="277" t="str">
        <f>IF(BS_CONTROLE[[#This Row],[SUB]]=0, "-", BS_CONTROLE[[#This Row],[SUB]])</f>
        <v>-</v>
      </c>
      <c r="AP407" s="278" t="str">
        <f>IF(BS_CONTROLE[[#This Row],[KM - Inicio]]=0, "-", BS_CONTROLE[[#This Row],[KM - Inicio]])</f>
        <v>-</v>
      </c>
      <c r="AQ407" s="278" t="str">
        <f>IF(BS_CONTROLE[[#This Row],[KM - Fim]]=0, "-", BS_CONTROLE[[#This Row],[KM - Fim]])</f>
        <v>-</v>
      </c>
      <c r="AR407" s="240"/>
      <c r="AS407" s="240"/>
      <c r="AT407" s="240"/>
      <c r="AU407" s="38"/>
      <c r="AV407" s="38"/>
      <c r="AW407" s="38"/>
      <c r="AX407" s="38"/>
      <c r="AY407" s="30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79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3" t="str">
        <f t="shared" si="12"/>
        <v/>
      </c>
    </row>
    <row r="408" spans="1:72" hidden="1">
      <c r="A408" s="50" t="str">
        <f>D408&amp;B408</f>
        <v/>
      </c>
      <c r="B408" s="171"/>
      <c r="C408" s="8" t="str">
        <f>IF(BS_CONTROLE[[#This Row],[DATA]]="","",WEEKNUM(BS_CONTROLE[[#This Row],[DATA]]))</f>
        <v/>
      </c>
      <c r="D408" s="51"/>
      <c r="E408" s="310">
        <v>388</v>
      </c>
      <c r="F408" s="172"/>
      <c r="G408" s="9" t="str">
        <f>IF(D408="","*",VLOOKUP(F408,BS_ATIVIDADE[#All],3,FALSE))</f>
        <v>*</v>
      </c>
      <c r="H408" s="173"/>
      <c r="I408" s="173"/>
      <c r="J408" s="215"/>
      <c r="K408" s="215"/>
      <c r="L408" s="83" t="s">
        <v>608</v>
      </c>
      <c r="M408" s="20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6"/>
      <c r="W408" s="173"/>
      <c r="X408" s="216"/>
      <c r="Y408" s="158"/>
      <c r="Z408" s="158"/>
      <c r="AA408" s="83"/>
      <c r="AB408" s="70"/>
      <c r="AC408" s="70" t="s">
        <v>608</v>
      </c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6" t="str">
        <f>IF(BS_CONTROLE[[#This Row],[Local - Partida]]=0, "-", BS_CONTROLE[[#This Row],[Local - Partida]])</f>
        <v>-</v>
      </c>
      <c r="AL408" s="276" t="str">
        <f>IF(BS_CONTROLE[[#This Row],[Local - Encerramento]]=0, "-", BS_CONTROLE[[#This Row],[Local - Encerramento]])</f>
        <v>-</v>
      </c>
      <c r="AM408" s="276" t="str">
        <f>IF(BS_CONTROLE[[#This Row],[Entre - Estações]]=0, "-", BS_CONTROLE[[#This Row],[Entre - Estações]])</f>
        <v>-</v>
      </c>
      <c r="AN408" s="276" t="str">
        <f>IF(BS_CONTROLE[[#This Row],[SB]]=0, "-", BS_CONTROLE[[#This Row],[SB]])</f>
        <v>-</v>
      </c>
      <c r="AO408" s="277" t="str">
        <f>IF(BS_CONTROLE[[#This Row],[SUB]]=0, "-", BS_CONTROLE[[#This Row],[SUB]])</f>
        <v>-</v>
      </c>
      <c r="AP408" s="278" t="str">
        <f>IF(BS_CONTROLE[[#This Row],[KM - Inicio]]=0, "-", BS_CONTROLE[[#This Row],[KM - Inicio]])</f>
        <v>-</v>
      </c>
      <c r="AQ408" s="278" t="str">
        <f>IF(BS_CONTROLE[[#This Row],[KM - Fim]]=0, "-", BS_CONTROLE[[#This Row],[KM - Fim]])</f>
        <v>-</v>
      </c>
      <c r="AR408" s="240"/>
      <c r="AS408" s="240"/>
      <c r="AT408" s="240"/>
      <c r="AU408" s="38"/>
      <c r="AV408" s="38"/>
      <c r="AW408" s="38"/>
      <c r="AX408" s="38"/>
      <c r="AY408" s="30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79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3" t="str">
        <f t="shared" si="12"/>
        <v/>
      </c>
    </row>
    <row r="409" spans="1:72" hidden="1">
      <c r="A409" s="50" t="str">
        <f>D409&amp;B409</f>
        <v/>
      </c>
      <c r="B409" s="171"/>
      <c r="C409" s="8" t="str">
        <f>IF(BS_CONTROLE[[#This Row],[DATA]]="","",WEEKNUM(BS_CONTROLE[[#This Row],[DATA]]))</f>
        <v/>
      </c>
      <c r="D409" s="51"/>
      <c r="E409" s="311">
        <v>389</v>
      </c>
      <c r="F409" s="172"/>
      <c r="G409" s="9" t="str">
        <f>IF(D409="","*",VLOOKUP(F409,BS_ATIVIDADE[#All],3,FALSE))</f>
        <v>*</v>
      </c>
      <c r="H409" s="173"/>
      <c r="I409" s="173"/>
      <c r="J409" s="215"/>
      <c r="K409" s="215"/>
      <c r="L409" s="83" t="s">
        <v>608</v>
      </c>
      <c r="M409" s="20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6"/>
      <c r="W409" s="173"/>
      <c r="X409" s="216"/>
      <c r="Y409" s="158"/>
      <c r="Z409" s="158"/>
      <c r="AA409" s="83"/>
      <c r="AB409" s="70"/>
      <c r="AC409" s="70" t="s">
        <v>608</v>
      </c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6" t="str">
        <f>IF(BS_CONTROLE[[#This Row],[Local - Partida]]=0, "-", BS_CONTROLE[[#This Row],[Local - Partida]])</f>
        <v>-</v>
      </c>
      <c r="AL409" s="276" t="str">
        <f>IF(BS_CONTROLE[[#This Row],[Local - Encerramento]]=0, "-", BS_CONTROLE[[#This Row],[Local - Encerramento]])</f>
        <v>-</v>
      </c>
      <c r="AM409" s="276" t="str">
        <f>IF(BS_CONTROLE[[#This Row],[Entre - Estações]]=0, "-", BS_CONTROLE[[#This Row],[Entre - Estações]])</f>
        <v>-</v>
      </c>
      <c r="AN409" s="276" t="str">
        <f>IF(BS_CONTROLE[[#This Row],[SB]]=0, "-", BS_CONTROLE[[#This Row],[SB]])</f>
        <v>-</v>
      </c>
      <c r="AO409" s="277" t="str">
        <f>IF(BS_CONTROLE[[#This Row],[SUB]]=0, "-", BS_CONTROLE[[#This Row],[SUB]])</f>
        <v>-</v>
      </c>
      <c r="AP409" s="278" t="str">
        <f>IF(BS_CONTROLE[[#This Row],[KM - Inicio]]=0, "-", BS_CONTROLE[[#This Row],[KM - Inicio]])</f>
        <v>-</v>
      </c>
      <c r="AQ409" s="278" t="str">
        <f>IF(BS_CONTROLE[[#This Row],[KM - Fim]]=0, "-", BS_CONTROLE[[#This Row],[KM - Fim]])</f>
        <v>-</v>
      </c>
      <c r="AR409" s="240"/>
      <c r="AS409" s="240"/>
      <c r="AT409" s="240"/>
      <c r="AU409" s="38"/>
      <c r="AV409" s="38"/>
      <c r="AW409" s="38"/>
      <c r="AX409" s="38"/>
      <c r="AY409" s="30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79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3" t="str">
        <f t="shared" si="12"/>
        <v/>
      </c>
    </row>
    <row r="410" spans="1:72" hidden="1">
      <c r="A410" s="50" t="str">
        <f>D410&amp;B410</f>
        <v/>
      </c>
      <c r="B410" s="171"/>
      <c r="C410" s="8" t="str">
        <f>IF(BS_CONTROLE[[#This Row],[DATA]]="","",WEEKNUM(BS_CONTROLE[[#This Row],[DATA]]))</f>
        <v/>
      </c>
      <c r="D410" s="51"/>
      <c r="E410" s="310">
        <v>390</v>
      </c>
      <c r="F410" s="172"/>
      <c r="G410" s="9" t="str">
        <f>IF(D410="","*",VLOOKUP(F410,BS_ATIVIDADE[#All],3,FALSE))</f>
        <v>*</v>
      </c>
      <c r="H410" s="173"/>
      <c r="I410" s="173"/>
      <c r="J410" s="215"/>
      <c r="K410" s="215"/>
      <c r="L410" s="83" t="s">
        <v>608</v>
      </c>
      <c r="M410" s="20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6"/>
      <c r="W410" s="173"/>
      <c r="X410" s="216"/>
      <c r="Y410" s="158"/>
      <c r="Z410" s="158"/>
      <c r="AA410" s="83"/>
      <c r="AB410" s="70"/>
      <c r="AC410" s="70" t="s">
        <v>608</v>
      </c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6" t="str">
        <f>IF(BS_CONTROLE[[#This Row],[Local - Partida]]=0, "-", BS_CONTROLE[[#This Row],[Local - Partida]])</f>
        <v>-</v>
      </c>
      <c r="AL410" s="276" t="str">
        <f>IF(BS_CONTROLE[[#This Row],[Local - Encerramento]]=0, "-", BS_CONTROLE[[#This Row],[Local - Encerramento]])</f>
        <v>-</v>
      </c>
      <c r="AM410" s="276" t="str">
        <f>IF(BS_CONTROLE[[#This Row],[Entre - Estações]]=0, "-", BS_CONTROLE[[#This Row],[Entre - Estações]])</f>
        <v>-</v>
      </c>
      <c r="AN410" s="276" t="str">
        <f>IF(BS_CONTROLE[[#This Row],[SB]]=0, "-", BS_CONTROLE[[#This Row],[SB]])</f>
        <v>-</v>
      </c>
      <c r="AO410" s="277" t="str">
        <f>IF(BS_CONTROLE[[#This Row],[SUB]]=0, "-", BS_CONTROLE[[#This Row],[SUB]])</f>
        <v>-</v>
      </c>
      <c r="AP410" s="278" t="str">
        <f>IF(BS_CONTROLE[[#This Row],[KM - Inicio]]=0, "-", BS_CONTROLE[[#This Row],[KM - Inicio]])</f>
        <v>-</v>
      </c>
      <c r="AQ410" s="278" t="str">
        <f>IF(BS_CONTROLE[[#This Row],[KM - Fim]]=0, "-", BS_CONTROLE[[#This Row],[KM - Fim]])</f>
        <v>-</v>
      </c>
      <c r="AR410" s="240"/>
      <c r="AS410" s="240"/>
      <c r="AT410" s="240"/>
      <c r="AU410" s="38"/>
      <c r="AV410" s="38"/>
      <c r="AW410" s="38"/>
      <c r="AX410" s="38"/>
      <c r="AY410" s="30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79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3" t="str">
        <f t="shared" si="12"/>
        <v/>
      </c>
    </row>
    <row r="411" spans="1:72" hidden="1">
      <c r="A411" s="50" t="str">
        <f>D411&amp;B411</f>
        <v/>
      </c>
      <c r="B411" s="171"/>
      <c r="C411" s="8" t="str">
        <f>IF(BS_CONTROLE[[#This Row],[DATA]]="","",WEEKNUM(BS_CONTROLE[[#This Row],[DATA]]))</f>
        <v/>
      </c>
      <c r="D411" s="51"/>
      <c r="E411" s="310">
        <v>391</v>
      </c>
      <c r="F411" s="172"/>
      <c r="G411" s="9" t="str">
        <f>IF(D411="","*",VLOOKUP(F411,BS_ATIVIDADE[#All],3,FALSE))</f>
        <v>*</v>
      </c>
      <c r="H411" s="173"/>
      <c r="I411" s="173"/>
      <c r="J411" s="215"/>
      <c r="K411" s="215"/>
      <c r="L411" s="83" t="s">
        <v>608</v>
      </c>
      <c r="M411" s="20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6"/>
      <c r="W411" s="173"/>
      <c r="X411" s="216"/>
      <c r="Y411" s="158"/>
      <c r="Z411" s="158"/>
      <c r="AA411" s="83"/>
      <c r="AB411" s="70"/>
      <c r="AC411" s="70" t="s">
        <v>608</v>
      </c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6" t="str">
        <f>IF(BS_CONTROLE[[#This Row],[Local - Partida]]=0, "-", BS_CONTROLE[[#This Row],[Local - Partida]])</f>
        <v>-</v>
      </c>
      <c r="AL411" s="276" t="str">
        <f>IF(BS_CONTROLE[[#This Row],[Local - Encerramento]]=0, "-", BS_CONTROLE[[#This Row],[Local - Encerramento]])</f>
        <v>-</v>
      </c>
      <c r="AM411" s="276" t="str">
        <f>IF(BS_CONTROLE[[#This Row],[Entre - Estações]]=0, "-", BS_CONTROLE[[#This Row],[Entre - Estações]])</f>
        <v>-</v>
      </c>
      <c r="AN411" s="276" t="str">
        <f>IF(BS_CONTROLE[[#This Row],[SB]]=0, "-", BS_CONTROLE[[#This Row],[SB]])</f>
        <v>-</v>
      </c>
      <c r="AO411" s="277" t="str">
        <f>IF(BS_CONTROLE[[#This Row],[SUB]]=0, "-", BS_CONTROLE[[#This Row],[SUB]])</f>
        <v>-</v>
      </c>
      <c r="AP411" s="278" t="str">
        <f>IF(BS_CONTROLE[[#This Row],[KM - Inicio]]=0, "-", BS_CONTROLE[[#This Row],[KM - Inicio]])</f>
        <v>-</v>
      </c>
      <c r="AQ411" s="278" t="str">
        <f>IF(BS_CONTROLE[[#This Row],[KM - Fim]]=0, "-", BS_CONTROLE[[#This Row],[KM - Fim]])</f>
        <v>-</v>
      </c>
      <c r="AR411" s="240"/>
      <c r="AS411" s="240"/>
      <c r="AT411" s="240"/>
      <c r="AU411" s="38"/>
      <c r="AV411" s="38"/>
      <c r="AW411" s="38"/>
      <c r="AX411" s="38"/>
      <c r="AY411" s="30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79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3" t="str">
        <f t="shared" si="12"/>
        <v/>
      </c>
    </row>
    <row r="412" spans="1:72" hidden="1">
      <c r="A412" s="50" t="str">
        <f>D412&amp;B412</f>
        <v/>
      </c>
      <c r="B412" s="171"/>
      <c r="C412" s="8" t="str">
        <f>IF(BS_CONTROLE[[#This Row],[DATA]]="","",WEEKNUM(BS_CONTROLE[[#This Row],[DATA]]))</f>
        <v/>
      </c>
      <c r="D412" s="51"/>
      <c r="E412" s="310">
        <v>392</v>
      </c>
      <c r="F412" s="172"/>
      <c r="G412" s="9" t="str">
        <f>IF(D412="","*",VLOOKUP(F412,BS_ATIVIDADE[#All],3,FALSE))</f>
        <v>*</v>
      </c>
      <c r="H412" s="173"/>
      <c r="I412" s="173"/>
      <c r="J412" s="215"/>
      <c r="K412" s="215"/>
      <c r="L412" s="83" t="s">
        <v>608</v>
      </c>
      <c r="M412" s="20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6"/>
      <c r="W412" s="173"/>
      <c r="X412" s="216"/>
      <c r="Y412" s="158"/>
      <c r="Z412" s="158"/>
      <c r="AA412" s="83"/>
      <c r="AB412" s="70"/>
      <c r="AC412" s="70" t="s">
        <v>608</v>
      </c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6" t="str">
        <f>IF(BS_CONTROLE[[#This Row],[Local - Partida]]=0, "-", BS_CONTROLE[[#This Row],[Local - Partida]])</f>
        <v>-</v>
      </c>
      <c r="AL412" s="276" t="str">
        <f>IF(BS_CONTROLE[[#This Row],[Local - Encerramento]]=0, "-", BS_CONTROLE[[#This Row],[Local - Encerramento]])</f>
        <v>-</v>
      </c>
      <c r="AM412" s="276" t="str">
        <f>IF(BS_CONTROLE[[#This Row],[Entre - Estações]]=0, "-", BS_CONTROLE[[#This Row],[Entre - Estações]])</f>
        <v>-</v>
      </c>
      <c r="AN412" s="276" t="str">
        <f>IF(BS_CONTROLE[[#This Row],[SB]]=0, "-", BS_CONTROLE[[#This Row],[SB]])</f>
        <v>-</v>
      </c>
      <c r="AO412" s="277" t="str">
        <f>IF(BS_CONTROLE[[#This Row],[SUB]]=0, "-", BS_CONTROLE[[#This Row],[SUB]])</f>
        <v>-</v>
      </c>
      <c r="AP412" s="278" t="str">
        <f>IF(BS_CONTROLE[[#This Row],[KM - Inicio]]=0, "-", BS_CONTROLE[[#This Row],[KM - Inicio]])</f>
        <v>-</v>
      </c>
      <c r="AQ412" s="278" t="str">
        <f>IF(BS_CONTROLE[[#This Row],[KM - Fim]]=0, "-", BS_CONTROLE[[#This Row],[KM - Fim]])</f>
        <v>-</v>
      </c>
      <c r="AR412" s="240"/>
      <c r="AS412" s="240"/>
      <c r="AT412" s="240"/>
      <c r="AU412" s="38"/>
      <c r="AV412" s="38"/>
      <c r="AW412" s="38"/>
      <c r="AX412" s="38"/>
      <c r="AY412" s="30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79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3" t="str">
        <f t="shared" si="12"/>
        <v/>
      </c>
    </row>
    <row r="413" spans="1:72" hidden="1">
      <c r="A413" s="50" t="str">
        <f>D413&amp;B413</f>
        <v/>
      </c>
      <c r="B413" s="171"/>
      <c r="C413" s="8" t="str">
        <f>IF(BS_CONTROLE[[#This Row],[DATA]]="","",WEEKNUM(BS_CONTROLE[[#This Row],[DATA]]))</f>
        <v/>
      </c>
      <c r="D413" s="51"/>
      <c r="E413" s="310">
        <v>393</v>
      </c>
      <c r="F413" s="172"/>
      <c r="G413" s="9" t="str">
        <f>IF(D413="","*",VLOOKUP(F413,BS_ATIVIDADE[#All],3,FALSE))</f>
        <v>*</v>
      </c>
      <c r="H413" s="173"/>
      <c r="I413" s="173"/>
      <c r="J413" s="215"/>
      <c r="K413" s="215"/>
      <c r="L413" s="83" t="s">
        <v>608</v>
      </c>
      <c r="M413" s="20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6"/>
      <c r="W413" s="173"/>
      <c r="X413" s="216"/>
      <c r="Y413" s="158"/>
      <c r="Z413" s="158"/>
      <c r="AA413" s="83"/>
      <c r="AB413" s="70"/>
      <c r="AC413" s="70" t="s">
        <v>608</v>
      </c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6" t="str">
        <f>IF(BS_CONTROLE[[#This Row],[Local - Partida]]=0, "-", BS_CONTROLE[[#This Row],[Local - Partida]])</f>
        <v>-</v>
      </c>
      <c r="AL413" s="276" t="str">
        <f>IF(BS_CONTROLE[[#This Row],[Local - Encerramento]]=0, "-", BS_CONTROLE[[#This Row],[Local - Encerramento]])</f>
        <v>-</v>
      </c>
      <c r="AM413" s="276" t="str">
        <f>IF(BS_CONTROLE[[#This Row],[Entre - Estações]]=0, "-", BS_CONTROLE[[#This Row],[Entre - Estações]])</f>
        <v>-</v>
      </c>
      <c r="AN413" s="276" t="str">
        <f>IF(BS_CONTROLE[[#This Row],[SB]]=0, "-", BS_CONTROLE[[#This Row],[SB]])</f>
        <v>-</v>
      </c>
      <c r="AO413" s="277" t="str">
        <f>IF(BS_CONTROLE[[#This Row],[SUB]]=0, "-", BS_CONTROLE[[#This Row],[SUB]])</f>
        <v>-</v>
      </c>
      <c r="AP413" s="278" t="str">
        <f>IF(BS_CONTROLE[[#This Row],[KM - Inicio]]=0, "-", BS_CONTROLE[[#This Row],[KM - Inicio]])</f>
        <v>-</v>
      </c>
      <c r="AQ413" s="278" t="str">
        <f>IF(BS_CONTROLE[[#This Row],[KM - Fim]]=0, "-", BS_CONTROLE[[#This Row],[KM - Fim]])</f>
        <v>-</v>
      </c>
      <c r="AR413" s="240"/>
      <c r="AS413" s="240"/>
      <c r="AT413" s="240"/>
      <c r="AU413" s="38"/>
      <c r="AV413" s="38"/>
      <c r="AW413" s="38"/>
      <c r="AX413" s="38"/>
      <c r="AY413" s="30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79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3" t="str">
        <f t="shared" si="12"/>
        <v/>
      </c>
    </row>
    <row r="414" spans="1:72" hidden="1">
      <c r="A414" s="50" t="str">
        <f>D414&amp;B414</f>
        <v/>
      </c>
      <c r="B414" s="171"/>
      <c r="C414" s="8" t="str">
        <f>IF(BS_CONTROLE[[#This Row],[DATA]]="","",WEEKNUM(BS_CONTROLE[[#This Row],[DATA]]))</f>
        <v/>
      </c>
      <c r="D414" s="51"/>
      <c r="E414" s="310">
        <v>408</v>
      </c>
      <c r="F414" s="172"/>
      <c r="G414" s="9" t="str">
        <f>IF(D414="","*",VLOOKUP(F414,BS_ATIVIDADE[#All],3,FALSE))</f>
        <v>*</v>
      </c>
      <c r="H414" s="173"/>
      <c r="I414" s="173"/>
      <c r="J414" s="215"/>
      <c r="K414" s="215"/>
      <c r="L414" s="83" t="s">
        <v>608</v>
      </c>
      <c r="M414" s="20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6"/>
      <c r="W414" s="173"/>
      <c r="X414" s="216"/>
      <c r="Y414" s="158"/>
      <c r="Z414" s="158"/>
      <c r="AA414" s="83"/>
      <c r="AB414" s="70"/>
      <c r="AC414" s="70" t="s">
        <v>608</v>
      </c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6" t="str">
        <f>IF(BS_CONTROLE[[#This Row],[Local - Partida]]=0, "-", BS_CONTROLE[[#This Row],[Local - Partida]])</f>
        <v>-</v>
      </c>
      <c r="AL414" s="276" t="str">
        <f>IF(BS_CONTROLE[[#This Row],[Local - Encerramento]]=0, "-", BS_CONTROLE[[#This Row],[Local - Encerramento]])</f>
        <v>-</v>
      </c>
      <c r="AM414" s="276" t="str">
        <f>IF(BS_CONTROLE[[#This Row],[Entre - Estações]]=0, "-", BS_CONTROLE[[#This Row],[Entre - Estações]])</f>
        <v>-</v>
      </c>
      <c r="AN414" s="276" t="str">
        <f>IF(BS_CONTROLE[[#This Row],[SB]]=0, "-", BS_CONTROLE[[#This Row],[SB]])</f>
        <v>-</v>
      </c>
      <c r="AO414" s="277" t="str">
        <f>IF(BS_CONTROLE[[#This Row],[SUB]]=0, "-", BS_CONTROLE[[#This Row],[SUB]])</f>
        <v>-</v>
      </c>
      <c r="AP414" s="278" t="str">
        <f>IF(BS_CONTROLE[[#This Row],[KM - Inicio]]=0, "-", BS_CONTROLE[[#This Row],[KM - Inicio]])</f>
        <v>-</v>
      </c>
      <c r="AQ414" s="278" t="str">
        <f>IF(BS_CONTROLE[[#This Row],[KM - Fim]]=0, "-", BS_CONTROLE[[#This Row],[KM - Fim]])</f>
        <v>-</v>
      </c>
      <c r="AR414" s="240"/>
      <c r="AS414" s="240"/>
      <c r="AT414" s="240"/>
      <c r="AU414" s="38"/>
      <c r="AV414" s="38"/>
      <c r="AW414" s="38"/>
      <c r="AX414" s="38"/>
      <c r="AY414" s="30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79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3" t="str">
        <f t="shared" ref="BT414:BT434" si="13">IF(BN414="","",SUBSTITUTE(BM414," ","")&amp;SUBSTITUTE(BN414," ",""))</f>
        <v/>
      </c>
    </row>
    <row r="415" spans="1:72" hidden="1">
      <c r="A415" s="50" t="str">
        <f>D415&amp;B415</f>
        <v/>
      </c>
      <c r="B415" s="171"/>
      <c r="C415" s="8" t="str">
        <f>IF(BS_CONTROLE[[#This Row],[DATA]]="","",WEEKNUM(BS_CONTROLE[[#This Row],[DATA]]))</f>
        <v/>
      </c>
      <c r="D415" s="51"/>
      <c r="E415" s="310">
        <v>409</v>
      </c>
      <c r="F415" s="172"/>
      <c r="G415" s="9" t="str">
        <f>IF(D415="","*",VLOOKUP(F415,BS_ATIVIDADE[#All],3,FALSE))</f>
        <v>*</v>
      </c>
      <c r="H415" s="173"/>
      <c r="I415" s="173"/>
      <c r="J415" s="215"/>
      <c r="K415" s="215"/>
      <c r="L415" s="83" t="s">
        <v>608</v>
      </c>
      <c r="M415" s="20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6"/>
      <c r="W415" s="173"/>
      <c r="X415" s="216"/>
      <c r="Y415" s="158"/>
      <c r="Z415" s="158"/>
      <c r="AA415" s="83"/>
      <c r="AB415" s="70"/>
      <c r="AC415" s="70" t="s">
        <v>608</v>
      </c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6" t="str">
        <f>IF(BS_CONTROLE[[#This Row],[Local - Partida]]=0, "-", BS_CONTROLE[[#This Row],[Local - Partida]])</f>
        <v>-</v>
      </c>
      <c r="AL415" s="276" t="str">
        <f>IF(BS_CONTROLE[[#This Row],[Local - Encerramento]]=0, "-", BS_CONTROLE[[#This Row],[Local - Encerramento]])</f>
        <v>-</v>
      </c>
      <c r="AM415" s="276" t="str">
        <f>IF(BS_CONTROLE[[#This Row],[Entre - Estações]]=0, "-", BS_CONTROLE[[#This Row],[Entre - Estações]])</f>
        <v>-</v>
      </c>
      <c r="AN415" s="276" t="str">
        <f>IF(BS_CONTROLE[[#This Row],[SB]]=0, "-", BS_CONTROLE[[#This Row],[SB]])</f>
        <v>-</v>
      </c>
      <c r="AO415" s="277" t="str">
        <f>IF(BS_CONTROLE[[#This Row],[SUB]]=0, "-", BS_CONTROLE[[#This Row],[SUB]])</f>
        <v>-</v>
      </c>
      <c r="AP415" s="278" t="str">
        <f>IF(BS_CONTROLE[[#This Row],[KM - Inicio]]=0, "-", BS_CONTROLE[[#This Row],[KM - Inicio]])</f>
        <v>-</v>
      </c>
      <c r="AQ415" s="278" t="str">
        <f>IF(BS_CONTROLE[[#This Row],[KM - Fim]]=0, "-", BS_CONTROLE[[#This Row],[KM - Fim]])</f>
        <v>-</v>
      </c>
      <c r="AR415" s="240"/>
      <c r="AS415" s="240"/>
      <c r="AT415" s="240"/>
      <c r="AU415" s="38"/>
      <c r="AV415" s="38"/>
      <c r="AW415" s="38"/>
      <c r="AX415" s="38"/>
      <c r="AY415" s="30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79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3" t="str">
        <f t="shared" si="13"/>
        <v/>
      </c>
    </row>
    <row r="416" spans="1:72" hidden="1">
      <c r="A416" s="50" t="str">
        <f>D416&amp;B416</f>
        <v/>
      </c>
      <c r="B416" s="171"/>
      <c r="C416" s="8" t="str">
        <f>IF(BS_CONTROLE[[#This Row],[DATA]]="","",WEEKNUM(BS_CONTROLE[[#This Row],[DATA]]))</f>
        <v/>
      </c>
      <c r="D416" s="51"/>
      <c r="E416" s="310">
        <v>410</v>
      </c>
      <c r="F416" s="172"/>
      <c r="G416" s="9" t="str">
        <f>IF(D416="","*",VLOOKUP(F416,BS_ATIVIDADE[#All],3,FALSE))</f>
        <v>*</v>
      </c>
      <c r="H416" s="173"/>
      <c r="I416" s="173"/>
      <c r="J416" s="215"/>
      <c r="K416" s="215"/>
      <c r="L416" s="83" t="s">
        <v>608</v>
      </c>
      <c r="M416" s="20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6"/>
      <c r="W416" s="173"/>
      <c r="X416" s="216"/>
      <c r="Y416" s="158"/>
      <c r="Z416" s="158"/>
      <c r="AA416" s="83"/>
      <c r="AB416" s="70"/>
      <c r="AC416" s="70" t="s">
        <v>608</v>
      </c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6" t="str">
        <f>IF(BS_CONTROLE[[#This Row],[Local - Partida]]=0, "-", BS_CONTROLE[[#This Row],[Local - Partida]])</f>
        <v>-</v>
      </c>
      <c r="AL416" s="276" t="str">
        <f>IF(BS_CONTROLE[[#This Row],[Local - Encerramento]]=0, "-", BS_CONTROLE[[#This Row],[Local - Encerramento]])</f>
        <v>-</v>
      </c>
      <c r="AM416" s="276" t="str">
        <f>IF(BS_CONTROLE[[#This Row],[Entre - Estações]]=0, "-", BS_CONTROLE[[#This Row],[Entre - Estações]])</f>
        <v>-</v>
      </c>
      <c r="AN416" s="276" t="str">
        <f>IF(BS_CONTROLE[[#This Row],[SB]]=0, "-", BS_CONTROLE[[#This Row],[SB]])</f>
        <v>-</v>
      </c>
      <c r="AO416" s="277" t="str">
        <f>IF(BS_CONTROLE[[#This Row],[SUB]]=0, "-", BS_CONTROLE[[#This Row],[SUB]])</f>
        <v>-</v>
      </c>
      <c r="AP416" s="278" t="str">
        <f>IF(BS_CONTROLE[[#This Row],[KM - Inicio]]=0, "-", BS_CONTROLE[[#This Row],[KM - Inicio]])</f>
        <v>-</v>
      </c>
      <c r="AQ416" s="278" t="str">
        <f>IF(BS_CONTROLE[[#This Row],[KM - Fim]]=0, "-", BS_CONTROLE[[#This Row],[KM - Fim]])</f>
        <v>-</v>
      </c>
      <c r="AR416" s="240"/>
      <c r="AS416" s="240"/>
      <c r="AT416" s="240"/>
      <c r="AU416" s="38"/>
      <c r="AV416" s="38"/>
      <c r="AW416" s="38"/>
      <c r="AX416" s="38"/>
      <c r="AY416" s="30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79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3" t="str">
        <f t="shared" si="13"/>
        <v/>
      </c>
    </row>
    <row r="417" spans="1:72" hidden="1">
      <c r="A417" s="50" t="str">
        <f>D417&amp;B417</f>
        <v/>
      </c>
      <c r="B417" s="171"/>
      <c r="C417" s="8" t="str">
        <f>IF(BS_CONTROLE[[#This Row],[DATA]]="","",WEEKNUM(BS_CONTROLE[[#This Row],[DATA]]))</f>
        <v/>
      </c>
      <c r="D417" s="51"/>
      <c r="E417" s="310">
        <v>411</v>
      </c>
      <c r="F417" s="172"/>
      <c r="G417" s="9" t="str">
        <f>IF(D417="","*",VLOOKUP(F417,BS_ATIVIDADE[#All],3,FALSE))</f>
        <v>*</v>
      </c>
      <c r="H417" s="173"/>
      <c r="I417" s="173"/>
      <c r="J417" s="215"/>
      <c r="K417" s="215"/>
      <c r="L417" s="83" t="s">
        <v>608</v>
      </c>
      <c r="M417" s="20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6"/>
      <c r="W417" s="173"/>
      <c r="X417" s="216"/>
      <c r="Y417" s="158"/>
      <c r="Z417" s="158"/>
      <c r="AA417" s="83"/>
      <c r="AB417" s="70"/>
      <c r="AC417" s="70" t="s">
        <v>608</v>
      </c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6" t="str">
        <f>IF(BS_CONTROLE[[#This Row],[Local - Partida]]=0, "-", BS_CONTROLE[[#This Row],[Local - Partida]])</f>
        <v>-</v>
      </c>
      <c r="AL417" s="276" t="str">
        <f>IF(BS_CONTROLE[[#This Row],[Local - Encerramento]]=0, "-", BS_CONTROLE[[#This Row],[Local - Encerramento]])</f>
        <v>-</v>
      </c>
      <c r="AM417" s="276" t="str">
        <f>IF(BS_CONTROLE[[#This Row],[Entre - Estações]]=0, "-", BS_CONTROLE[[#This Row],[Entre - Estações]])</f>
        <v>-</v>
      </c>
      <c r="AN417" s="276" t="str">
        <f>IF(BS_CONTROLE[[#This Row],[SB]]=0, "-", BS_CONTROLE[[#This Row],[SB]])</f>
        <v>-</v>
      </c>
      <c r="AO417" s="277" t="str">
        <f>IF(BS_CONTROLE[[#This Row],[SUB]]=0, "-", BS_CONTROLE[[#This Row],[SUB]])</f>
        <v>-</v>
      </c>
      <c r="AP417" s="278" t="str">
        <f>IF(BS_CONTROLE[[#This Row],[KM - Inicio]]=0, "-", BS_CONTROLE[[#This Row],[KM - Inicio]])</f>
        <v>-</v>
      </c>
      <c r="AQ417" s="278" t="str">
        <f>IF(BS_CONTROLE[[#This Row],[KM - Fim]]=0, "-", BS_CONTROLE[[#This Row],[KM - Fim]])</f>
        <v>-</v>
      </c>
      <c r="AR417" s="240"/>
      <c r="AS417" s="240"/>
      <c r="AT417" s="240"/>
      <c r="AU417" s="38"/>
      <c r="AV417" s="38"/>
      <c r="AW417" s="38"/>
      <c r="AX417" s="38"/>
      <c r="AY417" s="30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79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3" t="str">
        <f t="shared" si="13"/>
        <v/>
      </c>
    </row>
    <row r="418" spans="1:72" hidden="1">
      <c r="A418" s="50" t="str">
        <f>D418&amp;B418</f>
        <v/>
      </c>
      <c r="B418" s="171"/>
      <c r="C418" s="8" t="str">
        <f>IF(BS_CONTROLE[[#This Row],[DATA]]="","",WEEKNUM(BS_CONTROLE[[#This Row],[DATA]]))</f>
        <v/>
      </c>
      <c r="D418" s="51"/>
      <c r="E418" s="310">
        <v>412</v>
      </c>
      <c r="F418" s="172"/>
      <c r="G418" s="9" t="str">
        <f>IF(D418="","*",VLOOKUP(F418,BS_ATIVIDADE[#All],3,FALSE))</f>
        <v>*</v>
      </c>
      <c r="H418" s="173"/>
      <c r="I418" s="173"/>
      <c r="J418" s="215"/>
      <c r="K418" s="215"/>
      <c r="L418" s="83" t="s">
        <v>608</v>
      </c>
      <c r="M418" s="20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6"/>
      <c r="W418" s="173"/>
      <c r="X418" s="216"/>
      <c r="Y418" s="158"/>
      <c r="Z418" s="158"/>
      <c r="AA418" s="83"/>
      <c r="AB418" s="70"/>
      <c r="AC418" s="70" t="s">
        <v>608</v>
      </c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6" t="str">
        <f>IF(BS_CONTROLE[[#This Row],[Local - Partida]]=0, "-", BS_CONTROLE[[#This Row],[Local - Partida]])</f>
        <v>-</v>
      </c>
      <c r="AL418" s="276" t="str">
        <f>IF(BS_CONTROLE[[#This Row],[Local - Encerramento]]=0, "-", BS_CONTROLE[[#This Row],[Local - Encerramento]])</f>
        <v>-</v>
      </c>
      <c r="AM418" s="276" t="str">
        <f>IF(BS_CONTROLE[[#This Row],[Entre - Estações]]=0, "-", BS_CONTROLE[[#This Row],[Entre - Estações]])</f>
        <v>-</v>
      </c>
      <c r="AN418" s="276" t="str">
        <f>IF(BS_CONTROLE[[#This Row],[SB]]=0, "-", BS_CONTROLE[[#This Row],[SB]])</f>
        <v>-</v>
      </c>
      <c r="AO418" s="277" t="str">
        <f>IF(BS_CONTROLE[[#This Row],[SUB]]=0, "-", BS_CONTROLE[[#This Row],[SUB]])</f>
        <v>-</v>
      </c>
      <c r="AP418" s="278" t="str">
        <f>IF(BS_CONTROLE[[#This Row],[KM - Inicio]]=0, "-", BS_CONTROLE[[#This Row],[KM - Inicio]])</f>
        <v>-</v>
      </c>
      <c r="AQ418" s="278" t="str">
        <f>IF(BS_CONTROLE[[#This Row],[KM - Fim]]=0, "-", BS_CONTROLE[[#This Row],[KM - Fim]])</f>
        <v>-</v>
      </c>
      <c r="AR418" s="240"/>
      <c r="AS418" s="240"/>
      <c r="AT418" s="240"/>
      <c r="AU418" s="38"/>
      <c r="AV418" s="38"/>
      <c r="AW418" s="38"/>
      <c r="AX418" s="38"/>
      <c r="AY418" s="30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79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3" t="str">
        <f t="shared" si="13"/>
        <v/>
      </c>
    </row>
    <row r="419" spans="1:72" hidden="1">
      <c r="A419" s="50" t="str">
        <f>D419&amp;B419</f>
        <v/>
      </c>
      <c r="B419" s="171"/>
      <c r="C419" s="8" t="str">
        <f>IF(BS_CONTROLE[[#This Row],[DATA]]="","",WEEKNUM(BS_CONTROLE[[#This Row],[DATA]]))</f>
        <v/>
      </c>
      <c r="D419" s="51"/>
      <c r="E419" s="311">
        <v>413</v>
      </c>
      <c r="F419" s="172"/>
      <c r="G419" s="9" t="str">
        <f>IF(D419="","*",VLOOKUP(F419,BS_ATIVIDADE[#All],3,FALSE))</f>
        <v>*</v>
      </c>
      <c r="H419" s="173"/>
      <c r="I419" s="173"/>
      <c r="J419" s="215"/>
      <c r="K419" s="215"/>
      <c r="L419" s="83" t="s">
        <v>608</v>
      </c>
      <c r="M419" s="20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6"/>
      <c r="W419" s="173"/>
      <c r="X419" s="216"/>
      <c r="Y419" s="158"/>
      <c r="Z419" s="158"/>
      <c r="AA419" s="83"/>
      <c r="AB419" s="70"/>
      <c r="AC419" s="70" t="s">
        <v>608</v>
      </c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6" t="str">
        <f>IF(BS_CONTROLE[[#This Row],[Local - Partida]]=0, "-", BS_CONTROLE[[#This Row],[Local - Partida]])</f>
        <v>-</v>
      </c>
      <c r="AL419" s="276" t="str">
        <f>IF(BS_CONTROLE[[#This Row],[Local - Encerramento]]=0, "-", BS_CONTROLE[[#This Row],[Local - Encerramento]])</f>
        <v>-</v>
      </c>
      <c r="AM419" s="276" t="str">
        <f>IF(BS_CONTROLE[[#This Row],[Entre - Estações]]=0, "-", BS_CONTROLE[[#This Row],[Entre - Estações]])</f>
        <v>-</v>
      </c>
      <c r="AN419" s="276" t="str">
        <f>IF(BS_CONTROLE[[#This Row],[SB]]=0, "-", BS_CONTROLE[[#This Row],[SB]])</f>
        <v>-</v>
      </c>
      <c r="AO419" s="277" t="str">
        <f>IF(BS_CONTROLE[[#This Row],[SUB]]=0, "-", BS_CONTROLE[[#This Row],[SUB]])</f>
        <v>-</v>
      </c>
      <c r="AP419" s="278" t="str">
        <f>IF(BS_CONTROLE[[#This Row],[KM - Inicio]]=0, "-", BS_CONTROLE[[#This Row],[KM - Inicio]])</f>
        <v>-</v>
      </c>
      <c r="AQ419" s="278" t="str">
        <f>IF(BS_CONTROLE[[#This Row],[KM - Fim]]=0, "-", BS_CONTROLE[[#This Row],[KM - Fim]])</f>
        <v>-</v>
      </c>
      <c r="AR419" s="240"/>
      <c r="AS419" s="240"/>
      <c r="AT419" s="240"/>
      <c r="AU419" s="38"/>
      <c r="AV419" s="38"/>
      <c r="AW419" s="38"/>
      <c r="AX419" s="38"/>
      <c r="AY419" s="30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79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3" t="str">
        <f t="shared" si="13"/>
        <v/>
      </c>
    </row>
    <row r="420" spans="1:72" hidden="1">
      <c r="A420" s="50" t="str">
        <f>D420&amp;B420</f>
        <v/>
      </c>
      <c r="B420" s="171"/>
      <c r="C420" s="8" t="str">
        <f>IF(BS_CONTROLE[[#This Row],[DATA]]="","",WEEKNUM(BS_CONTROLE[[#This Row],[DATA]]))</f>
        <v/>
      </c>
      <c r="D420" s="51"/>
      <c r="E420" s="310">
        <v>414</v>
      </c>
      <c r="F420" s="172"/>
      <c r="G420" s="9" t="str">
        <f>IF(D420="","*",VLOOKUP(F420,BS_ATIVIDADE[#All],3,FALSE))</f>
        <v>*</v>
      </c>
      <c r="H420" s="173"/>
      <c r="I420" s="173"/>
      <c r="J420" s="215"/>
      <c r="K420" s="215"/>
      <c r="L420" s="83" t="s">
        <v>608</v>
      </c>
      <c r="M420" s="20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6"/>
      <c r="W420" s="173"/>
      <c r="X420" s="216"/>
      <c r="Y420" s="158"/>
      <c r="Z420" s="158"/>
      <c r="AA420" s="83"/>
      <c r="AB420" s="70"/>
      <c r="AC420" s="70" t="s">
        <v>608</v>
      </c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6" t="str">
        <f>IF(BS_CONTROLE[[#This Row],[Local - Partida]]=0, "-", BS_CONTROLE[[#This Row],[Local - Partida]])</f>
        <v>-</v>
      </c>
      <c r="AL420" s="276" t="str">
        <f>IF(BS_CONTROLE[[#This Row],[Local - Encerramento]]=0, "-", BS_CONTROLE[[#This Row],[Local - Encerramento]])</f>
        <v>-</v>
      </c>
      <c r="AM420" s="276" t="str">
        <f>IF(BS_CONTROLE[[#This Row],[Entre - Estações]]=0, "-", BS_CONTROLE[[#This Row],[Entre - Estações]])</f>
        <v>-</v>
      </c>
      <c r="AN420" s="276" t="str">
        <f>IF(BS_CONTROLE[[#This Row],[SB]]=0, "-", BS_CONTROLE[[#This Row],[SB]])</f>
        <v>-</v>
      </c>
      <c r="AO420" s="277" t="str">
        <f>IF(BS_CONTROLE[[#This Row],[SUB]]=0, "-", BS_CONTROLE[[#This Row],[SUB]])</f>
        <v>-</v>
      </c>
      <c r="AP420" s="278" t="str">
        <f>IF(BS_CONTROLE[[#This Row],[KM - Inicio]]=0, "-", BS_CONTROLE[[#This Row],[KM - Inicio]])</f>
        <v>-</v>
      </c>
      <c r="AQ420" s="278" t="str">
        <f>IF(BS_CONTROLE[[#This Row],[KM - Fim]]=0, "-", BS_CONTROLE[[#This Row],[KM - Fim]])</f>
        <v>-</v>
      </c>
      <c r="AR420" s="240"/>
      <c r="AS420" s="240"/>
      <c r="AT420" s="240"/>
      <c r="AU420" s="38"/>
      <c r="AV420" s="38"/>
      <c r="AW420" s="38"/>
      <c r="AX420" s="38"/>
      <c r="AY420" s="30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79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23" t="str">
        <f t="shared" si="13"/>
        <v/>
      </c>
    </row>
    <row r="421" spans="1:72" hidden="1">
      <c r="A421" s="50" t="str">
        <f>D421&amp;B421</f>
        <v/>
      </c>
      <c r="B421" s="171"/>
      <c r="C421" s="8" t="str">
        <f>IF(BS_CONTROLE[[#This Row],[DATA]]="","",WEEKNUM(BS_CONTROLE[[#This Row],[DATA]]))</f>
        <v/>
      </c>
      <c r="D421" s="51"/>
      <c r="E421" s="310">
        <v>415</v>
      </c>
      <c r="F421" s="172"/>
      <c r="G421" s="9" t="str">
        <f>IF(D421="","*",VLOOKUP(F421,BS_ATIVIDADE[#All],3,FALSE))</f>
        <v>*</v>
      </c>
      <c r="H421" s="173"/>
      <c r="I421" s="173"/>
      <c r="J421" s="215"/>
      <c r="K421" s="215"/>
      <c r="L421" s="83" t="s">
        <v>608</v>
      </c>
      <c r="M421" s="20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6"/>
      <c r="W421" s="173"/>
      <c r="X421" s="216"/>
      <c r="Y421" s="158"/>
      <c r="Z421" s="158"/>
      <c r="AA421" s="83"/>
      <c r="AB421" s="70"/>
      <c r="AC421" s="70" t="s">
        <v>608</v>
      </c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6" t="str">
        <f>IF(BS_CONTROLE[[#This Row],[Local - Partida]]=0, "-", BS_CONTROLE[[#This Row],[Local - Partida]])</f>
        <v>-</v>
      </c>
      <c r="AL421" s="276" t="str">
        <f>IF(BS_CONTROLE[[#This Row],[Local - Encerramento]]=0, "-", BS_CONTROLE[[#This Row],[Local - Encerramento]])</f>
        <v>-</v>
      </c>
      <c r="AM421" s="276" t="str">
        <f>IF(BS_CONTROLE[[#This Row],[Entre - Estações]]=0, "-", BS_CONTROLE[[#This Row],[Entre - Estações]])</f>
        <v>-</v>
      </c>
      <c r="AN421" s="276" t="str">
        <f>IF(BS_CONTROLE[[#This Row],[SB]]=0, "-", BS_CONTROLE[[#This Row],[SB]])</f>
        <v>-</v>
      </c>
      <c r="AO421" s="277" t="str">
        <f>IF(BS_CONTROLE[[#This Row],[SUB]]=0, "-", BS_CONTROLE[[#This Row],[SUB]])</f>
        <v>-</v>
      </c>
      <c r="AP421" s="278" t="str">
        <f>IF(BS_CONTROLE[[#This Row],[KM - Inicio]]=0, "-", BS_CONTROLE[[#This Row],[KM - Inicio]])</f>
        <v>-</v>
      </c>
      <c r="AQ421" s="278" t="str">
        <f>IF(BS_CONTROLE[[#This Row],[KM - Fim]]=0, "-", BS_CONTROLE[[#This Row],[KM - Fim]])</f>
        <v>-</v>
      </c>
      <c r="AR421" s="240"/>
      <c r="AS421" s="240"/>
      <c r="AT421" s="240"/>
      <c r="AU421" s="38"/>
      <c r="AV421" s="38"/>
      <c r="AW421" s="38"/>
      <c r="AX421" s="38"/>
      <c r="AY421" s="30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79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3" t="str">
        <f t="shared" si="13"/>
        <v/>
      </c>
    </row>
    <row r="422" spans="1:72" hidden="1">
      <c r="A422" s="50" t="str">
        <f>D422&amp;B422</f>
        <v/>
      </c>
      <c r="B422" s="171"/>
      <c r="C422" s="8" t="str">
        <f>IF(BS_CONTROLE[[#This Row],[DATA]]="","",WEEKNUM(BS_CONTROLE[[#This Row],[DATA]]))</f>
        <v/>
      </c>
      <c r="D422" s="51"/>
      <c r="E422" s="310">
        <v>416</v>
      </c>
      <c r="F422" s="172"/>
      <c r="G422" s="9" t="str">
        <f>IF(D422="","*",VLOOKUP(F422,BS_ATIVIDADE[#All],3,FALSE))</f>
        <v>*</v>
      </c>
      <c r="H422" s="173"/>
      <c r="I422" s="173"/>
      <c r="J422" s="215"/>
      <c r="K422" s="215"/>
      <c r="L422" s="83" t="s">
        <v>608</v>
      </c>
      <c r="M422" s="20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6"/>
      <c r="W422" s="173"/>
      <c r="X422" s="216"/>
      <c r="Y422" s="158"/>
      <c r="Z422" s="158"/>
      <c r="AA422" s="83"/>
      <c r="AB422" s="70"/>
      <c r="AC422" s="70" t="s">
        <v>608</v>
      </c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6" t="str">
        <f>IF(BS_CONTROLE[[#This Row],[Local - Partida]]=0, "-", BS_CONTROLE[[#This Row],[Local - Partida]])</f>
        <v>-</v>
      </c>
      <c r="AL422" s="276" t="str">
        <f>IF(BS_CONTROLE[[#This Row],[Local - Encerramento]]=0, "-", BS_CONTROLE[[#This Row],[Local - Encerramento]])</f>
        <v>-</v>
      </c>
      <c r="AM422" s="276" t="str">
        <f>IF(BS_CONTROLE[[#This Row],[Entre - Estações]]=0, "-", BS_CONTROLE[[#This Row],[Entre - Estações]])</f>
        <v>-</v>
      </c>
      <c r="AN422" s="276" t="str">
        <f>IF(BS_CONTROLE[[#This Row],[SB]]=0, "-", BS_CONTROLE[[#This Row],[SB]])</f>
        <v>-</v>
      </c>
      <c r="AO422" s="277" t="str">
        <f>IF(BS_CONTROLE[[#This Row],[SUB]]=0, "-", BS_CONTROLE[[#This Row],[SUB]])</f>
        <v>-</v>
      </c>
      <c r="AP422" s="278" t="str">
        <f>IF(BS_CONTROLE[[#This Row],[KM - Inicio]]=0, "-", BS_CONTROLE[[#This Row],[KM - Inicio]])</f>
        <v>-</v>
      </c>
      <c r="AQ422" s="278" t="str">
        <f>IF(BS_CONTROLE[[#This Row],[KM - Fim]]=0, "-", BS_CONTROLE[[#This Row],[KM - Fim]])</f>
        <v>-</v>
      </c>
      <c r="AR422" s="240"/>
      <c r="AS422" s="240"/>
      <c r="AT422" s="240"/>
      <c r="AU422" s="38"/>
      <c r="AV422" s="38"/>
      <c r="AW422" s="38"/>
      <c r="AX422" s="38"/>
      <c r="AY422" s="30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79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3" t="str">
        <f t="shared" si="13"/>
        <v/>
      </c>
    </row>
    <row r="423" spans="1:72" hidden="1">
      <c r="A423" s="50" t="str">
        <f>D423&amp;B423</f>
        <v/>
      </c>
      <c r="B423" s="171"/>
      <c r="C423" s="8" t="str">
        <f>IF(BS_CONTROLE[[#This Row],[DATA]]="","",WEEKNUM(BS_CONTROLE[[#This Row],[DATA]]))</f>
        <v/>
      </c>
      <c r="D423" s="51"/>
      <c r="E423" s="310">
        <v>417</v>
      </c>
      <c r="F423" s="172"/>
      <c r="G423" s="9" t="str">
        <f>IF(D423="","*",VLOOKUP(F423,BS_ATIVIDADE[#All],3,FALSE))</f>
        <v>*</v>
      </c>
      <c r="H423" s="173"/>
      <c r="I423" s="173"/>
      <c r="J423" s="215"/>
      <c r="K423" s="215"/>
      <c r="L423" s="83" t="s">
        <v>608</v>
      </c>
      <c r="M423" s="20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6"/>
      <c r="W423" s="173"/>
      <c r="X423" s="216"/>
      <c r="Y423" s="158"/>
      <c r="Z423" s="158"/>
      <c r="AA423" s="83"/>
      <c r="AB423" s="70"/>
      <c r="AC423" s="70" t="s">
        <v>608</v>
      </c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6" t="str">
        <f>IF(BS_CONTROLE[[#This Row],[Local - Partida]]=0, "-", BS_CONTROLE[[#This Row],[Local - Partida]])</f>
        <v>-</v>
      </c>
      <c r="AL423" s="276" t="str">
        <f>IF(BS_CONTROLE[[#This Row],[Local - Encerramento]]=0, "-", BS_CONTROLE[[#This Row],[Local - Encerramento]])</f>
        <v>-</v>
      </c>
      <c r="AM423" s="276" t="str">
        <f>IF(BS_CONTROLE[[#This Row],[Entre - Estações]]=0, "-", BS_CONTROLE[[#This Row],[Entre - Estações]])</f>
        <v>-</v>
      </c>
      <c r="AN423" s="276" t="str">
        <f>IF(BS_CONTROLE[[#This Row],[SB]]=0, "-", BS_CONTROLE[[#This Row],[SB]])</f>
        <v>-</v>
      </c>
      <c r="AO423" s="277" t="str">
        <f>IF(BS_CONTROLE[[#This Row],[SUB]]=0, "-", BS_CONTROLE[[#This Row],[SUB]])</f>
        <v>-</v>
      </c>
      <c r="AP423" s="278" t="str">
        <f>IF(BS_CONTROLE[[#This Row],[KM - Inicio]]=0, "-", BS_CONTROLE[[#This Row],[KM - Inicio]])</f>
        <v>-</v>
      </c>
      <c r="AQ423" s="278" t="str">
        <f>IF(BS_CONTROLE[[#This Row],[KM - Fim]]=0, "-", BS_CONTROLE[[#This Row],[KM - Fim]])</f>
        <v>-</v>
      </c>
      <c r="AR423" s="240"/>
      <c r="AS423" s="240"/>
      <c r="AT423" s="240"/>
      <c r="AU423" s="38"/>
      <c r="AV423" s="38"/>
      <c r="AW423" s="38"/>
      <c r="AX423" s="38"/>
      <c r="AY423" s="30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79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3" t="str">
        <f t="shared" si="13"/>
        <v/>
      </c>
    </row>
    <row r="424" spans="1:72" hidden="1">
      <c r="A424" s="50" t="str">
        <f>D424&amp;B424</f>
        <v/>
      </c>
      <c r="B424" s="171"/>
      <c r="C424" s="8" t="str">
        <f>IF(BS_CONTROLE[[#This Row],[DATA]]="","",WEEKNUM(BS_CONTROLE[[#This Row],[DATA]]))</f>
        <v/>
      </c>
      <c r="D424" s="51"/>
      <c r="E424" s="310">
        <v>418</v>
      </c>
      <c r="F424" s="172"/>
      <c r="G424" s="9" t="str">
        <f>IF(D424="","*",VLOOKUP(F424,BS_ATIVIDADE[#All],3,FALSE))</f>
        <v>*</v>
      </c>
      <c r="H424" s="173"/>
      <c r="I424" s="173"/>
      <c r="J424" s="215"/>
      <c r="K424" s="215"/>
      <c r="L424" s="83" t="s">
        <v>608</v>
      </c>
      <c r="M424" s="20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6"/>
      <c r="W424" s="173"/>
      <c r="X424" s="216"/>
      <c r="Y424" s="158"/>
      <c r="Z424" s="158"/>
      <c r="AA424" s="83"/>
      <c r="AB424" s="70"/>
      <c r="AC424" s="70" t="s">
        <v>608</v>
      </c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6" t="str">
        <f>IF(BS_CONTROLE[[#This Row],[Local - Partida]]=0, "-", BS_CONTROLE[[#This Row],[Local - Partida]])</f>
        <v>-</v>
      </c>
      <c r="AL424" s="276" t="str">
        <f>IF(BS_CONTROLE[[#This Row],[Local - Encerramento]]=0, "-", BS_CONTROLE[[#This Row],[Local - Encerramento]])</f>
        <v>-</v>
      </c>
      <c r="AM424" s="276" t="str">
        <f>IF(BS_CONTROLE[[#This Row],[Entre - Estações]]=0, "-", BS_CONTROLE[[#This Row],[Entre - Estações]])</f>
        <v>-</v>
      </c>
      <c r="AN424" s="276" t="str">
        <f>IF(BS_CONTROLE[[#This Row],[SB]]=0, "-", BS_CONTROLE[[#This Row],[SB]])</f>
        <v>-</v>
      </c>
      <c r="AO424" s="277" t="str">
        <f>IF(BS_CONTROLE[[#This Row],[SUB]]=0, "-", BS_CONTROLE[[#This Row],[SUB]])</f>
        <v>-</v>
      </c>
      <c r="AP424" s="278" t="str">
        <f>IF(BS_CONTROLE[[#This Row],[KM - Inicio]]=0, "-", BS_CONTROLE[[#This Row],[KM - Inicio]])</f>
        <v>-</v>
      </c>
      <c r="AQ424" s="278" t="str">
        <f>IF(BS_CONTROLE[[#This Row],[KM - Fim]]=0, "-", BS_CONTROLE[[#This Row],[KM - Fim]])</f>
        <v>-</v>
      </c>
      <c r="AR424" s="240"/>
      <c r="AS424" s="240"/>
      <c r="AT424" s="240"/>
      <c r="AU424" s="38"/>
      <c r="AV424" s="38"/>
      <c r="AW424" s="38"/>
      <c r="AX424" s="38"/>
      <c r="AY424" s="30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79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23" t="str">
        <f t="shared" si="13"/>
        <v/>
      </c>
    </row>
    <row r="425" spans="1:72" hidden="1">
      <c r="A425" s="50" t="str">
        <f>D425&amp;B425</f>
        <v/>
      </c>
      <c r="B425" s="171"/>
      <c r="C425" s="8" t="str">
        <f>IF(BS_CONTROLE[[#This Row],[DATA]]="","",WEEKNUM(BS_CONTROLE[[#This Row],[DATA]]))</f>
        <v/>
      </c>
      <c r="D425" s="51"/>
      <c r="E425" s="310">
        <v>419</v>
      </c>
      <c r="F425" s="172"/>
      <c r="G425" s="9" t="str">
        <f>IF(D425="","*",VLOOKUP(F425,BS_ATIVIDADE[#All],3,FALSE))</f>
        <v>*</v>
      </c>
      <c r="H425" s="173"/>
      <c r="I425" s="173"/>
      <c r="J425" s="215"/>
      <c r="K425" s="215"/>
      <c r="L425" s="83" t="s">
        <v>608</v>
      </c>
      <c r="M425" s="20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6"/>
      <c r="W425" s="173"/>
      <c r="X425" s="216"/>
      <c r="Y425" s="158"/>
      <c r="Z425" s="158"/>
      <c r="AA425" s="83"/>
      <c r="AB425" s="70"/>
      <c r="AC425" s="70" t="s">
        <v>608</v>
      </c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6" t="str">
        <f>IF(BS_CONTROLE[[#This Row],[Local - Partida]]=0, "-", BS_CONTROLE[[#This Row],[Local - Partida]])</f>
        <v>-</v>
      </c>
      <c r="AL425" s="276" t="str">
        <f>IF(BS_CONTROLE[[#This Row],[Local - Encerramento]]=0, "-", BS_CONTROLE[[#This Row],[Local - Encerramento]])</f>
        <v>-</v>
      </c>
      <c r="AM425" s="276" t="str">
        <f>IF(BS_CONTROLE[[#This Row],[Entre - Estações]]=0, "-", BS_CONTROLE[[#This Row],[Entre - Estações]])</f>
        <v>-</v>
      </c>
      <c r="AN425" s="276" t="str">
        <f>IF(BS_CONTROLE[[#This Row],[SB]]=0, "-", BS_CONTROLE[[#This Row],[SB]])</f>
        <v>-</v>
      </c>
      <c r="AO425" s="277" t="str">
        <f>IF(BS_CONTROLE[[#This Row],[SUB]]=0, "-", BS_CONTROLE[[#This Row],[SUB]])</f>
        <v>-</v>
      </c>
      <c r="AP425" s="278" t="str">
        <f>IF(BS_CONTROLE[[#This Row],[KM - Inicio]]=0, "-", BS_CONTROLE[[#This Row],[KM - Inicio]])</f>
        <v>-</v>
      </c>
      <c r="AQ425" s="278" t="str">
        <f>IF(BS_CONTROLE[[#This Row],[KM - Fim]]=0, "-", BS_CONTROLE[[#This Row],[KM - Fim]])</f>
        <v>-</v>
      </c>
      <c r="AR425" s="240"/>
      <c r="AS425" s="240"/>
      <c r="AT425" s="240"/>
      <c r="AU425" s="38"/>
      <c r="AV425" s="38"/>
      <c r="AW425" s="38"/>
      <c r="AX425" s="38"/>
      <c r="AY425" s="30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79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3" t="str">
        <f t="shared" si="13"/>
        <v/>
      </c>
    </row>
    <row r="426" spans="1:72" hidden="1">
      <c r="A426" s="50" t="str">
        <f>D426&amp;B426</f>
        <v/>
      </c>
      <c r="B426" s="171"/>
      <c r="C426" s="8" t="str">
        <f>IF(BS_CONTROLE[[#This Row],[DATA]]="","",WEEKNUM(BS_CONTROLE[[#This Row],[DATA]]))</f>
        <v/>
      </c>
      <c r="D426" s="51"/>
      <c r="E426" s="310">
        <v>420</v>
      </c>
      <c r="F426" s="172"/>
      <c r="G426" s="9" t="str">
        <f>IF(D426="","*",VLOOKUP(F426,BS_ATIVIDADE[#All],3,FALSE))</f>
        <v>*</v>
      </c>
      <c r="H426" s="173"/>
      <c r="I426" s="173"/>
      <c r="J426" s="215"/>
      <c r="K426" s="215"/>
      <c r="L426" s="83" t="s">
        <v>608</v>
      </c>
      <c r="M426" s="20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6"/>
      <c r="W426" s="173"/>
      <c r="X426" s="216"/>
      <c r="Y426" s="158"/>
      <c r="Z426" s="158"/>
      <c r="AA426" s="83"/>
      <c r="AB426" s="70"/>
      <c r="AC426" s="70" t="s">
        <v>608</v>
      </c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6" t="str">
        <f>IF(BS_CONTROLE[[#This Row],[Local - Partida]]=0, "-", BS_CONTROLE[[#This Row],[Local - Partida]])</f>
        <v>-</v>
      </c>
      <c r="AL426" s="276" t="str">
        <f>IF(BS_CONTROLE[[#This Row],[Local - Encerramento]]=0, "-", BS_CONTROLE[[#This Row],[Local - Encerramento]])</f>
        <v>-</v>
      </c>
      <c r="AM426" s="276" t="str">
        <f>IF(BS_CONTROLE[[#This Row],[Entre - Estações]]=0, "-", BS_CONTROLE[[#This Row],[Entre - Estações]])</f>
        <v>-</v>
      </c>
      <c r="AN426" s="276" t="str">
        <f>IF(BS_CONTROLE[[#This Row],[SB]]=0, "-", BS_CONTROLE[[#This Row],[SB]])</f>
        <v>-</v>
      </c>
      <c r="AO426" s="277" t="str">
        <f>IF(BS_CONTROLE[[#This Row],[SUB]]=0, "-", BS_CONTROLE[[#This Row],[SUB]])</f>
        <v>-</v>
      </c>
      <c r="AP426" s="278" t="str">
        <f>IF(BS_CONTROLE[[#This Row],[KM - Inicio]]=0, "-", BS_CONTROLE[[#This Row],[KM - Inicio]])</f>
        <v>-</v>
      </c>
      <c r="AQ426" s="278" t="str">
        <f>IF(BS_CONTROLE[[#This Row],[KM - Fim]]=0, "-", BS_CONTROLE[[#This Row],[KM - Fim]])</f>
        <v>-</v>
      </c>
      <c r="AR426" s="240"/>
      <c r="AS426" s="240"/>
      <c r="AT426" s="240"/>
      <c r="AU426" s="38"/>
      <c r="AV426" s="38"/>
      <c r="AW426" s="38"/>
      <c r="AX426" s="38"/>
      <c r="AY426" s="30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79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23" t="str">
        <f t="shared" si="13"/>
        <v/>
      </c>
    </row>
    <row r="427" spans="1:72" hidden="1">
      <c r="A427" s="50" t="str">
        <f>D427&amp;B427</f>
        <v/>
      </c>
      <c r="B427" s="171"/>
      <c r="C427" s="8" t="str">
        <f>IF(BS_CONTROLE[[#This Row],[DATA]]="","",WEEKNUM(BS_CONTROLE[[#This Row],[DATA]]))</f>
        <v/>
      </c>
      <c r="D427" s="51"/>
      <c r="E427" s="310">
        <v>421</v>
      </c>
      <c r="F427" s="172"/>
      <c r="G427" s="9" t="str">
        <f>IF(D427="","*",VLOOKUP(F427,BS_ATIVIDADE[#All],3,FALSE))</f>
        <v>*</v>
      </c>
      <c r="H427" s="173"/>
      <c r="I427" s="173"/>
      <c r="J427" s="215"/>
      <c r="K427" s="215"/>
      <c r="L427" s="83" t="s">
        <v>608</v>
      </c>
      <c r="M427" s="20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6"/>
      <c r="W427" s="173"/>
      <c r="X427" s="216"/>
      <c r="Y427" s="158"/>
      <c r="Z427" s="158"/>
      <c r="AA427" s="83"/>
      <c r="AB427" s="70"/>
      <c r="AC427" s="70" t="s">
        <v>608</v>
      </c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6" t="str">
        <f>IF(BS_CONTROLE[[#This Row],[Local - Partida]]=0, "-", BS_CONTROLE[[#This Row],[Local - Partida]])</f>
        <v>-</v>
      </c>
      <c r="AL427" s="276" t="str">
        <f>IF(BS_CONTROLE[[#This Row],[Local - Encerramento]]=0, "-", BS_CONTROLE[[#This Row],[Local - Encerramento]])</f>
        <v>-</v>
      </c>
      <c r="AM427" s="276" t="str">
        <f>IF(BS_CONTROLE[[#This Row],[Entre - Estações]]=0, "-", BS_CONTROLE[[#This Row],[Entre - Estações]])</f>
        <v>-</v>
      </c>
      <c r="AN427" s="276" t="str">
        <f>IF(BS_CONTROLE[[#This Row],[SB]]=0, "-", BS_CONTROLE[[#This Row],[SB]])</f>
        <v>-</v>
      </c>
      <c r="AO427" s="277" t="str">
        <f>IF(BS_CONTROLE[[#This Row],[SUB]]=0, "-", BS_CONTROLE[[#This Row],[SUB]])</f>
        <v>-</v>
      </c>
      <c r="AP427" s="278" t="str">
        <f>IF(BS_CONTROLE[[#This Row],[KM - Inicio]]=0, "-", BS_CONTROLE[[#This Row],[KM - Inicio]])</f>
        <v>-</v>
      </c>
      <c r="AQ427" s="278" t="str">
        <f>IF(BS_CONTROLE[[#This Row],[KM - Fim]]=0, "-", BS_CONTROLE[[#This Row],[KM - Fim]])</f>
        <v>-</v>
      </c>
      <c r="AR427" s="240"/>
      <c r="AS427" s="240"/>
      <c r="AT427" s="240"/>
      <c r="AU427" s="38"/>
      <c r="AV427" s="38"/>
      <c r="AW427" s="38"/>
      <c r="AX427" s="38"/>
      <c r="AY427" s="30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79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3" t="str">
        <f t="shared" si="13"/>
        <v/>
      </c>
    </row>
    <row r="428" spans="1:72" hidden="1">
      <c r="A428" s="50" t="str">
        <f>D428&amp;B428</f>
        <v/>
      </c>
      <c r="B428" s="171"/>
      <c r="C428" s="8" t="str">
        <f>IF(BS_CONTROLE[[#This Row],[DATA]]="","",WEEKNUM(BS_CONTROLE[[#This Row],[DATA]]))</f>
        <v/>
      </c>
      <c r="D428" s="51"/>
      <c r="E428" s="310">
        <v>422</v>
      </c>
      <c r="F428" s="172"/>
      <c r="G428" s="9" t="str">
        <f>IF(D428="","*",VLOOKUP(F428,BS_ATIVIDADE[#All],3,FALSE))</f>
        <v>*</v>
      </c>
      <c r="H428" s="173"/>
      <c r="I428" s="173"/>
      <c r="J428" s="215"/>
      <c r="K428" s="215"/>
      <c r="L428" s="83" t="s">
        <v>608</v>
      </c>
      <c r="M428" s="20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6"/>
      <c r="W428" s="173"/>
      <c r="X428" s="216"/>
      <c r="Y428" s="158"/>
      <c r="Z428" s="158"/>
      <c r="AA428" s="83"/>
      <c r="AB428" s="70"/>
      <c r="AC428" s="70" t="s">
        <v>608</v>
      </c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6" t="str">
        <f>IF(BS_CONTROLE[[#This Row],[Local - Partida]]=0, "-", BS_CONTROLE[[#This Row],[Local - Partida]])</f>
        <v>-</v>
      </c>
      <c r="AL428" s="276" t="str">
        <f>IF(BS_CONTROLE[[#This Row],[Local - Encerramento]]=0, "-", BS_CONTROLE[[#This Row],[Local - Encerramento]])</f>
        <v>-</v>
      </c>
      <c r="AM428" s="276" t="str">
        <f>IF(BS_CONTROLE[[#This Row],[Entre - Estações]]=0, "-", BS_CONTROLE[[#This Row],[Entre - Estações]])</f>
        <v>-</v>
      </c>
      <c r="AN428" s="276" t="str">
        <f>IF(BS_CONTROLE[[#This Row],[SB]]=0, "-", BS_CONTROLE[[#This Row],[SB]])</f>
        <v>-</v>
      </c>
      <c r="AO428" s="277" t="str">
        <f>IF(BS_CONTROLE[[#This Row],[SUB]]=0, "-", BS_CONTROLE[[#This Row],[SUB]])</f>
        <v>-</v>
      </c>
      <c r="AP428" s="278" t="str">
        <f>IF(BS_CONTROLE[[#This Row],[KM - Inicio]]=0, "-", BS_CONTROLE[[#This Row],[KM - Inicio]])</f>
        <v>-</v>
      </c>
      <c r="AQ428" s="278" t="str">
        <f>IF(BS_CONTROLE[[#This Row],[KM - Fim]]=0, "-", BS_CONTROLE[[#This Row],[KM - Fim]])</f>
        <v>-</v>
      </c>
      <c r="AR428" s="240"/>
      <c r="AS428" s="240"/>
      <c r="AT428" s="240"/>
      <c r="AU428" s="38"/>
      <c r="AV428" s="38"/>
      <c r="AW428" s="38"/>
      <c r="AX428" s="38"/>
      <c r="AY428" s="30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79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3" t="str">
        <f t="shared" si="13"/>
        <v/>
      </c>
    </row>
    <row r="429" spans="1:72" hidden="1">
      <c r="A429" s="50" t="str">
        <f>D429&amp;B429</f>
        <v/>
      </c>
      <c r="B429" s="171"/>
      <c r="C429" s="8" t="str">
        <f>IF(BS_CONTROLE[[#This Row],[DATA]]="","",WEEKNUM(BS_CONTROLE[[#This Row],[DATA]]))</f>
        <v/>
      </c>
      <c r="D429" s="51"/>
      <c r="E429" s="310">
        <v>423</v>
      </c>
      <c r="F429" s="172"/>
      <c r="G429" s="9" t="str">
        <f>IF(D429="","*",VLOOKUP(F429,BS_ATIVIDADE[#All],3,FALSE))</f>
        <v>*</v>
      </c>
      <c r="H429" s="173"/>
      <c r="I429" s="173"/>
      <c r="J429" s="215"/>
      <c r="K429" s="215"/>
      <c r="L429" s="83" t="s">
        <v>608</v>
      </c>
      <c r="M429" s="20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6"/>
      <c r="W429" s="173"/>
      <c r="X429" s="216"/>
      <c r="Y429" s="158"/>
      <c r="Z429" s="158"/>
      <c r="AA429" s="83"/>
      <c r="AB429" s="70"/>
      <c r="AC429" s="70" t="s">
        <v>608</v>
      </c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6" t="str">
        <f>IF(BS_CONTROLE[[#This Row],[Local - Partida]]=0, "-", BS_CONTROLE[[#This Row],[Local - Partida]])</f>
        <v>-</v>
      </c>
      <c r="AL429" s="276" t="str">
        <f>IF(BS_CONTROLE[[#This Row],[Local - Encerramento]]=0, "-", BS_CONTROLE[[#This Row],[Local - Encerramento]])</f>
        <v>-</v>
      </c>
      <c r="AM429" s="276" t="str">
        <f>IF(BS_CONTROLE[[#This Row],[Entre - Estações]]=0, "-", BS_CONTROLE[[#This Row],[Entre - Estações]])</f>
        <v>-</v>
      </c>
      <c r="AN429" s="276" t="str">
        <f>IF(BS_CONTROLE[[#This Row],[SB]]=0, "-", BS_CONTROLE[[#This Row],[SB]])</f>
        <v>-</v>
      </c>
      <c r="AO429" s="277" t="str">
        <f>IF(BS_CONTROLE[[#This Row],[SUB]]=0, "-", BS_CONTROLE[[#This Row],[SUB]])</f>
        <v>-</v>
      </c>
      <c r="AP429" s="278" t="str">
        <f>IF(BS_CONTROLE[[#This Row],[KM - Inicio]]=0, "-", BS_CONTROLE[[#This Row],[KM - Inicio]])</f>
        <v>-</v>
      </c>
      <c r="AQ429" s="278" t="str">
        <f>IF(BS_CONTROLE[[#This Row],[KM - Fim]]=0, "-", BS_CONTROLE[[#This Row],[KM - Fim]])</f>
        <v>-</v>
      </c>
      <c r="AR429" s="240"/>
      <c r="AS429" s="240"/>
      <c r="AT429" s="240"/>
      <c r="AU429" s="38"/>
      <c r="AV429" s="38"/>
      <c r="AW429" s="38"/>
      <c r="AX429" s="38"/>
      <c r="AY429" s="30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79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23" t="str">
        <f t="shared" si="13"/>
        <v/>
      </c>
    </row>
    <row r="430" spans="1:72" hidden="1">
      <c r="A430" s="50" t="str">
        <f>D430&amp;B430</f>
        <v/>
      </c>
      <c r="B430" s="171"/>
      <c r="C430" s="8" t="str">
        <f>IF(BS_CONTROLE[[#This Row],[DATA]]="","",WEEKNUM(BS_CONTROLE[[#This Row],[DATA]]))</f>
        <v/>
      </c>
      <c r="D430" s="51"/>
      <c r="E430" s="310">
        <v>424</v>
      </c>
      <c r="F430" s="172"/>
      <c r="G430" s="9" t="str">
        <f>IF(D430="","*",VLOOKUP(F430,BS_ATIVIDADE[#All],3,FALSE))</f>
        <v>*</v>
      </c>
      <c r="H430" s="173"/>
      <c r="I430" s="173"/>
      <c r="J430" s="215"/>
      <c r="K430" s="215"/>
      <c r="L430" s="83" t="s">
        <v>608</v>
      </c>
      <c r="M430" s="20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6"/>
      <c r="W430" s="173"/>
      <c r="X430" s="216"/>
      <c r="Y430" s="158"/>
      <c r="Z430" s="158"/>
      <c r="AA430" s="83"/>
      <c r="AB430" s="70"/>
      <c r="AC430" s="70" t="s">
        <v>608</v>
      </c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6" t="str">
        <f>IF(BS_CONTROLE[[#This Row],[Local - Partida]]=0, "-", BS_CONTROLE[[#This Row],[Local - Partida]])</f>
        <v>-</v>
      </c>
      <c r="AL430" s="276" t="str">
        <f>IF(BS_CONTROLE[[#This Row],[Local - Encerramento]]=0, "-", BS_CONTROLE[[#This Row],[Local - Encerramento]])</f>
        <v>-</v>
      </c>
      <c r="AM430" s="276" t="str">
        <f>IF(BS_CONTROLE[[#This Row],[Entre - Estações]]=0, "-", BS_CONTROLE[[#This Row],[Entre - Estações]])</f>
        <v>-</v>
      </c>
      <c r="AN430" s="276" t="str">
        <f>IF(BS_CONTROLE[[#This Row],[SB]]=0, "-", BS_CONTROLE[[#This Row],[SB]])</f>
        <v>-</v>
      </c>
      <c r="AO430" s="277" t="str">
        <f>IF(BS_CONTROLE[[#This Row],[SUB]]=0, "-", BS_CONTROLE[[#This Row],[SUB]])</f>
        <v>-</v>
      </c>
      <c r="AP430" s="278" t="str">
        <f>IF(BS_CONTROLE[[#This Row],[KM - Inicio]]=0, "-", BS_CONTROLE[[#This Row],[KM - Inicio]])</f>
        <v>-</v>
      </c>
      <c r="AQ430" s="278" t="str">
        <f>IF(BS_CONTROLE[[#This Row],[KM - Fim]]=0, "-", BS_CONTROLE[[#This Row],[KM - Fim]])</f>
        <v>-</v>
      </c>
      <c r="AR430" s="240"/>
      <c r="AS430" s="240"/>
      <c r="AT430" s="240"/>
      <c r="AU430" s="38"/>
      <c r="AV430" s="38"/>
      <c r="AW430" s="38"/>
      <c r="AX430" s="38"/>
      <c r="AY430" s="30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79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3" t="str">
        <f t="shared" si="13"/>
        <v/>
      </c>
    </row>
    <row r="431" spans="1:72" hidden="1">
      <c r="A431" s="50" t="str">
        <f>D431&amp;B431</f>
        <v/>
      </c>
      <c r="B431" s="171"/>
      <c r="C431" s="8" t="str">
        <f>IF(BS_CONTROLE[[#This Row],[DATA]]="","",WEEKNUM(BS_CONTROLE[[#This Row],[DATA]]))</f>
        <v/>
      </c>
      <c r="D431" s="51"/>
      <c r="E431" s="311">
        <v>425</v>
      </c>
      <c r="F431" s="172"/>
      <c r="G431" s="9" t="str">
        <f>IF(D431="","*",VLOOKUP(F431,BS_ATIVIDADE[#All],3,FALSE))</f>
        <v>*</v>
      </c>
      <c r="H431" s="173"/>
      <c r="I431" s="173"/>
      <c r="J431" s="215"/>
      <c r="K431" s="215"/>
      <c r="L431" s="83" t="s">
        <v>608</v>
      </c>
      <c r="M431" s="20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6"/>
      <c r="W431" s="173"/>
      <c r="X431" s="216"/>
      <c r="Y431" s="158"/>
      <c r="Z431" s="158"/>
      <c r="AA431" s="83"/>
      <c r="AB431" s="70"/>
      <c r="AC431" s="70" t="s">
        <v>608</v>
      </c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6" t="str">
        <f>IF(BS_CONTROLE[[#This Row],[Local - Partida]]=0, "-", BS_CONTROLE[[#This Row],[Local - Partida]])</f>
        <v>-</v>
      </c>
      <c r="AL431" s="276" t="str">
        <f>IF(BS_CONTROLE[[#This Row],[Local - Encerramento]]=0, "-", BS_CONTROLE[[#This Row],[Local - Encerramento]])</f>
        <v>-</v>
      </c>
      <c r="AM431" s="276" t="str">
        <f>IF(BS_CONTROLE[[#This Row],[Entre - Estações]]=0, "-", BS_CONTROLE[[#This Row],[Entre - Estações]])</f>
        <v>-</v>
      </c>
      <c r="AN431" s="276" t="str">
        <f>IF(BS_CONTROLE[[#This Row],[SB]]=0, "-", BS_CONTROLE[[#This Row],[SB]])</f>
        <v>-</v>
      </c>
      <c r="AO431" s="277" t="str">
        <f>IF(BS_CONTROLE[[#This Row],[SUB]]=0, "-", BS_CONTROLE[[#This Row],[SUB]])</f>
        <v>-</v>
      </c>
      <c r="AP431" s="278" t="str">
        <f>IF(BS_CONTROLE[[#This Row],[KM - Inicio]]=0, "-", BS_CONTROLE[[#This Row],[KM - Inicio]])</f>
        <v>-</v>
      </c>
      <c r="AQ431" s="278" t="str">
        <f>IF(BS_CONTROLE[[#This Row],[KM - Fim]]=0, "-", BS_CONTROLE[[#This Row],[KM - Fim]])</f>
        <v>-</v>
      </c>
      <c r="AR431" s="240"/>
      <c r="AS431" s="240"/>
      <c r="AT431" s="240"/>
      <c r="AU431" s="38"/>
      <c r="AV431" s="38"/>
      <c r="AW431" s="38"/>
      <c r="AX431" s="38"/>
      <c r="AY431" s="30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79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3" t="str">
        <f t="shared" si="13"/>
        <v/>
      </c>
    </row>
    <row r="432" spans="1:72" hidden="1">
      <c r="A432" s="50" t="str">
        <f>D432&amp;B432</f>
        <v/>
      </c>
      <c r="B432" s="171"/>
      <c r="C432" s="8" t="str">
        <f>IF(BS_CONTROLE[[#This Row],[DATA]]="","",WEEKNUM(BS_CONTROLE[[#This Row],[DATA]]))</f>
        <v/>
      </c>
      <c r="D432" s="51"/>
      <c r="E432" s="310">
        <v>426</v>
      </c>
      <c r="F432" s="172"/>
      <c r="G432" s="9" t="str">
        <f>IF(D432="","*",VLOOKUP(F432,BS_ATIVIDADE[#All],3,FALSE))</f>
        <v>*</v>
      </c>
      <c r="H432" s="173"/>
      <c r="I432" s="173"/>
      <c r="J432" s="215"/>
      <c r="K432" s="215"/>
      <c r="L432" s="83" t="s">
        <v>608</v>
      </c>
      <c r="M432" s="20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6"/>
      <c r="W432" s="173"/>
      <c r="X432" s="216"/>
      <c r="Y432" s="158"/>
      <c r="Z432" s="158"/>
      <c r="AA432" s="83"/>
      <c r="AB432" s="70"/>
      <c r="AC432" s="70" t="s">
        <v>608</v>
      </c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6" t="str">
        <f>IF(BS_CONTROLE[[#This Row],[Local - Partida]]=0, "-", BS_CONTROLE[[#This Row],[Local - Partida]])</f>
        <v>-</v>
      </c>
      <c r="AL432" s="276" t="str">
        <f>IF(BS_CONTROLE[[#This Row],[Local - Encerramento]]=0, "-", BS_CONTROLE[[#This Row],[Local - Encerramento]])</f>
        <v>-</v>
      </c>
      <c r="AM432" s="276" t="str">
        <f>IF(BS_CONTROLE[[#This Row],[Entre - Estações]]=0, "-", BS_CONTROLE[[#This Row],[Entre - Estações]])</f>
        <v>-</v>
      </c>
      <c r="AN432" s="276" t="str">
        <f>IF(BS_CONTROLE[[#This Row],[SB]]=0, "-", BS_CONTROLE[[#This Row],[SB]])</f>
        <v>-</v>
      </c>
      <c r="AO432" s="277" t="str">
        <f>IF(BS_CONTROLE[[#This Row],[SUB]]=0, "-", BS_CONTROLE[[#This Row],[SUB]])</f>
        <v>-</v>
      </c>
      <c r="AP432" s="278" t="str">
        <f>IF(BS_CONTROLE[[#This Row],[KM - Inicio]]=0, "-", BS_CONTROLE[[#This Row],[KM - Inicio]])</f>
        <v>-</v>
      </c>
      <c r="AQ432" s="278" t="str">
        <f>IF(BS_CONTROLE[[#This Row],[KM - Fim]]=0, "-", BS_CONTROLE[[#This Row],[KM - Fim]])</f>
        <v>-</v>
      </c>
      <c r="AR432" s="240"/>
      <c r="AS432" s="240"/>
      <c r="AT432" s="240"/>
      <c r="AU432" s="38"/>
      <c r="AV432" s="38"/>
      <c r="AW432" s="38"/>
      <c r="AX432" s="38"/>
      <c r="AY432" s="30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79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3"/>
    </row>
    <row r="433" spans="1:72" hidden="1">
      <c r="A433" s="50" t="str">
        <f>D433&amp;B433</f>
        <v/>
      </c>
      <c r="B433" s="171"/>
      <c r="C433" s="8" t="str">
        <f>IF(BS_CONTROLE[[#This Row],[DATA]]="","",WEEKNUM(BS_CONTROLE[[#This Row],[DATA]]))</f>
        <v/>
      </c>
      <c r="D433" s="51"/>
      <c r="E433" s="310">
        <v>427</v>
      </c>
      <c r="F433" s="172"/>
      <c r="G433" s="9" t="str">
        <f>IF(D433="","*",VLOOKUP(F433,BS_ATIVIDADE[#All],3,FALSE))</f>
        <v>*</v>
      </c>
      <c r="H433" s="173"/>
      <c r="I433" s="173"/>
      <c r="J433" s="215"/>
      <c r="K433" s="215"/>
      <c r="L433" s="83" t="s">
        <v>608</v>
      </c>
      <c r="M433" s="20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6"/>
      <c r="W433" s="173"/>
      <c r="X433" s="216"/>
      <c r="Y433" s="158"/>
      <c r="Z433" s="158"/>
      <c r="AA433" s="83"/>
      <c r="AB433" s="70"/>
      <c r="AC433" s="70" t="s">
        <v>608</v>
      </c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6" t="str">
        <f>IF(BS_CONTROLE[[#This Row],[Local - Partida]]=0, "-", BS_CONTROLE[[#This Row],[Local - Partida]])</f>
        <v>-</v>
      </c>
      <c r="AL433" s="276" t="str">
        <f>IF(BS_CONTROLE[[#This Row],[Local - Encerramento]]=0, "-", BS_CONTROLE[[#This Row],[Local - Encerramento]])</f>
        <v>-</v>
      </c>
      <c r="AM433" s="276" t="str">
        <f>IF(BS_CONTROLE[[#This Row],[Entre - Estações]]=0, "-", BS_CONTROLE[[#This Row],[Entre - Estações]])</f>
        <v>-</v>
      </c>
      <c r="AN433" s="276" t="str">
        <f>IF(BS_CONTROLE[[#This Row],[SB]]=0, "-", BS_CONTROLE[[#This Row],[SB]])</f>
        <v>-</v>
      </c>
      <c r="AO433" s="277" t="str">
        <f>IF(BS_CONTROLE[[#This Row],[SUB]]=0, "-", BS_CONTROLE[[#This Row],[SUB]])</f>
        <v>-</v>
      </c>
      <c r="AP433" s="278" t="str">
        <f>IF(BS_CONTROLE[[#This Row],[KM - Inicio]]=0, "-", BS_CONTROLE[[#This Row],[KM - Inicio]])</f>
        <v>-</v>
      </c>
      <c r="AQ433" s="278" t="str">
        <f>IF(BS_CONTROLE[[#This Row],[KM - Fim]]=0, "-", BS_CONTROLE[[#This Row],[KM - Fim]])</f>
        <v>-</v>
      </c>
      <c r="AR433" s="240"/>
      <c r="AS433" s="240"/>
      <c r="AT433" s="240"/>
      <c r="AU433" s="38"/>
      <c r="AV433" s="38"/>
      <c r="AW433" s="38"/>
      <c r="AX433" s="38"/>
      <c r="AY433" s="30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79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3" t="str">
        <f t="shared" si="13"/>
        <v/>
      </c>
    </row>
    <row r="434" spans="1:72" hidden="1">
      <c r="A434" s="50" t="str">
        <f>D434&amp;B434</f>
        <v/>
      </c>
      <c r="B434" s="171"/>
      <c r="C434" s="8" t="str">
        <f>IF(BS_CONTROLE[[#This Row],[DATA]]="","",WEEKNUM(BS_CONTROLE[[#This Row],[DATA]]))</f>
        <v/>
      </c>
      <c r="D434" s="51"/>
      <c r="E434" s="310">
        <v>428</v>
      </c>
      <c r="F434" s="172"/>
      <c r="G434" s="9" t="str">
        <f>IF(D434="","*",VLOOKUP(F434,BS_ATIVIDADE[#All],3,FALSE))</f>
        <v>*</v>
      </c>
      <c r="H434" s="173"/>
      <c r="I434" s="173"/>
      <c r="J434" s="215"/>
      <c r="K434" s="215"/>
      <c r="L434" s="83" t="s">
        <v>608</v>
      </c>
      <c r="M434" s="20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6"/>
      <c r="W434" s="173"/>
      <c r="X434" s="216"/>
      <c r="Y434" s="158"/>
      <c r="Z434" s="158"/>
      <c r="AA434" s="83"/>
      <c r="AB434" s="70"/>
      <c r="AC434" s="70" t="s">
        <v>608</v>
      </c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6" t="str">
        <f>IF(BS_CONTROLE[[#This Row],[Local - Partida]]=0, "-", BS_CONTROLE[[#This Row],[Local - Partida]])</f>
        <v>-</v>
      </c>
      <c r="AL434" s="276" t="str">
        <f>IF(BS_CONTROLE[[#This Row],[Local - Encerramento]]=0, "-", BS_CONTROLE[[#This Row],[Local - Encerramento]])</f>
        <v>-</v>
      </c>
      <c r="AM434" s="276" t="str">
        <f>IF(BS_CONTROLE[[#This Row],[Entre - Estações]]=0, "-", BS_CONTROLE[[#This Row],[Entre - Estações]])</f>
        <v>-</v>
      </c>
      <c r="AN434" s="276" t="str">
        <f>IF(BS_CONTROLE[[#This Row],[SB]]=0, "-", BS_CONTROLE[[#This Row],[SB]])</f>
        <v>-</v>
      </c>
      <c r="AO434" s="277" t="str">
        <f>IF(BS_CONTROLE[[#This Row],[SUB]]=0, "-", BS_CONTROLE[[#This Row],[SUB]])</f>
        <v>-</v>
      </c>
      <c r="AP434" s="278" t="str">
        <f>IF(BS_CONTROLE[[#This Row],[KM - Inicio]]=0, "-", BS_CONTROLE[[#This Row],[KM - Inicio]])</f>
        <v>-</v>
      </c>
      <c r="AQ434" s="278" t="str">
        <f>IF(BS_CONTROLE[[#This Row],[KM - Fim]]=0, "-", BS_CONTROLE[[#This Row],[KM - Fim]])</f>
        <v>-</v>
      </c>
      <c r="AR434" s="240"/>
      <c r="AS434" s="240"/>
      <c r="AT434" s="240"/>
      <c r="AU434" s="38"/>
      <c r="AV434" s="38"/>
      <c r="AW434" s="38"/>
      <c r="AX434" s="38"/>
      <c r="AY434" s="30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79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3" t="str">
        <f t="shared" si="13"/>
        <v/>
      </c>
    </row>
    <row r="435" spans="1:72" hidden="1">
      <c r="A435" s="50" t="str">
        <f>D435&amp;B435</f>
        <v/>
      </c>
      <c r="B435" s="171"/>
      <c r="C435" s="8" t="str">
        <f>IF(BS_CONTROLE[[#This Row],[DATA]]="","",WEEKNUM(BS_CONTROLE[[#This Row],[DATA]]))</f>
        <v/>
      </c>
      <c r="D435" s="51"/>
      <c r="E435" s="310">
        <v>429</v>
      </c>
      <c r="F435" s="172"/>
      <c r="G435" s="9" t="str">
        <f>IF(D435="","*",VLOOKUP(F435,BS_ATIVIDADE[#All],3,FALSE))</f>
        <v>*</v>
      </c>
      <c r="H435" s="173"/>
      <c r="I435" s="173"/>
      <c r="J435" s="215"/>
      <c r="K435" s="215"/>
      <c r="L435" s="83" t="s">
        <v>608</v>
      </c>
      <c r="M435" s="20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6"/>
      <c r="W435" s="173"/>
      <c r="X435" s="216"/>
      <c r="Y435" s="158"/>
      <c r="Z435" s="158"/>
      <c r="AA435" s="83"/>
      <c r="AB435" s="70"/>
      <c r="AC435" s="70" t="s">
        <v>608</v>
      </c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6" t="str">
        <f>IF(BS_CONTROLE[[#This Row],[Local - Partida]]=0, "-", BS_CONTROLE[[#This Row],[Local - Partida]])</f>
        <v>-</v>
      </c>
      <c r="AL435" s="276" t="str">
        <f>IF(BS_CONTROLE[[#This Row],[Local - Encerramento]]=0, "-", BS_CONTROLE[[#This Row],[Local - Encerramento]])</f>
        <v>-</v>
      </c>
      <c r="AM435" s="276" t="str">
        <f>IF(BS_CONTROLE[[#This Row],[Entre - Estações]]=0, "-", BS_CONTROLE[[#This Row],[Entre - Estações]])</f>
        <v>-</v>
      </c>
      <c r="AN435" s="276" t="str">
        <f>IF(BS_CONTROLE[[#This Row],[SB]]=0, "-", BS_CONTROLE[[#This Row],[SB]])</f>
        <v>-</v>
      </c>
      <c r="AO435" s="277" t="str">
        <f>IF(BS_CONTROLE[[#This Row],[SUB]]=0, "-", BS_CONTROLE[[#This Row],[SUB]])</f>
        <v>-</v>
      </c>
      <c r="AP435" s="278" t="str">
        <f>IF(BS_CONTROLE[[#This Row],[KM - Inicio]]=0, "-", BS_CONTROLE[[#This Row],[KM - Inicio]])</f>
        <v>-</v>
      </c>
      <c r="AQ435" s="278" t="str">
        <f>IF(BS_CONTROLE[[#This Row],[KM - Fim]]=0, "-", BS_CONTROLE[[#This Row],[KM - Fim]])</f>
        <v>-</v>
      </c>
      <c r="AR435" s="240"/>
      <c r="AS435" s="240"/>
      <c r="AT435" s="240"/>
      <c r="AU435" s="38"/>
      <c r="AV435" s="38"/>
      <c r="AW435" s="38"/>
      <c r="AX435" s="38"/>
      <c r="AY435" s="30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79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3" t="str">
        <f t="shared" ref="BT435:BT475" si="14">IF(BN435="","",SUBSTITUTE(BM435," ","")&amp;SUBSTITUTE(BN435," ",""))</f>
        <v/>
      </c>
    </row>
    <row r="436" spans="1:72" hidden="1">
      <c r="A436" s="50" t="str">
        <f>D436&amp;B436</f>
        <v/>
      </c>
      <c r="B436" s="171"/>
      <c r="C436" s="8" t="str">
        <f>IF(BS_CONTROLE[[#This Row],[DATA]]="","",WEEKNUM(BS_CONTROLE[[#This Row],[DATA]]))</f>
        <v/>
      </c>
      <c r="D436" s="51"/>
      <c r="E436" s="310">
        <v>430</v>
      </c>
      <c r="F436" s="172"/>
      <c r="G436" s="9" t="str">
        <f>IF(D436="","*",VLOOKUP(F436,BS_ATIVIDADE[#All],3,FALSE))</f>
        <v>*</v>
      </c>
      <c r="H436" s="173"/>
      <c r="I436" s="173"/>
      <c r="J436" s="215"/>
      <c r="K436" s="215"/>
      <c r="L436" s="83" t="s">
        <v>608</v>
      </c>
      <c r="M436" s="20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6"/>
      <c r="W436" s="173"/>
      <c r="X436" s="216"/>
      <c r="Y436" s="158"/>
      <c r="Z436" s="158"/>
      <c r="AA436" s="83"/>
      <c r="AB436" s="70"/>
      <c r="AC436" s="70" t="s">
        <v>608</v>
      </c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6" t="str">
        <f>IF(BS_CONTROLE[[#This Row],[Local - Partida]]=0, "-", BS_CONTROLE[[#This Row],[Local - Partida]])</f>
        <v>-</v>
      </c>
      <c r="AL436" s="276" t="str">
        <f>IF(BS_CONTROLE[[#This Row],[Local - Encerramento]]=0, "-", BS_CONTROLE[[#This Row],[Local - Encerramento]])</f>
        <v>-</v>
      </c>
      <c r="AM436" s="276" t="str">
        <f>IF(BS_CONTROLE[[#This Row],[Entre - Estações]]=0, "-", BS_CONTROLE[[#This Row],[Entre - Estações]])</f>
        <v>-</v>
      </c>
      <c r="AN436" s="276" t="str">
        <f>IF(BS_CONTROLE[[#This Row],[SB]]=0, "-", BS_CONTROLE[[#This Row],[SB]])</f>
        <v>-</v>
      </c>
      <c r="AO436" s="277" t="str">
        <f>IF(BS_CONTROLE[[#This Row],[SUB]]=0, "-", BS_CONTROLE[[#This Row],[SUB]])</f>
        <v>-</v>
      </c>
      <c r="AP436" s="278" t="str">
        <f>IF(BS_CONTROLE[[#This Row],[KM - Inicio]]=0, "-", BS_CONTROLE[[#This Row],[KM - Inicio]])</f>
        <v>-</v>
      </c>
      <c r="AQ436" s="278" t="str">
        <f>IF(BS_CONTROLE[[#This Row],[KM - Fim]]=0, "-", BS_CONTROLE[[#This Row],[KM - Fim]])</f>
        <v>-</v>
      </c>
      <c r="AR436" s="240"/>
      <c r="AS436" s="240"/>
      <c r="AT436" s="240"/>
      <c r="AU436" s="38"/>
      <c r="AV436" s="38"/>
      <c r="AW436" s="38"/>
      <c r="AX436" s="38"/>
      <c r="AY436" s="30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79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3" t="str">
        <f t="shared" si="14"/>
        <v/>
      </c>
    </row>
    <row r="437" spans="1:72" hidden="1">
      <c r="A437" s="50" t="str">
        <f>D437&amp;B437</f>
        <v/>
      </c>
      <c r="B437" s="171"/>
      <c r="C437" s="8" t="str">
        <f>IF(BS_CONTROLE[[#This Row],[DATA]]="","",WEEKNUM(BS_CONTROLE[[#This Row],[DATA]]))</f>
        <v/>
      </c>
      <c r="D437" s="51"/>
      <c r="E437" s="310">
        <v>431</v>
      </c>
      <c r="F437" s="172"/>
      <c r="G437" s="9" t="str">
        <f>IF(D437="","*",VLOOKUP(F437,BS_ATIVIDADE[#All],3,FALSE))</f>
        <v>*</v>
      </c>
      <c r="H437" s="173"/>
      <c r="I437" s="173"/>
      <c r="J437" s="215"/>
      <c r="K437" s="215"/>
      <c r="L437" s="83" t="s">
        <v>608</v>
      </c>
      <c r="M437" s="20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6"/>
      <c r="W437" s="173"/>
      <c r="X437" s="216"/>
      <c r="Y437" s="158"/>
      <c r="Z437" s="158"/>
      <c r="AA437" s="83"/>
      <c r="AB437" s="70"/>
      <c r="AC437" s="70" t="s">
        <v>608</v>
      </c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6" t="str">
        <f>IF(BS_CONTROLE[[#This Row],[Local - Partida]]=0, "-", BS_CONTROLE[[#This Row],[Local - Partida]])</f>
        <v>-</v>
      </c>
      <c r="AL437" s="276" t="str">
        <f>IF(BS_CONTROLE[[#This Row],[Local - Encerramento]]=0, "-", BS_CONTROLE[[#This Row],[Local - Encerramento]])</f>
        <v>-</v>
      </c>
      <c r="AM437" s="276" t="str">
        <f>IF(BS_CONTROLE[[#This Row],[Entre - Estações]]=0, "-", BS_CONTROLE[[#This Row],[Entre - Estações]])</f>
        <v>-</v>
      </c>
      <c r="AN437" s="276" t="str">
        <f>IF(BS_CONTROLE[[#This Row],[SB]]=0, "-", BS_CONTROLE[[#This Row],[SB]])</f>
        <v>-</v>
      </c>
      <c r="AO437" s="277" t="str">
        <f>IF(BS_CONTROLE[[#This Row],[SUB]]=0, "-", BS_CONTROLE[[#This Row],[SUB]])</f>
        <v>-</v>
      </c>
      <c r="AP437" s="278" t="str">
        <f>IF(BS_CONTROLE[[#This Row],[KM - Inicio]]=0, "-", BS_CONTROLE[[#This Row],[KM - Inicio]])</f>
        <v>-</v>
      </c>
      <c r="AQ437" s="278" t="str">
        <f>IF(BS_CONTROLE[[#This Row],[KM - Fim]]=0, "-", BS_CONTROLE[[#This Row],[KM - Fim]])</f>
        <v>-</v>
      </c>
      <c r="AR437" s="240"/>
      <c r="AS437" s="240"/>
      <c r="AT437" s="240"/>
      <c r="AU437" s="38"/>
      <c r="AV437" s="38"/>
      <c r="AW437" s="38"/>
      <c r="AX437" s="38"/>
      <c r="AY437" s="30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79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3" t="str">
        <f t="shared" si="14"/>
        <v/>
      </c>
    </row>
    <row r="438" spans="1:72" hidden="1">
      <c r="A438" s="50" t="str">
        <f>D438&amp;B438</f>
        <v/>
      </c>
      <c r="B438" s="171"/>
      <c r="C438" s="8" t="str">
        <f>IF(BS_CONTROLE[[#This Row],[DATA]]="","",WEEKNUM(BS_CONTROLE[[#This Row],[DATA]]))</f>
        <v/>
      </c>
      <c r="D438" s="51"/>
      <c r="E438" s="310">
        <v>432</v>
      </c>
      <c r="F438" s="172"/>
      <c r="G438" s="9" t="str">
        <f>IF(D438="","*",VLOOKUP(F438,BS_ATIVIDADE[#All],3,FALSE))</f>
        <v>*</v>
      </c>
      <c r="H438" s="173"/>
      <c r="I438" s="173"/>
      <c r="J438" s="215"/>
      <c r="K438" s="215"/>
      <c r="L438" s="83" t="s">
        <v>608</v>
      </c>
      <c r="M438" s="20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6"/>
      <c r="W438" s="173"/>
      <c r="X438" s="216"/>
      <c r="Y438" s="158"/>
      <c r="Z438" s="158"/>
      <c r="AA438" s="83"/>
      <c r="AB438" s="70"/>
      <c r="AC438" s="70" t="s">
        <v>608</v>
      </c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6" t="str">
        <f>IF(BS_CONTROLE[[#This Row],[Local - Partida]]=0, "-", BS_CONTROLE[[#This Row],[Local - Partida]])</f>
        <v>-</v>
      </c>
      <c r="AL438" s="276" t="str">
        <f>IF(BS_CONTROLE[[#This Row],[Local - Encerramento]]=0, "-", BS_CONTROLE[[#This Row],[Local - Encerramento]])</f>
        <v>-</v>
      </c>
      <c r="AM438" s="276" t="str">
        <f>IF(BS_CONTROLE[[#This Row],[Entre - Estações]]=0, "-", BS_CONTROLE[[#This Row],[Entre - Estações]])</f>
        <v>-</v>
      </c>
      <c r="AN438" s="276" t="str">
        <f>IF(BS_CONTROLE[[#This Row],[SB]]=0, "-", BS_CONTROLE[[#This Row],[SB]])</f>
        <v>-</v>
      </c>
      <c r="AO438" s="277" t="str">
        <f>IF(BS_CONTROLE[[#This Row],[SUB]]=0, "-", BS_CONTROLE[[#This Row],[SUB]])</f>
        <v>-</v>
      </c>
      <c r="AP438" s="278" t="str">
        <f>IF(BS_CONTROLE[[#This Row],[KM - Inicio]]=0, "-", BS_CONTROLE[[#This Row],[KM - Inicio]])</f>
        <v>-</v>
      </c>
      <c r="AQ438" s="278" t="str">
        <f>IF(BS_CONTROLE[[#This Row],[KM - Fim]]=0, "-", BS_CONTROLE[[#This Row],[KM - Fim]])</f>
        <v>-</v>
      </c>
      <c r="AR438" s="240"/>
      <c r="AS438" s="240"/>
      <c r="AT438" s="240"/>
      <c r="AU438" s="38"/>
      <c r="AV438" s="38"/>
      <c r="AW438" s="38"/>
      <c r="AX438" s="38"/>
      <c r="AY438" s="30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79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3" t="str">
        <f t="shared" si="14"/>
        <v/>
      </c>
    </row>
    <row r="439" spans="1:72" hidden="1">
      <c r="A439" s="50" t="str">
        <f>D439&amp;B439</f>
        <v/>
      </c>
      <c r="B439" s="171"/>
      <c r="C439" s="8" t="str">
        <f>IF(BS_CONTROLE[[#This Row],[DATA]]="","",WEEKNUM(BS_CONTROLE[[#This Row],[DATA]]))</f>
        <v/>
      </c>
      <c r="D439" s="51"/>
      <c r="E439" s="310">
        <v>433</v>
      </c>
      <c r="F439" s="172"/>
      <c r="G439" s="9" t="str">
        <f>IF(D439="","*",VLOOKUP(F439,BS_ATIVIDADE[#All],3,FALSE))</f>
        <v>*</v>
      </c>
      <c r="H439" s="173"/>
      <c r="I439" s="173"/>
      <c r="J439" s="215"/>
      <c r="K439" s="215"/>
      <c r="L439" s="83" t="s">
        <v>608</v>
      </c>
      <c r="M439" s="20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6"/>
      <c r="W439" s="173"/>
      <c r="X439" s="216"/>
      <c r="Y439" s="158"/>
      <c r="Z439" s="158"/>
      <c r="AA439" s="83"/>
      <c r="AB439" s="70"/>
      <c r="AC439" s="70" t="s">
        <v>608</v>
      </c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6" t="str">
        <f>IF(BS_CONTROLE[[#This Row],[Local - Partida]]=0, "-", BS_CONTROLE[[#This Row],[Local - Partida]])</f>
        <v>-</v>
      </c>
      <c r="AL439" s="276" t="str">
        <f>IF(BS_CONTROLE[[#This Row],[Local - Encerramento]]=0, "-", BS_CONTROLE[[#This Row],[Local - Encerramento]])</f>
        <v>-</v>
      </c>
      <c r="AM439" s="276" t="str">
        <f>IF(BS_CONTROLE[[#This Row],[Entre - Estações]]=0, "-", BS_CONTROLE[[#This Row],[Entre - Estações]])</f>
        <v>-</v>
      </c>
      <c r="AN439" s="276" t="str">
        <f>IF(BS_CONTROLE[[#This Row],[SB]]=0, "-", BS_CONTROLE[[#This Row],[SB]])</f>
        <v>-</v>
      </c>
      <c r="AO439" s="277" t="str">
        <f>IF(BS_CONTROLE[[#This Row],[SUB]]=0, "-", BS_CONTROLE[[#This Row],[SUB]])</f>
        <v>-</v>
      </c>
      <c r="AP439" s="278" t="str">
        <f>IF(BS_CONTROLE[[#This Row],[KM - Inicio]]=0, "-", BS_CONTROLE[[#This Row],[KM - Inicio]])</f>
        <v>-</v>
      </c>
      <c r="AQ439" s="278" t="str">
        <f>IF(BS_CONTROLE[[#This Row],[KM - Fim]]=0, "-", BS_CONTROLE[[#This Row],[KM - Fim]])</f>
        <v>-</v>
      </c>
      <c r="AR439" s="240"/>
      <c r="AS439" s="240"/>
      <c r="AT439" s="240"/>
      <c r="AU439" s="38"/>
      <c r="AV439" s="38"/>
      <c r="AW439" s="38"/>
      <c r="AX439" s="38"/>
      <c r="AY439" s="30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79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3" t="str">
        <f t="shared" si="14"/>
        <v/>
      </c>
    </row>
    <row r="440" spans="1:72" hidden="1">
      <c r="A440" s="50" t="str">
        <f>D440&amp;B440</f>
        <v/>
      </c>
      <c r="B440" s="171"/>
      <c r="C440" s="8" t="str">
        <f>IF(BS_CONTROLE[[#This Row],[DATA]]="","",WEEKNUM(BS_CONTROLE[[#This Row],[DATA]]))</f>
        <v/>
      </c>
      <c r="D440" s="51"/>
      <c r="E440" s="310">
        <v>434</v>
      </c>
      <c r="F440" s="172"/>
      <c r="G440" s="9" t="str">
        <f>IF(D440="","*",VLOOKUP(F440,BS_ATIVIDADE[#All],3,FALSE))</f>
        <v>*</v>
      </c>
      <c r="H440" s="173"/>
      <c r="I440" s="173"/>
      <c r="J440" s="215"/>
      <c r="K440" s="215"/>
      <c r="L440" s="83" t="s">
        <v>608</v>
      </c>
      <c r="M440" s="20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6"/>
      <c r="W440" s="173"/>
      <c r="X440" s="216"/>
      <c r="Y440" s="158"/>
      <c r="Z440" s="158"/>
      <c r="AA440" s="83"/>
      <c r="AB440" s="70"/>
      <c r="AC440" s="70" t="s">
        <v>608</v>
      </c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6" t="str">
        <f>IF(BS_CONTROLE[[#This Row],[Local - Partida]]=0, "-", BS_CONTROLE[[#This Row],[Local - Partida]])</f>
        <v>-</v>
      </c>
      <c r="AL440" s="276" t="str">
        <f>IF(BS_CONTROLE[[#This Row],[Local - Encerramento]]=0, "-", BS_CONTROLE[[#This Row],[Local - Encerramento]])</f>
        <v>-</v>
      </c>
      <c r="AM440" s="276" t="str">
        <f>IF(BS_CONTROLE[[#This Row],[Entre - Estações]]=0, "-", BS_CONTROLE[[#This Row],[Entre - Estações]])</f>
        <v>-</v>
      </c>
      <c r="AN440" s="276" t="str">
        <f>IF(BS_CONTROLE[[#This Row],[SB]]=0, "-", BS_CONTROLE[[#This Row],[SB]])</f>
        <v>-</v>
      </c>
      <c r="AO440" s="277" t="str">
        <f>IF(BS_CONTROLE[[#This Row],[SUB]]=0, "-", BS_CONTROLE[[#This Row],[SUB]])</f>
        <v>-</v>
      </c>
      <c r="AP440" s="278" t="str">
        <f>IF(BS_CONTROLE[[#This Row],[KM - Inicio]]=0, "-", BS_CONTROLE[[#This Row],[KM - Inicio]])</f>
        <v>-</v>
      </c>
      <c r="AQ440" s="278" t="str">
        <f>IF(BS_CONTROLE[[#This Row],[KM - Fim]]=0, "-", BS_CONTROLE[[#This Row],[KM - Fim]])</f>
        <v>-</v>
      </c>
      <c r="AR440" s="240"/>
      <c r="AS440" s="240"/>
      <c r="AT440" s="240"/>
      <c r="AU440" s="38"/>
      <c r="AV440" s="38"/>
      <c r="AW440" s="38"/>
      <c r="AX440" s="38"/>
      <c r="AY440" s="30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79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3" t="str">
        <f t="shared" si="14"/>
        <v/>
      </c>
    </row>
    <row r="441" spans="1:72" hidden="1">
      <c r="A441" s="50" t="str">
        <f>D441&amp;B441</f>
        <v/>
      </c>
      <c r="B441" s="171"/>
      <c r="C441" s="8" t="str">
        <f>IF(BS_CONTROLE[[#This Row],[DATA]]="","",WEEKNUM(BS_CONTROLE[[#This Row],[DATA]]))</f>
        <v/>
      </c>
      <c r="D441" s="51"/>
      <c r="E441" s="310">
        <v>435</v>
      </c>
      <c r="F441" s="172"/>
      <c r="G441" s="9" t="str">
        <f>IF(D441="","*",VLOOKUP(F441,BS_ATIVIDADE[#All],3,FALSE))</f>
        <v>*</v>
      </c>
      <c r="H441" s="173"/>
      <c r="I441" s="173"/>
      <c r="J441" s="215"/>
      <c r="K441" s="215"/>
      <c r="L441" s="83" t="s">
        <v>608</v>
      </c>
      <c r="M441" s="20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6"/>
      <c r="W441" s="173"/>
      <c r="X441" s="216"/>
      <c r="Y441" s="158"/>
      <c r="Z441" s="158"/>
      <c r="AA441" s="83"/>
      <c r="AB441" s="70"/>
      <c r="AC441" s="70" t="s">
        <v>608</v>
      </c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6" t="str">
        <f>IF(BS_CONTROLE[[#This Row],[Local - Partida]]=0, "-", BS_CONTROLE[[#This Row],[Local - Partida]])</f>
        <v>-</v>
      </c>
      <c r="AL441" s="276" t="str">
        <f>IF(BS_CONTROLE[[#This Row],[Local - Encerramento]]=0, "-", BS_CONTROLE[[#This Row],[Local - Encerramento]])</f>
        <v>-</v>
      </c>
      <c r="AM441" s="276" t="str">
        <f>IF(BS_CONTROLE[[#This Row],[Entre - Estações]]=0, "-", BS_CONTROLE[[#This Row],[Entre - Estações]])</f>
        <v>-</v>
      </c>
      <c r="AN441" s="276" t="str">
        <f>IF(BS_CONTROLE[[#This Row],[SB]]=0, "-", BS_CONTROLE[[#This Row],[SB]])</f>
        <v>-</v>
      </c>
      <c r="AO441" s="277" t="str">
        <f>IF(BS_CONTROLE[[#This Row],[SUB]]=0, "-", BS_CONTROLE[[#This Row],[SUB]])</f>
        <v>-</v>
      </c>
      <c r="AP441" s="278" t="str">
        <f>IF(BS_CONTROLE[[#This Row],[KM - Inicio]]=0, "-", BS_CONTROLE[[#This Row],[KM - Inicio]])</f>
        <v>-</v>
      </c>
      <c r="AQ441" s="278" t="str">
        <f>IF(BS_CONTROLE[[#This Row],[KM - Fim]]=0, "-", BS_CONTROLE[[#This Row],[KM - Fim]])</f>
        <v>-</v>
      </c>
      <c r="AR441" s="240"/>
      <c r="AS441" s="240"/>
      <c r="AT441" s="240"/>
      <c r="AU441" s="38"/>
      <c r="AV441" s="38"/>
      <c r="AW441" s="38"/>
      <c r="AX441" s="38"/>
      <c r="AY441" s="30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79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3" t="str">
        <f t="shared" si="14"/>
        <v/>
      </c>
    </row>
    <row r="442" spans="1:72" hidden="1">
      <c r="A442" s="50" t="str">
        <f>D442&amp;B442</f>
        <v/>
      </c>
      <c r="B442" s="171"/>
      <c r="C442" s="8" t="str">
        <f>IF(BS_CONTROLE[[#This Row],[DATA]]="","",WEEKNUM(BS_CONTROLE[[#This Row],[DATA]]))</f>
        <v/>
      </c>
      <c r="D442" s="51"/>
      <c r="E442" s="310">
        <v>436</v>
      </c>
      <c r="F442" s="172"/>
      <c r="G442" s="9" t="str">
        <f>IF(D442="","*",VLOOKUP(F442,BS_ATIVIDADE[#All],3,FALSE))</f>
        <v>*</v>
      </c>
      <c r="H442" s="173"/>
      <c r="I442" s="173"/>
      <c r="J442" s="215"/>
      <c r="K442" s="215"/>
      <c r="L442" s="83" t="s">
        <v>608</v>
      </c>
      <c r="M442" s="20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6"/>
      <c r="W442" s="173"/>
      <c r="X442" s="216"/>
      <c r="Y442" s="158"/>
      <c r="Z442" s="158"/>
      <c r="AA442" s="83"/>
      <c r="AB442" s="70"/>
      <c r="AC442" s="70" t="s">
        <v>608</v>
      </c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6" t="str">
        <f>IF(BS_CONTROLE[[#This Row],[Local - Partida]]=0, "-", BS_CONTROLE[[#This Row],[Local - Partida]])</f>
        <v>-</v>
      </c>
      <c r="AL442" s="276" t="str">
        <f>IF(BS_CONTROLE[[#This Row],[Local - Encerramento]]=0, "-", BS_CONTROLE[[#This Row],[Local - Encerramento]])</f>
        <v>-</v>
      </c>
      <c r="AM442" s="276" t="str">
        <f>IF(BS_CONTROLE[[#This Row],[Entre - Estações]]=0, "-", BS_CONTROLE[[#This Row],[Entre - Estações]])</f>
        <v>-</v>
      </c>
      <c r="AN442" s="276" t="str">
        <f>IF(BS_CONTROLE[[#This Row],[SB]]=0, "-", BS_CONTROLE[[#This Row],[SB]])</f>
        <v>-</v>
      </c>
      <c r="AO442" s="277" t="str">
        <f>IF(BS_CONTROLE[[#This Row],[SUB]]=0, "-", BS_CONTROLE[[#This Row],[SUB]])</f>
        <v>-</v>
      </c>
      <c r="AP442" s="278" t="str">
        <f>IF(BS_CONTROLE[[#This Row],[KM - Inicio]]=0, "-", BS_CONTROLE[[#This Row],[KM - Inicio]])</f>
        <v>-</v>
      </c>
      <c r="AQ442" s="278" t="str">
        <f>IF(BS_CONTROLE[[#This Row],[KM - Fim]]=0, "-", BS_CONTROLE[[#This Row],[KM - Fim]])</f>
        <v>-</v>
      </c>
      <c r="AR442" s="240"/>
      <c r="AS442" s="240"/>
      <c r="AT442" s="240"/>
      <c r="AU442" s="38"/>
      <c r="AV442" s="38"/>
      <c r="AW442" s="38"/>
      <c r="AX442" s="38"/>
      <c r="AY442" s="30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79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3" t="str">
        <f t="shared" si="14"/>
        <v/>
      </c>
    </row>
    <row r="443" spans="1:72" hidden="1">
      <c r="A443" s="50" t="str">
        <f>D443&amp;B443</f>
        <v/>
      </c>
      <c r="B443" s="171"/>
      <c r="C443" s="8" t="str">
        <f>IF(BS_CONTROLE[[#This Row],[DATA]]="","",WEEKNUM(BS_CONTROLE[[#This Row],[DATA]]))</f>
        <v/>
      </c>
      <c r="D443" s="51"/>
      <c r="E443" s="311">
        <v>437</v>
      </c>
      <c r="F443" s="172"/>
      <c r="G443" s="9" t="str">
        <f>IF(D443="","*",VLOOKUP(F443,BS_ATIVIDADE[#All],3,FALSE))</f>
        <v>*</v>
      </c>
      <c r="H443" s="173"/>
      <c r="I443" s="173"/>
      <c r="J443" s="215"/>
      <c r="K443" s="215"/>
      <c r="L443" s="83" t="s">
        <v>608</v>
      </c>
      <c r="M443" s="20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6"/>
      <c r="W443" s="173"/>
      <c r="X443" s="216"/>
      <c r="Y443" s="158"/>
      <c r="Z443" s="158"/>
      <c r="AA443" s="83"/>
      <c r="AB443" s="70"/>
      <c r="AC443" s="70" t="s">
        <v>608</v>
      </c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6" t="str">
        <f>IF(BS_CONTROLE[[#This Row],[Local - Partida]]=0, "-", BS_CONTROLE[[#This Row],[Local - Partida]])</f>
        <v>-</v>
      </c>
      <c r="AL443" s="276" t="str">
        <f>IF(BS_CONTROLE[[#This Row],[Local - Encerramento]]=0, "-", BS_CONTROLE[[#This Row],[Local - Encerramento]])</f>
        <v>-</v>
      </c>
      <c r="AM443" s="276" t="str">
        <f>IF(BS_CONTROLE[[#This Row],[Entre - Estações]]=0, "-", BS_CONTROLE[[#This Row],[Entre - Estações]])</f>
        <v>-</v>
      </c>
      <c r="AN443" s="276" t="str">
        <f>IF(BS_CONTROLE[[#This Row],[SB]]=0, "-", BS_CONTROLE[[#This Row],[SB]])</f>
        <v>-</v>
      </c>
      <c r="AO443" s="277" t="str">
        <f>IF(BS_CONTROLE[[#This Row],[SUB]]=0, "-", BS_CONTROLE[[#This Row],[SUB]])</f>
        <v>-</v>
      </c>
      <c r="AP443" s="278" t="str">
        <f>IF(BS_CONTROLE[[#This Row],[KM - Inicio]]=0, "-", BS_CONTROLE[[#This Row],[KM - Inicio]])</f>
        <v>-</v>
      </c>
      <c r="AQ443" s="278" t="str">
        <f>IF(BS_CONTROLE[[#This Row],[KM - Fim]]=0, "-", BS_CONTROLE[[#This Row],[KM - Fim]])</f>
        <v>-</v>
      </c>
      <c r="AR443" s="240"/>
      <c r="AS443" s="240"/>
      <c r="AT443" s="240"/>
      <c r="AU443" s="38"/>
      <c r="AV443" s="38"/>
      <c r="AW443" s="38"/>
      <c r="AX443" s="38"/>
      <c r="AY443" s="30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79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3" t="str">
        <f t="shared" si="14"/>
        <v/>
      </c>
    </row>
    <row r="444" spans="1:72" hidden="1">
      <c r="A444" s="50" t="str">
        <f>D444&amp;B444</f>
        <v/>
      </c>
      <c r="B444" s="171"/>
      <c r="C444" s="8" t="str">
        <f>IF(BS_CONTROLE[[#This Row],[DATA]]="","",WEEKNUM(BS_CONTROLE[[#This Row],[DATA]]))</f>
        <v/>
      </c>
      <c r="D444" s="51"/>
      <c r="E444" s="310">
        <v>438</v>
      </c>
      <c r="F444" s="172"/>
      <c r="G444" s="9" t="str">
        <f>IF(D444="","*",VLOOKUP(F444,BS_ATIVIDADE[#All],3,FALSE))</f>
        <v>*</v>
      </c>
      <c r="H444" s="173"/>
      <c r="I444" s="173"/>
      <c r="J444" s="215"/>
      <c r="K444" s="215"/>
      <c r="L444" s="83" t="s">
        <v>608</v>
      </c>
      <c r="M444" s="20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6"/>
      <c r="W444" s="173"/>
      <c r="X444" s="216"/>
      <c r="Y444" s="158"/>
      <c r="Z444" s="158"/>
      <c r="AA444" s="83"/>
      <c r="AB444" s="70"/>
      <c r="AC444" s="70" t="s">
        <v>608</v>
      </c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6" t="str">
        <f>IF(BS_CONTROLE[[#This Row],[Local - Partida]]=0, "-", BS_CONTROLE[[#This Row],[Local - Partida]])</f>
        <v>-</v>
      </c>
      <c r="AL444" s="276" t="str">
        <f>IF(BS_CONTROLE[[#This Row],[Local - Encerramento]]=0, "-", BS_CONTROLE[[#This Row],[Local - Encerramento]])</f>
        <v>-</v>
      </c>
      <c r="AM444" s="276" t="str">
        <f>IF(BS_CONTROLE[[#This Row],[Entre - Estações]]=0, "-", BS_CONTROLE[[#This Row],[Entre - Estações]])</f>
        <v>-</v>
      </c>
      <c r="AN444" s="276" t="str">
        <f>IF(BS_CONTROLE[[#This Row],[SB]]=0, "-", BS_CONTROLE[[#This Row],[SB]])</f>
        <v>-</v>
      </c>
      <c r="AO444" s="277" t="str">
        <f>IF(BS_CONTROLE[[#This Row],[SUB]]=0, "-", BS_CONTROLE[[#This Row],[SUB]])</f>
        <v>-</v>
      </c>
      <c r="AP444" s="278" t="str">
        <f>IF(BS_CONTROLE[[#This Row],[KM - Inicio]]=0, "-", BS_CONTROLE[[#This Row],[KM - Inicio]])</f>
        <v>-</v>
      </c>
      <c r="AQ444" s="278" t="str">
        <f>IF(BS_CONTROLE[[#This Row],[KM - Fim]]=0, "-", BS_CONTROLE[[#This Row],[KM - Fim]])</f>
        <v>-</v>
      </c>
      <c r="AR444" s="240"/>
      <c r="AS444" s="240"/>
      <c r="AT444" s="240"/>
      <c r="AU444" s="38"/>
      <c r="AV444" s="38"/>
      <c r="AW444" s="38"/>
      <c r="AX444" s="38"/>
      <c r="AY444" s="30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79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3" t="str">
        <f t="shared" si="14"/>
        <v/>
      </c>
    </row>
    <row r="445" spans="1:72" hidden="1">
      <c r="A445" s="50" t="str">
        <f>D445&amp;B445</f>
        <v/>
      </c>
      <c r="B445" s="171"/>
      <c r="C445" s="8" t="str">
        <f>IF(BS_CONTROLE[[#This Row],[DATA]]="","",WEEKNUM(BS_CONTROLE[[#This Row],[DATA]]))</f>
        <v/>
      </c>
      <c r="D445" s="51"/>
      <c r="E445" s="310">
        <v>439</v>
      </c>
      <c r="F445" s="172"/>
      <c r="G445" s="9" t="str">
        <f>IF(D445="","*",VLOOKUP(F445,BS_ATIVIDADE[#All],3,FALSE))</f>
        <v>*</v>
      </c>
      <c r="H445" s="173"/>
      <c r="I445" s="173"/>
      <c r="J445" s="215"/>
      <c r="K445" s="215"/>
      <c r="L445" s="83" t="s">
        <v>608</v>
      </c>
      <c r="M445" s="20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6"/>
      <c r="W445" s="173"/>
      <c r="X445" s="216"/>
      <c r="Y445" s="158"/>
      <c r="Z445" s="158"/>
      <c r="AA445" s="83"/>
      <c r="AB445" s="70"/>
      <c r="AC445" s="70" t="s">
        <v>608</v>
      </c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6" t="str">
        <f>IF(BS_CONTROLE[[#This Row],[Local - Partida]]=0, "-", BS_CONTROLE[[#This Row],[Local - Partida]])</f>
        <v>-</v>
      </c>
      <c r="AL445" s="276" t="str">
        <f>IF(BS_CONTROLE[[#This Row],[Local - Encerramento]]=0, "-", BS_CONTROLE[[#This Row],[Local - Encerramento]])</f>
        <v>-</v>
      </c>
      <c r="AM445" s="276" t="str">
        <f>IF(BS_CONTROLE[[#This Row],[Entre - Estações]]=0, "-", BS_CONTROLE[[#This Row],[Entre - Estações]])</f>
        <v>-</v>
      </c>
      <c r="AN445" s="276" t="str">
        <f>IF(BS_CONTROLE[[#This Row],[SB]]=0, "-", BS_CONTROLE[[#This Row],[SB]])</f>
        <v>-</v>
      </c>
      <c r="AO445" s="277" t="str">
        <f>IF(BS_CONTROLE[[#This Row],[SUB]]=0, "-", BS_CONTROLE[[#This Row],[SUB]])</f>
        <v>-</v>
      </c>
      <c r="AP445" s="278" t="str">
        <f>IF(BS_CONTROLE[[#This Row],[KM - Inicio]]=0, "-", BS_CONTROLE[[#This Row],[KM - Inicio]])</f>
        <v>-</v>
      </c>
      <c r="AQ445" s="278" t="str">
        <f>IF(BS_CONTROLE[[#This Row],[KM - Fim]]=0, "-", BS_CONTROLE[[#This Row],[KM - Fim]])</f>
        <v>-</v>
      </c>
      <c r="AR445" s="240"/>
      <c r="AS445" s="240"/>
      <c r="AT445" s="240"/>
      <c r="AU445" s="38"/>
      <c r="AV445" s="38"/>
      <c r="AW445" s="38"/>
      <c r="AX445" s="38"/>
      <c r="AY445" s="30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79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3" t="str">
        <f t="shared" si="14"/>
        <v/>
      </c>
    </row>
    <row r="446" spans="1:72" hidden="1">
      <c r="A446" s="50" t="str">
        <f>D446&amp;B446</f>
        <v/>
      </c>
      <c r="B446" s="171"/>
      <c r="C446" s="8" t="str">
        <f>IF(BS_CONTROLE[[#This Row],[DATA]]="","",WEEKNUM(BS_CONTROLE[[#This Row],[DATA]]))</f>
        <v/>
      </c>
      <c r="D446" s="51"/>
      <c r="E446" s="310">
        <v>440</v>
      </c>
      <c r="F446" s="172"/>
      <c r="G446" s="9" t="str">
        <f>IF(D446="","*",VLOOKUP(F446,BS_ATIVIDADE[#All],3,FALSE))</f>
        <v>*</v>
      </c>
      <c r="H446" s="173"/>
      <c r="I446" s="173"/>
      <c r="J446" s="215"/>
      <c r="K446" s="215"/>
      <c r="L446" s="83" t="s">
        <v>608</v>
      </c>
      <c r="M446" s="20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6"/>
      <c r="W446" s="173"/>
      <c r="X446" s="216"/>
      <c r="Y446" s="158"/>
      <c r="Z446" s="158"/>
      <c r="AA446" s="83"/>
      <c r="AB446" s="70"/>
      <c r="AC446" s="70" t="s">
        <v>608</v>
      </c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6" t="str">
        <f>IF(BS_CONTROLE[[#This Row],[Local - Partida]]=0, "-", BS_CONTROLE[[#This Row],[Local - Partida]])</f>
        <v>-</v>
      </c>
      <c r="AL446" s="276" t="str">
        <f>IF(BS_CONTROLE[[#This Row],[Local - Encerramento]]=0, "-", BS_CONTROLE[[#This Row],[Local - Encerramento]])</f>
        <v>-</v>
      </c>
      <c r="AM446" s="276" t="str">
        <f>IF(BS_CONTROLE[[#This Row],[Entre - Estações]]=0, "-", BS_CONTROLE[[#This Row],[Entre - Estações]])</f>
        <v>-</v>
      </c>
      <c r="AN446" s="276" t="str">
        <f>IF(BS_CONTROLE[[#This Row],[SB]]=0, "-", BS_CONTROLE[[#This Row],[SB]])</f>
        <v>-</v>
      </c>
      <c r="AO446" s="277" t="str">
        <f>IF(BS_CONTROLE[[#This Row],[SUB]]=0, "-", BS_CONTROLE[[#This Row],[SUB]])</f>
        <v>-</v>
      </c>
      <c r="AP446" s="278" t="str">
        <f>IF(BS_CONTROLE[[#This Row],[KM - Inicio]]=0, "-", BS_CONTROLE[[#This Row],[KM - Inicio]])</f>
        <v>-</v>
      </c>
      <c r="AQ446" s="278" t="str">
        <f>IF(BS_CONTROLE[[#This Row],[KM - Fim]]=0, "-", BS_CONTROLE[[#This Row],[KM - Fim]])</f>
        <v>-</v>
      </c>
      <c r="AR446" s="240"/>
      <c r="AS446" s="240"/>
      <c r="AT446" s="240"/>
      <c r="AU446" s="38"/>
      <c r="AV446" s="38"/>
      <c r="AW446" s="38"/>
      <c r="AX446" s="38"/>
      <c r="AY446" s="30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79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3" t="str">
        <f t="shared" si="14"/>
        <v/>
      </c>
    </row>
    <row r="447" spans="1:72" hidden="1">
      <c r="A447" s="50" t="str">
        <f>D447&amp;B447</f>
        <v/>
      </c>
      <c r="B447" s="171"/>
      <c r="C447" s="8" t="str">
        <f>IF(BS_CONTROLE[[#This Row],[DATA]]="","",WEEKNUM(BS_CONTROLE[[#This Row],[DATA]]))</f>
        <v/>
      </c>
      <c r="D447" s="51"/>
      <c r="E447" s="310">
        <v>441</v>
      </c>
      <c r="F447" s="172"/>
      <c r="G447" s="9" t="str">
        <f>IF(D447="","*",VLOOKUP(F447,BS_ATIVIDADE[#All],3,FALSE))</f>
        <v>*</v>
      </c>
      <c r="H447" s="173"/>
      <c r="I447" s="173"/>
      <c r="J447" s="215"/>
      <c r="K447" s="215"/>
      <c r="L447" s="83" t="s">
        <v>608</v>
      </c>
      <c r="M447" s="20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6"/>
      <c r="W447" s="173"/>
      <c r="X447" s="216"/>
      <c r="Y447" s="158"/>
      <c r="Z447" s="158"/>
      <c r="AA447" s="83"/>
      <c r="AB447" s="70"/>
      <c r="AC447" s="70" t="s">
        <v>608</v>
      </c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6" t="str">
        <f>IF(BS_CONTROLE[[#This Row],[Local - Partida]]=0, "-", BS_CONTROLE[[#This Row],[Local - Partida]])</f>
        <v>-</v>
      </c>
      <c r="AL447" s="276" t="str">
        <f>IF(BS_CONTROLE[[#This Row],[Local - Encerramento]]=0, "-", BS_CONTROLE[[#This Row],[Local - Encerramento]])</f>
        <v>-</v>
      </c>
      <c r="AM447" s="276" t="str">
        <f>IF(BS_CONTROLE[[#This Row],[Entre - Estações]]=0, "-", BS_CONTROLE[[#This Row],[Entre - Estações]])</f>
        <v>-</v>
      </c>
      <c r="AN447" s="276" t="str">
        <f>IF(BS_CONTROLE[[#This Row],[SB]]=0, "-", BS_CONTROLE[[#This Row],[SB]])</f>
        <v>-</v>
      </c>
      <c r="AO447" s="277" t="str">
        <f>IF(BS_CONTROLE[[#This Row],[SUB]]=0, "-", BS_CONTROLE[[#This Row],[SUB]])</f>
        <v>-</v>
      </c>
      <c r="AP447" s="278" t="str">
        <f>IF(BS_CONTROLE[[#This Row],[KM - Inicio]]=0, "-", BS_CONTROLE[[#This Row],[KM - Inicio]])</f>
        <v>-</v>
      </c>
      <c r="AQ447" s="278" t="str">
        <f>IF(BS_CONTROLE[[#This Row],[KM - Fim]]=0, "-", BS_CONTROLE[[#This Row],[KM - Fim]])</f>
        <v>-</v>
      </c>
      <c r="AR447" s="240"/>
      <c r="AS447" s="240"/>
      <c r="AT447" s="240"/>
      <c r="AU447" s="38"/>
      <c r="AV447" s="38"/>
      <c r="AW447" s="38"/>
      <c r="AX447" s="38"/>
      <c r="AY447" s="30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79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3" t="str">
        <f t="shared" si="14"/>
        <v/>
      </c>
    </row>
    <row r="448" spans="1:72" hidden="1">
      <c r="A448" s="50" t="str">
        <f>D448&amp;B448</f>
        <v/>
      </c>
      <c r="B448" s="171"/>
      <c r="C448" s="8" t="str">
        <f>IF(BS_CONTROLE[[#This Row],[DATA]]="","",WEEKNUM(BS_CONTROLE[[#This Row],[DATA]]))</f>
        <v/>
      </c>
      <c r="D448" s="51"/>
      <c r="E448" s="310">
        <v>442</v>
      </c>
      <c r="F448" s="172"/>
      <c r="G448" s="9" t="str">
        <f>IF(D448="","*",VLOOKUP(F448,BS_ATIVIDADE[#All],3,FALSE))</f>
        <v>*</v>
      </c>
      <c r="H448" s="173"/>
      <c r="I448" s="173"/>
      <c r="J448" s="215"/>
      <c r="K448" s="215"/>
      <c r="L448" s="83" t="s">
        <v>608</v>
      </c>
      <c r="M448" s="20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6"/>
      <c r="W448" s="173"/>
      <c r="X448" s="216"/>
      <c r="Y448" s="158"/>
      <c r="Z448" s="158"/>
      <c r="AA448" s="83"/>
      <c r="AB448" s="70"/>
      <c r="AC448" s="70" t="s">
        <v>608</v>
      </c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6" t="str">
        <f>IF(BS_CONTROLE[[#This Row],[Local - Partida]]=0, "-", BS_CONTROLE[[#This Row],[Local - Partida]])</f>
        <v>-</v>
      </c>
      <c r="AL448" s="276" t="str">
        <f>IF(BS_CONTROLE[[#This Row],[Local - Encerramento]]=0, "-", BS_CONTROLE[[#This Row],[Local - Encerramento]])</f>
        <v>-</v>
      </c>
      <c r="AM448" s="276" t="str">
        <f>IF(BS_CONTROLE[[#This Row],[Entre - Estações]]=0, "-", BS_CONTROLE[[#This Row],[Entre - Estações]])</f>
        <v>-</v>
      </c>
      <c r="AN448" s="276" t="str">
        <f>IF(BS_CONTROLE[[#This Row],[SB]]=0, "-", BS_CONTROLE[[#This Row],[SB]])</f>
        <v>-</v>
      </c>
      <c r="AO448" s="277" t="str">
        <f>IF(BS_CONTROLE[[#This Row],[SUB]]=0, "-", BS_CONTROLE[[#This Row],[SUB]])</f>
        <v>-</v>
      </c>
      <c r="AP448" s="278" t="str">
        <f>IF(BS_CONTROLE[[#This Row],[KM - Inicio]]=0, "-", BS_CONTROLE[[#This Row],[KM - Inicio]])</f>
        <v>-</v>
      </c>
      <c r="AQ448" s="278" t="str">
        <f>IF(BS_CONTROLE[[#This Row],[KM - Fim]]=0, "-", BS_CONTROLE[[#This Row],[KM - Fim]])</f>
        <v>-</v>
      </c>
      <c r="AR448" s="240"/>
      <c r="AS448" s="240"/>
      <c r="AT448" s="240"/>
      <c r="AU448" s="38"/>
      <c r="AV448" s="38"/>
      <c r="AW448" s="38"/>
      <c r="AX448" s="38"/>
      <c r="AY448" s="30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79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3" t="str">
        <f t="shared" si="14"/>
        <v/>
      </c>
    </row>
    <row r="449" spans="1:72" hidden="1">
      <c r="A449" s="50" t="str">
        <f>D449&amp;B449</f>
        <v/>
      </c>
      <c r="B449" s="171"/>
      <c r="C449" s="8" t="str">
        <f>IF(BS_CONTROLE[[#This Row],[DATA]]="","",WEEKNUM(BS_CONTROLE[[#This Row],[DATA]]))</f>
        <v/>
      </c>
      <c r="D449" s="51"/>
      <c r="E449" s="310">
        <v>443</v>
      </c>
      <c r="F449" s="172"/>
      <c r="G449" s="9" t="str">
        <f>IF(D449="","*",VLOOKUP(F449,BS_ATIVIDADE[#All],3,FALSE))</f>
        <v>*</v>
      </c>
      <c r="H449" s="173"/>
      <c r="I449" s="173"/>
      <c r="J449" s="215"/>
      <c r="K449" s="215"/>
      <c r="L449" s="83" t="s">
        <v>608</v>
      </c>
      <c r="M449" s="20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6"/>
      <c r="W449" s="173"/>
      <c r="X449" s="216"/>
      <c r="Y449" s="158"/>
      <c r="Z449" s="158"/>
      <c r="AA449" s="83"/>
      <c r="AB449" s="70"/>
      <c r="AC449" s="70" t="s">
        <v>608</v>
      </c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6" t="str">
        <f>IF(BS_CONTROLE[[#This Row],[Local - Partida]]=0, "-", BS_CONTROLE[[#This Row],[Local - Partida]])</f>
        <v>-</v>
      </c>
      <c r="AL449" s="276" t="str">
        <f>IF(BS_CONTROLE[[#This Row],[Local - Encerramento]]=0, "-", BS_CONTROLE[[#This Row],[Local - Encerramento]])</f>
        <v>-</v>
      </c>
      <c r="AM449" s="276" t="str">
        <f>IF(BS_CONTROLE[[#This Row],[Entre - Estações]]=0, "-", BS_CONTROLE[[#This Row],[Entre - Estações]])</f>
        <v>-</v>
      </c>
      <c r="AN449" s="276" t="str">
        <f>IF(BS_CONTROLE[[#This Row],[SB]]=0, "-", BS_CONTROLE[[#This Row],[SB]])</f>
        <v>-</v>
      </c>
      <c r="AO449" s="277" t="str">
        <f>IF(BS_CONTROLE[[#This Row],[SUB]]=0, "-", BS_CONTROLE[[#This Row],[SUB]])</f>
        <v>-</v>
      </c>
      <c r="AP449" s="278" t="str">
        <f>IF(BS_CONTROLE[[#This Row],[KM - Inicio]]=0, "-", BS_CONTROLE[[#This Row],[KM - Inicio]])</f>
        <v>-</v>
      </c>
      <c r="AQ449" s="278" t="str">
        <f>IF(BS_CONTROLE[[#This Row],[KM - Fim]]=0, "-", BS_CONTROLE[[#This Row],[KM - Fim]])</f>
        <v>-</v>
      </c>
      <c r="AR449" s="240"/>
      <c r="AS449" s="240"/>
      <c r="AT449" s="240"/>
      <c r="AU449" s="38"/>
      <c r="AV449" s="38"/>
      <c r="AW449" s="38"/>
      <c r="AX449" s="38"/>
      <c r="AY449" s="30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79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3" t="str">
        <f t="shared" si="14"/>
        <v/>
      </c>
    </row>
    <row r="450" spans="1:72" hidden="1">
      <c r="A450" s="50" t="str">
        <f>D450&amp;B450</f>
        <v/>
      </c>
      <c r="B450" s="171"/>
      <c r="C450" s="8" t="str">
        <f>IF(BS_CONTROLE[[#This Row],[DATA]]="","",WEEKNUM(BS_CONTROLE[[#This Row],[DATA]]))</f>
        <v/>
      </c>
      <c r="D450" s="51"/>
      <c r="E450" s="310">
        <v>444</v>
      </c>
      <c r="F450" s="172"/>
      <c r="G450" s="9" t="str">
        <f>IF(D450="","*",VLOOKUP(F450,BS_ATIVIDADE[#All],3,FALSE))</f>
        <v>*</v>
      </c>
      <c r="H450" s="173"/>
      <c r="I450" s="173"/>
      <c r="J450" s="215"/>
      <c r="K450" s="215"/>
      <c r="L450" s="83" t="s">
        <v>608</v>
      </c>
      <c r="M450" s="20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6"/>
      <c r="W450" s="173"/>
      <c r="X450" s="216"/>
      <c r="Y450" s="158"/>
      <c r="Z450" s="158"/>
      <c r="AA450" s="83"/>
      <c r="AB450" s="70"/>
      <c r="AC450" s="70" t="s">
        <v>608</v>
      </c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6" t="str">
        <f>IF(BS_CONTROLE[[#This Row],[Local - Partida]]=0, "-", BS_CONTROLE[[#This Row],[Local - Partida]])</f>
        <v>-</v>
      </c>
      <c r="AL450" s="276" t="str">
        <f>IF(BS_CONTROLE[[#This Row],[Local - Encerramento]]=0, "-", BS_CONTROLE[[#This Row],[Local - Encerramento]])</f>
        <v>-</v>
      </c>
      <c r="AM450" s="276" t="str">
        <f>IF(BS_CONTROLE[[#This Row],[Entre - Estações]]=0, "-", BS_CONTROLE[[#This Row],[Entre - Estações]])</f>
        <v>-</v>
      </c>
      <c r="AN450" s="276" t="str">
        <f>IF(BS_CONTROLE[[#This Row],[SB]]=0, "-", BS_CONTROLE[[#This Row],[SB]])</f>
        <v>-</v>
      </c>
      <c r="AO450" s="277" t="str">
        <f>IF(BS_CONTROLE[[#This Row],[SUB]]=0, "-", BS_CONTROLE[[#This Row],[SUB]])</f>
        <v>-</v>
      </c>
      <c r="AP450" s="278" t="str">
        <f>IF(BS_CONTROLE[[#This Row],[KM - Inicio]]=0, "-", BS_CONTROLE[[#This Row],[KM - Inicio]])</f>
        <v>-</v>
      </c>
      <c r="AQ450" s="278" t="str">
        <f>IF(BS_CONTROLE[[#This Row],[KM - Fim]]=0, "-", BS_CONTROLE[[#This Row],[KM - Fim]])</f>
        <v>-</v>
      </c>
      <c r="AR450" s="240"/>
      <c r="AS450" s="240"/>
      <c r="AT450" s="240"/>
      <c r="AU450" s="38"/>
      <c r="AV450" s="38"/>
      <c r="AW450" s="38"/>
      <c r="AX450" s="38"/>
      <c r="AY450" s="30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79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3" t="str">
        <f t="shared" si="14"/>
        <v/>
      </c>
    </row>
    <row r="451" spans="1:72" hidden="1">
      <c r="A451" s="50" t="str">
        <f>D451&amp;B451</f>
        <v/>
      </c>
      <c r="B451" s="171"/>
      <c r="C451" s="8" t="str">
        <f>IF(BS_CONTROLE[[#This Row],[DATA]]="","",WEEKNUM(BS_CONTROLE[[#This Row],[DATA]]))</f>
        <v/>
      </c>
      <c r="D451" s="51"/>
      <c r="E451" s="310">
        <v>445</v>
      </c>
      <c r="F451" s="172"/>
      <c r="G451" s="9" t="str">
        <f>IF(D451="","*",VLOOKUP(F451,BS_ATIVIDADE[#All],3,FALSE))</f>
        <v>*</v>
      </c>
      <c r="H451" s="173"/>
      <c r="I451" s="173"/>
      <c r="J451" s="215"/>
      <c r="K451" s="215"/>
      <c r="L451" s="83" t="s">
        <v>608</v>
      </c>
      <c r="M451" s="20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196"/>
      <c r="W451" s="173"/>
      <c r="X451" s="216"/>
      <c r="Y451" s="158"/>
      <c r="Z451" s="158"/>
      <c r="AA451" s="83"/>
      <c r="AB451" s="70"/>
      <c r="AC451" s="70" t="s">
        <v>608</v>
      </c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6" t="str">
        <f>IF(BS_CONTROLE[[#This Row],[Local - Partida]]=0, "-", BS_CONTROLE[[#This Row],[Local - Partida]])</f>
        <v>-</v>
      </c>
      <c r="AL451" s="276" t="str">
        <f>IF(BS_CONTROLE[[#This Row],[Local - Encerramento]]=0, "-", BS_CONTROLE[[#This Row],[Local - Encerramento]])</f>
        <v>-</v>
      </c>
      <c r="AM451" s="276" t="str">
        <f>IF(BS_CONTROLE[[#This Row],[Entre - Estações]]=0, "-", BS_CONTROLE[[#This Row],[Entre - Estações]])</f>
        <v>-</v>
      </c>
      <c r="AN451" s="276" t="str">
        <f>IF(BS_CONTROLE[[#This Row],[SB]]=0, "-", BS_CONTROLE[[#This Row],[SB]])</f>
        <v>-</v>
      </c>
      <c r="AO451" s="277" t="str">
        <f>IF(BS_CONTROLE[[#This Row],[SUB]]=0, "-", BS_CONTROLE[[#This Row],[SUB]])</f>
        <v>-</v>
      </c>
      <c r="AP451" s="278" t="str">
        <f>IF(BS_CONTROLE[[#This Row],[KM - Inicio]]=0, "-", BS_CONTROLE[[#This Row],[KM - Inicio]])</f>
        <v>-</v>
      </c>
      <c r="AQ451" s="278" t="str">
        <f>IF(BS_CONTROLE[[#This Row],[KM - Fim]]=0, "-", BS_CONTROLE[[#This Row],[KM - Fim]])</f>
        <v>-</v>
      </c>
      <c r="AR451" s="240"/>
      <c r="AS451" s="240"/>
      <c r="AT451" s="240"/>
      <c r="AU451" s="38"/>
      <c r="AV451" s="38"/>
      <c r="AW451" s="38"/>
      <c r="AX451" s="38"/>
      <c r="AY451" s="30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79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3" t="str">
        <f t="shared" si="14"/>
        <v/>
      </c>
    </row>
    <row r="452" spans="1:72" hidden="1">
      <c r="A452" s="167" t="str">
        <f>D452&amp;B452</f>
        <v/>
      </c>
      <c r="B452" s="168"/>
      <c r="C452" s="8"/>
      <c r="D452" s="51"/>
      <c r="E452" s="310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5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5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2"/>
      <c r="W452" s="295"/>
      <c r="X452" s="51"/>
      <c r="Y452" s="158"/>
      <c r="Z452" s="158"/>
      <c r="AA452" s="144"/>
      <c r="AB452" s="70"/>
      <c r="AC452" s="70" t="s">
        <v>608</v>
      </c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98" t="str">
        <f>IF(BS_CONTROLE[[#This Row],[Local - Partida]]=0, "-", BS_CONTROLE[[#This Row],[Local - Partida]])</f>
        <v>-</v>
      </c>
      <c r="AL452" s="298" t="str">
        <f>IF(BS_CONTROLE[[#This Row],[Local - Encerramento]]=0, "-", BS_CONTROLE[[#This Row],[Local - Encerramento]])</f>
        <v>-</v>
      </c>
      <c r="AM452" s="298" t="str">
        <f>IF(BS_CONTROLE[[#This Row],[Entre - Estações]]=0, "-", BS_CONTROLE[[#This Row],[Entre - Estações]])</f>
        <v>-</v>
      </c>
      <c r="AN452" s="298" t="str">
        <f>IF(BS_CONTROLE[[#This Row],[SB]]=0, "-", BS_CONTROLE[[#This Row],[SB]])</f>
        <v>-</v>
      </c>
      <c r="AO452" s="277" t="str">
        <f>IF(BS_CONTROLE[[#This Row],[SUB]]=0, "-", BS_CONTROLE[[#This Row],[SUB]])</f>
        <v>-</v>
      </c>
      <c r="AP452" s="278" t="str">
        <f>IF(BS_CONTROLE[[#This Row],[KM - Inicio]]=0, "-", BS_CONTROLE[[#This Row],[KM - Inicio]])</f>
        <v>-</v>
      </c>
      <c r="AQ452" s="278" t="str">
        <f>IF(BS_CONTROLE[[#This Row],[KM - Fim]]=0, "-", BS_CONTROLE[[#This Row],[KM - Fim]])</f>
        <v>-</v>
      </c>
      <c r="AR452" s="240"/>
      <c r="AS452" s="240"/>
      <c r="AT452" s="240"/>
      <c r="AU452" s="240"/>
      <c r="AV452" s="240"/>
      <c r="AW452" s="240"/>
      <c r="AX452" s="38"/>
      <c r="AY452" s="30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79" t="str">
        <f>IF(BS_CONTROLE[[#This Row],[Responsavel pelo boletim]]=0, "-", BS_CONTROLE[[#This Row],[Responsavel pelo boletim]])</f>
        <v>-</v>
      </c>
      <c r="BG452" s="15"/>
      <c r="BH452" s="16"/>
      <c r="BI452" s="16"/>
      <c r="BJ452" s="302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3" t="str">
        <f t="shared" si="14"/>
        <v/>
      </c>
    </row>
    <row r="453" spans="1:72" hidden="1">
      <c r="A453" s="167" t="str">
        <f>D453&amp;B453</f>
        <v/>
      </c>
      <c r="B453" s="168"/>
      <c r="C453" s="8"/>
      <c r="D453" s="51"/>
      <c r="E453" s="310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5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5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2"/>
      <c r="W453" s="295"/>
      <c r="X453" s="51"/>
      <c r="Y453" s="158"/>
      <c r="Z453" s="158"/>
      <c r="AA453" s="144"/>
      <c r="AB453" s="70"/>
      <c r="AC453" s="70" t="s">
        <v>608</v>
      </c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98" t="str">
        <f>IF(BS_CONTROLE[[#This Row],[Local - Partida]]=0, "-", BS_CONTROLE[[#This Row],[Local - Partida]])</f>
        <v>-</v>
      </c>
      <c r="AL453" s="298" t="str">
        <f>IF(BS_CONTROLE[[#This Row],[Local - Encerramento]]=0, "-", BS_CONTROLE[[#This Row],[Local - Encerramento]])</f>
        <v>-</v>
      </c>
      <c r="AM453" s="298" t="str">
        <f>IF(BS_CONTROLE[[#This Row],[Entre - Estações]]=0, "-", BS_CONTROLE[[#This Row],[Entre - Estações]])</f>
        <v>-</v>
      </c>
      <c r="AN453" s="298" t="str">
        <f>IF(BS_CONTROLE[[#This Row],[SB]]=0, "-", BS_CONTROLE[[#This Row],[SB]])</f>
        <v>-</v>
      </c>
      <c r="AO453" s="277" t="str">
        <f>IF(BS_CONTROLE[[#This Row],[SUB]]=0, "-", BS_CONTROLE[[#This Row],[SUB]])</f>
        <v>-</v>
      </c>
      <c r="AP453" s="278" t="str">
        <f>IF(BS_CONTROLE[[#This Row],[KM - Inicio]]=0, "-", BS_CONTROLE[[#This Row],[KM - Inicio]])</f>
        <v>-</v>
      </c>
      <c r="AQ453" s="278" t="str">
        <f>IF(BS_CONTROLE[[#This Row],[KM - Fim]]=0, "-", BS_CONTROLE[[#This Row],[KM - Fim]])</f>
        <v>-</v>
      </c>
      <c r="AR453" s="240"/>
      <c r="AS453" s="240"/>
      <c r="AT453" s="240"/>
      <c r="AU453" s="240"/>
      <c r="AV453" s="240"/>
      <c r="AW453" s="240"/>
      <c r="AX453" s="38"/>
      <c r="AY453" s="30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79" t="str">
        <f>IF(BS_CONTROLE[[#This Row],[Responsavel pelo boletim]]=0, "-", BS_CONTROLE[[#This Row],[Responsavel pelo boletim]])</f>
        <v>-</v>
      </c>
      <c r="BG453" s="15"/>
      <c r="BH453" s="16"/>
      <c r="BI453" s="16"/>
      <c r="BJ453" s="302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3" t="str">
        <f t="shared" si="14"/>
        <v/>
      </c>
    </row>
    <row r="454" spans="1:72" hidden="1">
      <c r="A454" s="167" t="str">
        <f>D454&amp;B454</f>
        <v/>
      </c>
      <c r="B454" s="168"/>
      <c r="C454" s="8"/>
      <c r="D454" s="51"/>
      <c r="E454" s="310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5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5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2"/>
      <c r="W454" s="295"/>
      <c r="X454" s="51"/>
      <c r="Y454" s="158"/>
      <c r="Z454" s="158"/>
      <c r="AA454" s="144"/>
      <c r="AB454" s="70"/>
      <c r="AC454" s="70" t="s">
        <v>608</v>
      </c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98" t="str">
        <f>IF(BS_CONTROLE[[#This Row],[Local - Partida]]=0, "-", BS_CONTROLE[[#This Row],[Local - Partida]])</f>
        <v>-</v>
      </c>
      <c r="AL454" s="298" t="str">
        <f>IF(BS_CONTROLE[[#This Row],[Local - Encerramento]]=0, "-", BS_CONTROLE[[#This Row],[Local - Encerramento]])</f>
        <v>-</v>
      </c>
      <c r="AM454" s="298" t="str">
        <f>IF(BS_CONTROLE[[#This Row],[Entre - Estações]]=0, "-", BS_CONTROLE[[#This Row],[Entre - Estações]])</f>
        <v>-</v>
      </c>
      <c r="AN454" s="298" t="str">
        <f>IF(BS_CONTROLE[[#This Row],[SB]]=0, "-", BS_CONTROLE[[#This Row],[SB]])</f>
        <v>-</v>
      </c>
      <c r="AO454" s="277" t="str">
        <f>IF(BS_CONTROLE[[#This Row],[SUB]]=0, "-", BS_CONTROLE[[#This Row],[SUB]])</f>
        <v>-</v>
      </c>
      <c r="AP454" s="278" t="str">
        <f>IF(BS_CONTROLE[[#This Row],[KM - Inicio]]=0, "-", BS_CONTROLE[[#This Row],[KM - Inicio]])</f>
        <v>-</v>
      </c>
      <c r="AQ454" s="278" t="str">
        <f>IF(BS_CONTROLE[[#This Row],[KM - Fim]]=0, "-", BS_CONTROLE[[#This Row],[KM - Fim]])</f>
        <v>-</v>
      </c>
      <c r="AR454" s="240"/>
      <c r="AS454" s="240"/>
      <c r="AT454" s="240"/>
      <c r="AU454" s="240"/>
      <c r="AV454" s="240"/>
      <c r="AW454" s="240"/>
      <c r="AX454" s="38"/>
      <c r="AY454" s="30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79" t="str">
        <f>IF(BS_CONTROLE[[#This Row],[Responsavel pelo boletim]]=0, "-", BS_CONTROLE[[#This Row],[Responsavel pelo boletim]])</f>
        <v>-</v>
      </c>
      <c r="BG454" s="15"/>
      <c r="BH454" s="16"/>
      <c r="BI454" s="16"/>
      <c r="BJ454" s="302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3" t="str">
        <f t="shared" si="14"/>
        <v/>
      </c>
    </row>
    <row r="455" spans="1:72" hidden="1">
      <c r="A455" s="167" t="str">
        <f>D455&amp;B455</f>
        <v/>
      </c>
      <c r="B455" s="168"/>
      <c r="C455" s="8"/>
      <c r="D455" s="51"/>
      <c r="E455" s="311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5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5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2"/>
      <c r="W455" s="295"/>
      <c r="X455" s="51"/>
      <c r="Y455" s="158"/>
      <c r="Z455" s="158"/>
      <c r="AA455" s="144"/>
      <c r="AB455" s="70"/>
      <c r="AC455" s="70" t="s">
        <v>608</v>
      </c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98" t="str">
        <f>IF(BS_CONTROLE[[#This Row],[Local - Partida]]=0, "-", BS_CONTROLE[[#This Row],[Local - Partida]])</f>
        <v>-</v>
      </c>
      <c r="AL455" s="298" t="str">
        <f>IF(BS_CONTROLE[[#This Row],[Local - Encerramento]]=0, "-", BS_CONTROLE[[#This Row],[Local - Encerramento]])</f>
        <v>-</v>
      </c>
      <c r="AM455" s="298" t="str">
        <f>IF(BS_CONTROLE[[#This Row],[Entre - Estações]]=0, "-", BS_CONTROLE[[#This Row],[Entre - Estações]])</f>
        <v>-</v>
      </c>
      <c r="AN455" s="298" t="str">
        <f>IF(BS_CONTROLE[[#This Row],[SB]]=0, "-", BS_CONTROLE[[#This Row],[SB]])</f>
        <v>-</v>
      </c>
      <c r="AO455" s="277" t="str">
        <f>IF(BS_CONTROLE[[#This Row],[SUB]]=0, "-", BS_CONTROLE[[#This Row],[SUB]])</f>
        <v>-</v>
      </c>
      <c r="AP455" s="278" t="str">
        <f>IF(BS_CONTROLE[[#This Row],[KM - Inicio]]=0, "-", BS_CONTROLE[[#This Row],[KM - Inicio]])</f>
        <v>-</v>
      </c>
      <c r="AQ455" s="278" t="str">
        <f>IF(BS_CONTROLE[[#This Row],[KM - Fim]]=0, "-", BS_CONTROLE[[#This Row],[KM - Fim]])</f>
        <v>-</v>
      </c>
      <c r="AR455" s="240"/>
      <c r="AS455" s="240"/>
      <c r="AT455" s="240"/>
      <c r="AU455" s="240"/>
      <c r="AV455" s="240"/>
      <c r="AW455" s="240"/>
      <c r="AX455" s="38"/>
      <c r="AY455" s="30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79" t="str">
        <f>IF(BS_CONTROLE[[#This Row],[Responsavel pelo boletim]]=0, "-", BS_CONTROLE[[#This Row],[Responsavel pelo boletim]])</f>
        <v>-</v>
      </c>
      <c r="BG455" s="15"/>
      <c r="BH455" s="16"/>
      <c r="BI455" s="16"/>
      <c r="BJ455" s="302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3" t="str">
        <f t="shared" si="14"/>
        <v/>
      </c>
    </row>
    <row r="456" spans="1:72" hidden="1">
      <c r="A456" s="167" t="str">
        <f>D456&amp;B456</f>
        <v/>
      </c>
      <c r="B456" s="168"/>
      <c r="C456" s="8"/>
      <c r="D456" s="51"/>
      <c r="E456" s="310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5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5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2"/>
      <c r="W456" s="295"/>
      <c r="X456" s="51"/>
      <c r="Y456" s="158"/>
      <c r="Z456" s="158"/>
      <c r="AA456" s="144"/>
      <c r="AB456" s="70"/>
      <c r="AC456" s="70" t="s">
        <v>608</v>
      </c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98" t="str">
        <f>IF(BS_CONTROLE[[#This Row],[Local - Partida]]=0, "-", BS_CONTROLE[[#This Row],[Local - Partida]])</f>
        <v>-</v>
      </c>
      <c r="AL456" s="298" t="str">
        <f>IF(BS_CONTROLE[[#This Row],[Local - Encerramento]]=0, "-", BS_CONTROLE[[#This Row],[Local - Encerramento]])</f>
        <v>-</v>
      </c>
      <c r="AM456" s="298" t="str">
        <f>IF(BS_CONTROLE[[#This Row],[Entre - Estações]]=0, "-", BS_CONTROLE[[#This Row],[Entre - Estações]])</f>
        <v>-</v>
      </c>
      <c r="AN456" s="298" t="str">
        <f>IF(BS_CONTROLE[[#This Row],[SB]]=0, "-", BS_CONTROLE[[#This Row],[SB]])</f>
        <v>-</v>
      </c>
      <c r="AO456" s="277" t="str">
        <f>IF(BS_CONTROLE[[#This Row],[SUB]]=0, "-", BS_CONTROLE[[#This Row],[SUB]])</f>
        <v>-</v>
      </c>
      <c r="AP456" s="278" t="str">
        <f>IF(BS_CONTROLE[[#This Row],[KM - Inicio]]=0, "-", BS_CONTROLE[[#This Row],[KM - Inicio]])</f>
        <v>-</v>
      </c>
      <c r="AQ456" s="278" t="str">
        <f>IF(BS_CONTROLE[[#This Row],[KM - Fim]]=0, "-", BS_CONTROLE[[#This Row],[KM - Fim]])</f>
        <v>-</v>
      </c>
      <c r="AR456" s="240"/>
      <c r="AS456" s="240"/>
      <c r="AT456" s="240"/>
      <c r="AU456" s="240"/>
      <c r="AV456" s="240"/>
      <c r="AW456" s="240"/>
      <c r="AX456" s="38"/>
      <c r="AY456" s="30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79" t="str">
        <f>IF(BS_CONTROLE[[#This Row],[Responsavel pelo boletim]]=0, "-", BS_CONTROLE[[#This Row],[Responsavel pelo boletim]])</f>
        <v>-</v>
      </c>
      <c r="BG456" s="15"/>
      <c r="BH456" s="16"/>
      <c r="BI456" s="16"/>
      <c r="BJ456" s="302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3" t="str">
        <f t="shared" si="14"/>
        <v/>
      </c>
    </row>
    <row r="457" spans="1:72" hidden="1">
      <c r="A457" s="167" t="str">
        <f>D457&amp;B457</f>
        <v/>
      </c>
      <c r="B457" s="168"/>
      <c r="C457" s="8"/>
      <c r="D457" s="51"/>
      <c r="E457" s="310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53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5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2"/>
      <c r="W457" s="295"/>
      <c r="X457" s="51"/>
      <c r="Y457" s="158"/>
      <c r="Z457" s="158"/>
      <c r="AA457" s="144"/>
      <c r="AB457" s="70"/>
      <c r="AC457" s="70" t="s">
        <v>608</v>
      </c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98" t="str">
        <f>IF(BS_CONTROLE[[#This Row],[Local - Partida]]=0, "-", BS_CONTROLE[[#This Row],[Local - Partida]])</f>
        <v>-</v>
      </c>
      <c r="AL457" s="298" t="str">
        <f>IF(BS_CONTROLE[[#This Row],[Local - Encerramento]]=0, "-", BS_CONTROLE[[#This Row],[Local - Encerramento]])</f>
        <v>-</v>
      </c>
      <c r="AM457" s="298" t="str">
        <f>IF(BS_CONTROLE[[#This Row],[Entre - Estações]]=0, "-", BS_CONTROLE[[#This Row],[Entre - Estações]])</f>
        <v>-</v>
      </c>
      <c r="AN457" s="298" t="str">
        <f>IF(BS_CONTROLE[[#This Row],[SB]]=0, "-", BS_CONTROLE[[#This Row],[SB]])</f>
        <v>-</v>
      </c>
      <c r="AO457" s="277" t="str">
        <f>IF(BS_CONTROLE[[#This Row],[SUB]]=0, "-", BS_CONTROLE[[#This Row],[SUB]])</f>
        <v>-</v>
      </c>
      <c r="AP457" s="278" t="str">
        <f>IF(BS_CONTROLE[[#This Row],[KM - Inicio]]=0, "-", BS_CONTROLE[[#This Row],[KM - Inicio]])</f>
        <v>-</v>
      </c>
      <c r="AQ457" s="278" t="str">
        <f>IF(BS_CONTROLE[[#This Row],[KM - Fim]]=0, "-", BS_CONTROLE[[#This Row],[KM - Fim]])</f>
        <v>-</v>
      </c>
      <c r="AR457" s="240"/>
      <c r="AS457" s="240"/>
      <c r="AT457" s="240"/>
      <c r="AU457" s="240"/>
      <c r="AV457" s="240"/>
      <c r="AW457" s="240"/>
      <c r="AX457" s="38"/>
      <c r="AY457" s="30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79" t="str">
        <f>IF(BS_CONTROLE[[#This Row],[Responsavel pelo boletim]]=0, "-", BS_CONTROLE[[#This Row],[Responsavel pelo boletim]])</f>
        <v>-</v>
      </c>
      <c r="BG457" s="15"/>
      <c r="BH457" s="16"/>
      <c r="BI457" s="16"/>
      <c r="BJ457" s="302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3" t="str">
        <f t="shared" si="14"/>
        <v/>
      </c>
    </row>
    <row r="458" spans="1:72" hidden="1">
      <c r="A458" s="167" t="str">
        <f>D458&amp;B458</f>
        <v/>
      </c>
      <c r="B458" s="168"/>
      <c r="C458" s="8"/>
      <c r="D458" s="51"/>
      <c r="E458" s="310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5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54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2"/>
      <c r="W458" s="295"/>
      <c r="X458" s="51"/>
      <c r="Y458" s="158"/>
      <c r="Z458" s="158"/>
      <c r="AA458" s="144"/>
      <c r="AB458" s="70"/>
      <c r="AC458" s="70" t="s">
        <v>608</v>
      </c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98" t="str">
        <f>IF(BS_CONTROLE[[#This Row],[Local - Partida]]=0, "-", BS_CONTROLE[[#This Row],[Local - Partida]])</f>
        <v>-</v>
      </c>
      <c r="AL458" s="298" t="str">
        <f>IF(BS_CONTROLE[[#This Row],[Local - Encerramento]]=0, "-", BS_CONTROLE[[#This Row],[Local - Encerramento]])</f>
        <v>-</v>
      </c>
      <c r="AM458" s="298" t="str">
        <f>IF(BS_CONTROLE[[#This Row],[Entre - Estações]]=0, "-", BS_CONTROLE[[#This Row],[Entre - Estações]])</f>
        <v>-</v>
      </c>
      <c r="AN458" s="298" t="str">
        <f>IF(BS_CONTROLE[[#This Row],[SB]]=0, "-", BS_CONTROLE[[#This Row],[SB]])</f>
        <v>-</v>
      </c>
      <c r="AO458" s="277" t="str">
        <f>IF(BS_CONTROLE[[#This Row],[SUB]]=0, "-", BS_CONTROLE[[#This Row],[SUB]])</f>
        <v>-</v>
      </c>
      <c r="AP458" s="278" t="str">
        <f>IF(BS_CONTROLE[[#This Row],[KM - Inicio]]=0, "-", BS_CONTROLE[[#This Row],[KM - Inicio]])</f>
        <v>-</v>
      </c>
      <c r="AQ458" s="278" t="str">
        <f>IF(BS_CONTROLE[[#This Row],[KM - Fim]]=0, "-", BS_CONTROLE[[#This Row],[KM - Fim]])</f>
        <v>-</v>
      </c>
      <c r="AR458" s="240"/>
      <c r="AS458" s="240"/>
      <c r="AT458" s="240"/>
      <c r="AU458" s="240"/>
      <c r="AV458" s="240"/>
      <c r="AW458" s="240"/>
      <c r="AX458" s="38"/>
      <c r="AY458" s="30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79" t="str">
        <f>IF(BS_CONTROLE[[#This Row],[Responsavel pelo boletim]]=0, "-", BS_CONTROLE[[#This Row],[Responsavel pelo boletim]])</f>
        <v>-</v>
      </c>
      <c r="BG458" s="15"/>
      <c r="BH458" s="16"/>
      <c r="BI458" s="16"/>
      <c r="BJ458" s="302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3" t="str">
        <f t="shared" si="14"/>
        <v/>
      </c>
    </row>
    <row r="459" spans="1:72" hidden="1">
      <c r="A459" s="167" t="str">
        <f>D459&amp;B459</f>
        <v/>
      </c>
      <c r="B459" s="168"/>
      <c r="C459" s="8"/>
      <c r="D459" s="51"/>
      <c r="E459" s="310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53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54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2"/>
      <c r="W459" s="295"/>
      <c r="X459" s="51"/>
      <c r="Y459" s="158"/>
      <c r="Z459" s="158"/>
      <c r="AA459" s="144"/>
      <c r="AB459" s="70"/>
      <c r="AC459" s="70" t="s">
        <v>608</v>
      </c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98" t="str">
        <f>IF(BS_CONTROLE[[#This Row],[Local - Partida]]=0, "-", BS_CONTROLE[[#This Row],[Local - Partida]])</f>
        <v>-</v>
      </c>
      <c r="AL459" s="298" t="str">
        <f>IF(BS_CONTROLE[[#This Row],[Local - Encerramento]]=0, "-", BS_CONTROLE[[#This Row],[Local - Encerramento]])</f>
        <v>-</v>
      </c>
      <c r="AM459" s="298" t="str">
        <f>IF(BS_CONTROLE[[#This Row],[Entre - Estações]]=0, "-", BS_CONTROLE[[#This Row],[Entre - Estações]])</f>
        <v>-</v>
      </c>
      <c r="AN459" s="298" t="str">
        <f>IF(BS_CONTROLE[[#This Row],[SB]]=0, "-", BS_CONTROLE[[#This Row],[SB]])</f>
        <v>-</v>
      </c>
      <c r="AO459" s="277" t="str">
        <f>IF(BS_CONTROLE[[#This Row],[SUB]]=0, "-", BS_CONTROLE[[#This Row],[SUB]])</f>
        <v>-</v>
      </c>
      <c r="AP459" s="278" t="str">
        <f>IF(BS_CONTROLE[[#This Row],[KM - Inicio]]=0, "-", BS_CONTROLE[[#This Row],[KM - Inicio]])</f>
        <v>-</v>
      </c>
      <c r="AQ459" s="278" t="str">
        <f>IF(BS_CONTROLE[[#This Row],[KM - Fim]]=0, "-", BS_CONTROLE[[#This Row],[KM - Fim]])</f>
        <v>-</v>
      </c>
      <c r="AR459" s="240"/>
      <c r="AS459" s="240"/>
      <c r="AT459" s="240"/>
      <c r="AU459" s="240"/>
      <c r="AV459" s="240"/>
      <c r="AW459" s="240"/>
      <c r="AX459" s="38"/>
      <c r="AY459" s="30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79" t="str">
        <f>IF(BS_CONTROLE[[#This Row],[Responsavel pelo boletim]]=0, "-", BS_CONTROLE[[#This Row],[Responsavel pelo boletim]])</f>
        <v>-</v>
      </c>
      <c r="BG459" s="15"/>
      <c r="BH459" s="16"/>
      <c r="BI459" s="16"/>
      <c r="BJ459" s="302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3" t="str">
        <f t="shared" si="14"/>
        <v/>
      </c>
    </row>
    <row r="460" spans="1:72" hidden="1">
      <c r="A460" s="167" t="str">
        <f>D460&amp;B460</f>
        <v/>
      </c>
      <c r="B460" s="168"/>
      <c r="C460" s="8"/>
      <c r="D460" s="51"/>
      <c r="E460" s="310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53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54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2"/>
      <c r="W460" s="295"/>
      <c r="X460" s="51"/>
      <c r="Y460" s="158"/>
      <c r="Z460" s="158"/>
      <c r="AA460" s="144"/>
      <c r="AB460" s="70"/>
      <c r="AC460" s="70" t="s">
        <v>608</v>
      </c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98" t="str">
        <f>IF(BS_CONTROLE[[#This Row],[Local - Partida]]=0, "-", BS_CONTROLE[[#This Row],[Local - Partida]])</f>
        <v>-</v>
      </c>
      <c r="AL460" s="298" t="str">
        <f>IF(BS_CONTROLE[[#This Row],[Local - Encerramento]]=0, "-", BS_CONTROLE[[#This Row],[Local - Encerramento]])</f>
        <v>-</v>
      </c>
      <c r="AM460" s="298" t="str">
        <f>IF(BS_CONTROLE[[#This Row],[Entre - Estações]]=0, "-", BS_CONTROLE[[#This Row],[Entre - Estações]])</f>
        <v>-</v>
      </c>
      <c r="AN460" s="298" t="str">
        <f>IF(BS_CONTROLE[[#This Row],[SB]]=0, "-", BS_CONTROLE[[#This Row],[SB]])</f>
        <v>-</v>
      </c>
      <c r="AO460" s="277" t="str">
        <f>IF(BS_CONTROLE[[#This Row],[SUB]]=0, "-", BS_CONTROLE[[#This Row],[SUB]])</f>
        <v>-</v>
      </c>
      <c r="AP460" s="278" t="str">
        <f>IF(BS_CONTROLE[[#This Row],[KM - Inicio]]=0, "-", BS_CONTROLE[[#This Row],[KM - Inicio]])</f>
        <v>-</v>
      </c>
      <c r="AQ460" s="278" t="str">
        <f>IF(BS_CONTROLE[[#This Row],[KM - Fim]]=0, "-", BS_CONTROLE[[#This Row],[KM - Fim]])</f>
        <v>-</v>
      </c>
      <c r="AR460" s="240"/>
      <c r="AS460" s="240"/>
      <c r="AT460" s="240"/>
      <c r="AU460" s="240"/>
      <c r="AV460" s="240"/>
      <c r="AW460" s="240"/>
      <c r="AX460" s="38"/>
      <c r="AY460" s="30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79" t="str">
        <f>IF(BS_CONTROLE[[#This Row],[Responsavel pelo boletim]]=0, "-", BS_CONTROLE[[#This Row],[Responsavel pelo boletim]])</f>
        <v>-</v>
      </c>
      <c r="BG460" s="15"/>
      <c r="BH460" s="16"/>
      <c r="BI460" s="16"/>
      <c r="BJ460" s="302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3" t="str">
        <f t="shared" si="14"/>
        <v/>
      </c>
    </row>
    <row r="461" spans="1:72" hidden="1">
      <c r="A461" s="167" t="str">
        <f>D461&amp;B461</f>
        <v/>
      </c>
      <c r="B461" s="168"/>
      <c r="C461" s="8"/>
      <c r="D461" s="51"/>
      <c r="E461" s="310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5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54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2"/>
      <c r="W461" s="295"/>
      <c r="X461" s="51"/>
      <c r="Y461" s="158"/>
      <c r="Z461" s="158"/>
      <c r="AA461" s="144"/>
      <c r="AB461" s="70"/>
      <c r="AC461" s="70" t="s">
        <v>608</v>
      </c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98" t="str">
        <f>IF(BS_CONTROLE[[#This Row],[Local - Partida]]=0, "-", BS_CONTROLE[[#This Row],[Local - Partida]])</f>
        <v>-</v>
      </c>
      <c r="AL461" s="298" t="str">
        <f>IF(BS_CONTROLE[[#This Row],[Local - Encerramento]]=0, "-", BS_CONTROLE[[#This Row],[Local - Encerramento]])</f>
        <v>-</v>
      </c>
      <c r="AM461" s="298" t="str">
        <f>IF(BS_CONTROLE[[#This Row],[Entre - Estações]]=0, "-", BS_CONTROLE[[#This Row],[Entre - Estações]])</f>
        <v>-</v>
      </c>
      <c r="AN461" s="298" t="str">
        <f>IF(BS_CONTROLE[[#This Row],[SB]]=0, "-", BS_CONTROLE[[#This Row],[SB]])</f>
        <v>-</v>
      </c>
      <c r="AO461" s="277" t="str">
        <f>IF(BS_CONTROLE[[#This Row],[SUB]]=0, "-", BS_CONTROLE[[#This Row],[SUB]])</f>
        <v>-</v>
      </c>
      <c r="AP461" s="278" t="str">
        <f>IF(BS_CONTROLE[[#This Row],[KM - Inicio]]=0, "-", BS_CONTROLE[[#This Row],[KM - Inicio]])</f>
        <v>-</v>
      </c>
      <c r="AQ461" s="278" t="str">
        <f>IF(BS_CONTROLE[[#This Row],[KM - Fim]]=0, "-", BS_CONTROLE[[#This Row],[KM - Fim]])</f>
        <v>-</v>
      </c>
      <c r="AR461" s="240"/>
      <c r="AS461" s="240"/>
      <c r="AT461" s="240"/>
      <c r="AU461" s="240"/>
      <c r="AV461" s="240"/>
      <c r="AW461" s="240"/>
      <c r="AX461" s="38"/>
      <c r="AY461" s="30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79" t="str">
        <f>IF(BS_CONTROLE[[#This Row],[Responsavel pelo boletim]]=0, "-", BS_CONTROLE[[#This Row],[Responsavel pelo boletim]])</f>
        <v>-</v>
      </c>
      <c r="BG461" s="15"/>
      <c r="BH461" s="16"/>
      <c r="BI461" s="16"/>
      <c r="BJ461" s="302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3" t="str">
        <f t="shared" si="14"/>
        <v/>
      </c>
    </row>
    <row r="462" spans="1:72" hidden="1">
      <c r="A462" s="167" t="str">
        <f>D462&amp;B462</f>
        <v/>
      </c>
      <c r="B462" s="168"/>
      <c r="C462" s="8"/>
      <c r="D462" s="51"/>
      <c r="E462" s="310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5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54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2"/>
      <c r="W462" s="295"/>
      <c r="X462" s="51"/>
      <c r="Y462" s="158"/>
      <c r="Z462" s="158"/>
      <c r="AA462" s="144"/>
      <c r="AB462" s="70"/>
      <c r="AC462" s="70" t="s">
        <v>608</v>
      </c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98" t="str">
        <f>IF(BS_CONTROLE[[#This Row],[Local - Partida]]=0, "-", BS_CONTROLE[[#This Row],[Local - Partida]])</f>
        <v>-</v>
      </c>
      <c r="AL462" s="298" t="str">
        <f>IF(BS_CONTROLE[[#This Row],[Local - Encerramento]]=0, "-", BS_CONTROLE[[#This Row],[Local - Encerramento]])</f>
        <v>-</v>
      </c>
      <c r="AM462" s="298" t="str">
        <f>IF(BS_CONTROLE[[#This Row],[Entre - Estações]]=0, "-", BS_CONTROLE[[#This Row],[Entre - Estações]])</f>
        <v>-</v>
      </c>
      <c r="AN462" s="298" t="str">
        <f>IF(BS_CONTROLE[[#This Row],[SB]]=0, "-", BS_CONTROLE[[#This Row],[SB]])</f>
        <v>-</v>
      </c>
      <c r="AO462" s="277" t="str">
        <f>IF(BS_CONTROLE[[#This Row],[SUB]]=0, "-", BS_CONTROLE[[#This Row],[SUB]])</f>
        <v>-</v>
      </c>
      <c r="AP462" s="278" t="str">
        <f>IF(BS_CONTROLE[[#This Row],[KM - Inicio]]=0, "-", BS_CONTROLE[[#This Row],[KM - Inicio]])</f>
        <v>-</v>
      </c>
      <c r="AQ462" s="278" t="str">
        <f>IF(BS_CONTROLE[[#This Row],[KM - Fim]]=0, "-", BS_CONTROLE[[#This Row],[KM - Fim]])</f>
        <v>-</v>
      </c>
      <c r="AR462" s="240"/>
      <c r="AS462" s="240"/>
      <c r="AT462" s="240"/>
      <c r="AU462" s="240"/>
      <c r="AV462" s="240"/>
      <c r="AW462" s="240"/>
      <c r="AX462" s="38"/>
      <c r="AY462" s="30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79" t="str">
        <f>IF(BS_CONTROLE[[#This Row],[Responsavel pelo boletim]]=0, "-", BS_CONTROLE[[#This Row],[Responsavel pelo boletim]])</f>
        <v>-</v>
      </c>
      <c r="BG462" s="15"/>
      <c r="BH462" s="16"/>
      <c r="BI462" s="16"/>
      <c r="BJ462" s="302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3" t="str">
        <f t="shared" si="14"/>
        <v/>
      </c>
    </row>
    <row r="463" spans="1:72" hidden="1">
      <c r="A463" s="167" t="str">
        <f>D463&amp;B463</f>
        <v/>
      </c>
      <c r="B463" s="168"/>
      <c r="C463" s="8"/>
      <c r="D463" s="51"/>
      <c r="E463" s="310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5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5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2"/>
      <c r="W463" s="295"/>
      <c r="X463" s="51"/>
      <c r="Y463" s="158"/>
      <c r="Z463" s="158"/>
      <c r="AA463" s="144"/>
      <c r="AB463" s="70"/>
      <c r="AC463" s="70" t="s">
        <v>608</v>
      </c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98" t="str">
        <f>IF(BS_CONTROLE[[#This Row],[Local - Partida]]=0, "-", BS_CONTROLE[[#This Row],[Local - Partida]])</f>
        <v>-</v>
      </c>
      <c r="AL463" s="298" t="str">
        <f>IF(BS_CONTROLE[[#This Row],[Local - Encerramento]]=0, "-", BS_CONTROLE[[#This Row],[Local - Encerramento]])</f>
        <v>-</v>
      </c>
      <c r="AM463" s="298" t="str">
        <f>IF(BS_CONTROLE[[#This Row],[Entre - Estações]]=0, "-", BS_CONTROLE[[#This Row],[Entre - Estações]])</f>
        <v>-</v>
      </c>
      <c r="AN463" s="298" t="str">
        <f>IF(BS_CONTROLE[[#This Row],[SB]]=0, "-", BS_CONTROLE[[#This Row],[SB]])</f>
        <v>-</v>
      </c>
      <c r="AO463" s="277" t="str">
        <f>IF(BS_CONTROLE[[#This Row],[SUB]]=0, "-", BS_CONTROLE[[#This Row],[SUB]])</f>
        <v>-</v>
      </c>
      <c r="AP463" s="278" t="str">
        <f>IF(BS_CONTROLE[[#This Row],[KM - Inicio]]=0, "-", BS_CONTROLE[[#This Row],[KM - Inicio]])</f>
        <v>-</v>
      </c>
      <c r="AQ463" s="278" t="str">
        <f>IF(BS_CONTROLE[[#This Row],[KM - Fim]]=0, "-", BS_CONTROLE[[#This Row],[KM - Fim]])</f>
        <v>-</v>
      </c>
      <c r="AR463" s="240"/>
      <c r="AS463" s="240"/>
      <c r="AT463" s="240"/>
      <c r="AU463" s="240"/>
      <c r="AV463" s="240"/>
      <c r="AW463" s="240"/>
      <c r="AX463" s="38"/>
      <c r="AY463" s="30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79" t="str">
        <f>IF(BS_CONTROLE[[#This Row],[Responsavel pelo boletim]]=0, "-", BS_CONTROLE[[#This Row],[Responsavel pelo boletim]])</f>
        <v>-</v>
      </c>
      <c r="BG463" s="15"/>
      <c r="BH463" s="16"/>
      <c r="BI463" s="16"/>
      <c r="BJ463" s="302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3" t="str">
        <f t="shared" si="14"/>
        <v/>
      </c>
    </row>
    <row r="464" spans="1:72" hidden="1">
      <c r="A464" s="167" t="str">
        <f>D464&amp;B464</f>
        <v/>
      </c>
      <c r="B464" s="168"/>
      <c r="C464" s="8"/>
      <c r="D464" s="51"/>
      <c r="E464" s="310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5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5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2"/>
      <c r="W464" s="295"/>
      <c r="X464" s="51"/>
      <c r="Y464" s="158"/>
      <c r="Z464" s="158"/>
      <c r="AA464" s="144"/>
      <c r="AB464" s="70"/>
      <c r="AC464" s="70" t="s">
        <v>608</v>
      </c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98" t="str">
        <f>IF(BS_CONTROLE[[#This Row],[Local - Partida]]=0, "-", BS_CONTROLE[[#This Row],[Local - Partida]])</f>
        <v>-</v>
      </c>
      <c r="AL464" s="298" t="str">
        <f>IF(BS_CONTROLE[[#This Row],[Local - Encerramento]]=0, "-", BS_CONTROLE[[#This Row],[Local - Encerramento]])</f>
        <v>-</v>
      </c>
      <c r="AM464" s="298" t="str">
        <f>IF(BS_CONTROLE[[#This Row],[Entre - Estações]]=0, "-", BS_CONTROLE[[#This Row],[Entre - Estações]])</f>
        <v>-</v>
      </c>
      <c r="AN464" s="298" t="str">
        <f>IF(BS_CONTROLE[[#This Row],[SB]]=0, "-", BS_CONTROLE[[#This Row],[SB]])</f>
        <v>-</v>
      </c>
      <c r="AO464" s="277" t="str">
        <f>IF(BS_CONTROLE[[#This Row],[SUB]]=0, "-", BS_CONTROLE[[#This Row],[SUB]])</f>
        <v>-</v>
      </c>
      <c r="AP464" s="278" t="str">
        <f>IF(BS_CONTROLE[[#This Row],[KM - Inicio]]=0, "-", BS_CONTROLE[[#This Row],[KM - Inicio]])</f>
        <v>-</v>
      </c>
      <c r="AQ464" s="278" t="str">
        <f>IF(BS_CONTROLE[[#This Row],[KM - Fim]]=0, "-", BS_CONTROLE[[#This Row],[KM - Fim]])</f>
        <v>-</v>
      </c>
      <c r="AR464" s="240"/>
      <c r="AS464" s="240"/>
      <c r="AT464" s="240"/>
      <c r="AU464" s="240"/>
      <c r="AV464" s="240"/>
      <c r="AW464" s="240"/>
      <c r="AX464" s="38"/>
      <c r="AY464" s="30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79" t="str">
        <f>IF(BS_CONTROLE[[#This Row],[Responsavel pelo boletim]]=0, "-", BS_CONTROLE[[#This Row],[Responsavel pelo boletim]])</f>
        <v>-</v>
      </c>
      <c r="BG464" s="15"/>
      <c r="BH464" s="16"/>
      <c r="BI464" s="16"/>
      <c r="BJ464" s="302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3" t="str">
        <f t="shared" si="14"/>
        <v/>
      </c>
    </row>
    <row r="465" spans="1:72" hidden="1">
      <c r="A465" s="167" t="str">
        <f>D465&amp;B465</f>
        <v/>
      </c>
      <c r="B465" s="168"/>
      <c r="C465" s="8"/>
      <c r="D465" s="51"/>
      <c r="E465" s="310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53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5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2"/>
      <c r="W465" s="295"/>
      <c r="X465" s="51"/>
      <c r="Y465" s="158"/>
      <c r="Z465" s="158"/>
      <c r="AA465" s="144"/>
      <c r="AB465" s="70"/>
      <c r="AC465" s="70" t="s">
        <v>608</v>
      </c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98" t="str">
        <f>IF(BS_CONTROLE[[#This Row],[Local - Partida]]=0, "-", BS_CONTROLE[[#This Row],[Local - Partida]])</f>
        <v>-</v>
      </c>
      <c r="AL465" s="298" t="str">
        <f>IF(BS_CONTROLE[[#This Row],[Local - Encerramento]]=0, "-", BS_CONTROLE[[#This Row],[Local - Encerramento]])</f>
        <v>-</v>
      </c>
      <c r="AM465" s="298" t="str">
        <f>IF(BS_CONTROLE[[#This Row],[Entre - Estações]]=0, "-", BS_CONTROLE[[#This Row],[Entre - Estações]])</f>
        <v>-</v>
      </c>
      <c r="AN465" s="298" t="str">
        <f>IF(BS_CONTROLE[[#This Row],[SB]]=0, "-", BS_CONTROLE[[#This Row],[SB]])</f>
        <v>-</v>
      </c>
      <c r="AO465" s="277" t="str">
        <f>IF(BS_CONTROLE[[#This Row],[SUB]]=0, "-", BS_CONTROLE[[#This Row],[SUB]])</f>
        <v>-</v>
      </c>
      <c r="AP465" s="278" t="str">
        <f>IF(BS_CONTROLE[[#This Row],[KM - Inicio]]=0, "-", BS_CONTROLE[[#This Row],[KM - Inicio]])</f>
        <v>-</v>
      </c>
      <c r="AQ465" s="278" t="str">
        <f>IF(BS_CONTROLE[[#This Row],[KM - Fim]]=0, "-", BS_CONTROLE[[#This Row],[KM - Fim]])</f>
        <v>-</v>
      </c>
      <c r="AR465" s="240"/>
      <c r="AS465" s="240"/>
      <c r="AT465" s="240"/>
      <c r="AU465" s="240"/>
      <c r="AV465" s="240"/>
      <c r="AW465" s="240"/>
      <c r="AX465" s="38"/>
      <c r="AY465" s="30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79" t="str">
        <f>IF(BS_CONTROLE[[#This Row],[Responsavel pelo boletim]]=0, "-", BS_CONTROLE[[#This Row],[Responsavel pelo boletim]])</f>
        <v>-</v>
      </c>
      <c r="BG465" s="15"/>
      <c r="BH465" s="16"/>
      <c r="BI465" s="16"/>
      <c r="BJ465" s="302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3" t="str">
        <f t="shared" si="14"/>
        <v/>
      </c>
    </row>
    <row r="466" spans="1:72" hidden="1">
      <c r="A466" s="167" t="str">
        <f>D466&amp;B466</f>
        <v/>
      </c>
      <c r="B466" s="168"/>
      <c r="C466" s="8"/>
      <c r="D466" s="51"/>
      <c r="E466" s="310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5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5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2"/>
      <c r="W466" s="295"/>
      <c r="X466" s="51"/>
      <c r="Y466" s="158"/>
      <c r="Z466" s="158"/>
      <c r="AA466" s="144"/>
      <c r="AB466" s="70"/>
      <c r="AC466" s="70" t="s">
        <v>608</v>
      </c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98" t="str">
        <f>IF(BS_CONTROLE[[#This Row],[Local - Partida]]=0, "-", BS_CONTROLE[[#This Row],[Local - Partida]])</f>
        <v>-</v>
      </c>
      <c r="AL466" s="298" t="str">
        <f>IF(BS_CONTROLE[[#This Row],[Local - Encerramento]]=0, "-", BS_CONTROLE[[#This Row],[Local - Encerramento]])</f>
        <v>-</v>
      </c>
      <c r="AM466" s="298" t="str">
        <f>IF(BS_CONTROLE[[#This Row],[Entre - Estações]]=0, "-", BS_CONTROLE[[#This Row],[Entre - Estações]])</f>
        <v>-</v>
      </c>
      <c r="AN466" s="298" t="str">
        <f>IF(BS_CONTROLE[[#This Row],[SB]]=0, "-", BS_CONTROLE[[#This Row],[SB]])</f>
        <v>-</v>
      </c>
      <c r="AO466" s="277" t="str">
        <f>IF(BS_CONTROLE[[#This Row],[SUB]]=0, "-", BS_CONTROLE[[#This Row],[SUB]])</f>
        <v>-</v>
      </c>
      <c r="AP466" s="278" t="str">
        <f>IF(BS_CONTROLE[[#This Row],[KM - Inicio]]=0, "-", BS_CONTROLE[[#This Row],[KM - Inicio]])</f>
        <v>-</v>
      </c>
      <c r="AQ466" s="278" t="str">
        <f>IF(BS_CONTROLE[[#This Row],[KM - Fim]]=0, "-", BS_CONTROLE[[#This Row],[KM - Fim]])</f>
        <v>-</v>
      </c>
      <c r="AR466" s="240"/>
      <c r="AS466" s="240"/>
      <c r="AT466" s="240"/>
      <c r="AU466" s="240"/>
      <c r="AV466" s="240"/>
      <c r="AW466" s="240"/>
      <c r="AX466" s="38"/>
      <c r="AY466" s="30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79" t="str">
        <f>IF(BS_CONTROLE[[#This Row],[Responsavel pelo boletim]]=0, "-", BS_CONTROLE[[#This Row],[Responsavel pelo boletim]])</f>
        <v>-</v>
      </c>
      <c r="BG466" s="15"/>
      <c r="BH466" s="16"/>
      <c r="BI466" s="16"/>
      <c r="BJ466" s="302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3" t="str">
        <f t="shared" si="14"/>
        <v/>
      </c>
    </row>
    <row r="467" spans="1:72" hidden="1">
      <c r="A467" s="167" t="str">
        <f>D467&amp;B467</f>
        <v/>
      </c>
      <c r="B467" s="168"/>
      <c r="C467" s="8"/>
      <c r="D467" s="51"/>
      <c r="E467" s="311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5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5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2"/>
      <c r="W467" s="295"/>
      <c r="X467" s="51"/>
      <c r="Y467" s="158"/>
      <c r="Z467" s="158"/>
      <c r="AA467" s="144"/>
      <c r="AB467" s="70"/>
      <c r="AC467" s="70" t="s">
        <v>608</v>
      </c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98" t="str">
        <f>IF(BS_CONTROLE[[#This Row],[Local - Partida]]=0, "-", BS_CONTROLE[[#This Row],[Local - Partida]])</f>
        <v>-</v>
      </c>
      <c r="AL467" s="298" t="str">
        <f>IF(BS_CONTROLE[[#This Row],[Local - Encerramento]]=0, "-", BS_CONTROLE[[#This Row],[Local - Encerramento]])</f>
        <v>-</v>
      </c>
      <c r="AM467" s="298" t="str">
        <f>IF(BS_CONTROLE[[#This Row],[Entre - Estações]]=0, "-", BS_CONTROLE[[#This Row],[Entre - Estações]])</f>
        <v>-</v>
      </c>
      <c r="AN467" s="298" t="str">
        <f>IF(BS_CONTROLE[[#This Row],[SB]]=0, "-", BS_CONTROLE[[#This Row],[SB]])</f>
        <v>-</v>
      </c>
      <c r="AO467" s="277" t="str">
        <f>IF(BS_CONTROLE[[#This Row],[SUB]]=0, "-", BS_CONTROLE[[#This Row],[SUB]])</f>
        <v>-</v>
      </c>
      <c r="AP467" s="278" t="str">
        <f>IF(BS_CONTROLE[[#This Row],[KM - Inicio]]=0, "-", BS_CONTROLE[[#This Row],[KM - Inicio]])</f>
        <v>-</v>
      </c>
      <c r="AQ467" s="278" t="str">
        <f>IF(BS_CONTROLE[[#This Row],[KM - Fim]]=0, "-", BS_CONTROLE[[#This Row],[KM - Fim]])</f>
        <v>-</v>
      </c>
      <c r="AR467" s="240"/>
      <c r="AS467" s="240"/>
      <c r="AT467" s="240"/>
      <c r="AU467" s="240"/>
      <c r="AV467" s="240"/>
      <c r="AW467" s="240"/>
      <c r="AX467" s="38"/>
      <c r="AY467" s="30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79" t="str">
        <f>IF(BS_CONTROLE[[#This Row],[Responsavel pelo boletim]]=0, "-", BS_CONTROLE[[#This Row],[Responsavel pelo boletim]])</f>
        <v>-</v>
      </c>
      <c r="BG467" s="15"/>
      <c r="BH467" s="16"/>
      <c r="BI467" s="16"/>
      <c r="BJ467" s="302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3" t="str">
        <f t="shared" si="14"/>
        <v/>
      </c>
    </row>
    <row r="468" spans="1:72" hidden="1">
      <c r="A468" s="167" t="str">
        <f>D468&amp;B468</f>
        <v/>
      </c>
      <c r="B468" s="168"/>
      <c r="C468" s="8"/>
      <c r="D468" s="51"/>
      <c r="E468" s="310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5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54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2"/>
      <c r="W468" s="295"/>
      <c r="X468" s="51"/>
      <c r="Y468" s="158"/>
      <c r="Z468" s="158"/>
      <c r="AA468" s="144"/>
      <c r="AB468" s="70"/>
      <c r="AC468" s="70" t="s">
        <v>608</v>
      </c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98" t="str">
        <f>IF(BS_CONTROLE[[#This Row],[Local - Partida]]=0, "-", BS_CONTROLE[[#This Row],[Local - Partida]])</f>
        <v>-</v>
      </c>
      <c r="AL468" s="298" t="str">
        <f>IF(BS_CONTROLE[[#This Row],[Local - Encerramento]]=0, "-", BS_CONTROLE[[#This Row],[Local - Encerramento]])</f>
        <v>-</v>
      </c>
      <c r="AM468" s="298" t="str">
        <f>IF(BS_CONTROLE[[#This Row],[Entre - Estações]]=0, "-", BS_CONTROLE[[#This Row],[Entre - Estações]])</f>
        <v>-</v>
      </c>
      <c r="AN468" s="298" t="str">
        <f>IF(BS_CONTROLE[[#This Row],[SB]]=0, "-", BS_CONTROLE[[#This Row],[SB]])</f>
        <v>-</v>
      </c>
      <c r="AO468" s="277" t="str">
        <f>IF(BS_CONTROLE[[#This Row],[SUB]]=0, "-", BS_CONTROLE[[#This Row],[SUB]])</f>
        <v>-</v>
      </c>
      <c r="AP468" s="278" t="str">
        <f>IF(BS_CONTROLE[[#This Row],[KM - Inicio]]=0, "-", BS_CONTROLE[[#This Row],[KM - Inicio]])</f>
        <v>-</v>
      </c>
      <c r="AQ468" s="278" t="str">
        <f>IF(BS_CONTROLE[[#This Row],[KM - Fim]]=0, "-", BS_CONTROLE[[#This Row],[KM - Fim]])</f>
        <v>-</v>
      </c>
      <c r="AR468" s="240"/>
      <c r="AS468" s="240"/>
      <c r="AT468" s="240"/>
      <c r="AU468" s="240"/>
      <c r="AV468" s="240"/>
      <c r="AW468" s="240"/>
      <c r="AX468" s="38"/>
      <c r="AY468" s="30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79" t="str">
        <f>IF(BS_CONTROLE[[#This Row],[Responsavel pelo boletim]]=0, "-", BS_CONTROLE[[#This Row],[Responsavel pelo boletim]])</f>
        <v>-</v>
      </c>
      <c r="BG468" s="15"/>
      <c r="BH468" s="16"/>
      <c r="BI468" s="16"/>
      <c r="BJ468" s="302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3" t="str">
        <f t="shared" si="14"/>
        <v/>
      </c>
    </row>
    <row r="469" spans="1:72" hidden="1">
      <c r="A469" s="167" t="str">
        <f>D469&amp;B469</f>
        <v/>
      </c>
      <c r="B469" s="168"/>
      <c r="C469" s="8"/>
      <c r="D469" s="51"/>
      <c r="E469" s="310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53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5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2"/>
      <c r="W469" s="295"/>
      <c r="X469" s="51"/>
      <c r="Y469" s="158"/>
      <c r="Z469" s="158"/>
      <c r="AA469" s="144"/>
      <c r="AB469" s="70"/>
      <c r="AC469" s="70" t="s">
        <v>608</v>
      </c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98" t="str">
        <f>IF(BS_CONTROLE[[#This Row],[Local - Partida]]=0, "-", BS_CONTROLE[[#This Row],[Local - Partida]])</f>
        <v>-</v>
      </c>
      <c r="AL469" s="298" t="str">
        <f>IF(BS_CONTROLE[[#This Row],[Local - Encerramento]]=0, "-", BS_CONTROLE[[#This Row],[Local - Encerramento]])</f>
        <v>-</v>
      </c>
      <c r="AM469" s="298" t="str">
        <f>IF(BS_CONTROLE[[#This Row],[Entre - Estações]]=0, "-", BS_CONTROLE[[#This Row],[Entre - Estações]])</f>
        <v>-</v>
      </c>
      <c r="AN469" s="298" t="str">
        <f>IF(BS_CONTROLE[[#This Row],[SB]]=0, "-", BS_CONTROLE[[#This Row],[SB]])</f>
        <v>-</v>
      </c>
      <c r="AO469" s="277" t="str">
        <f>IF(BS_CONTROLE[[#This Row],[SUB]]=0, "-", BS_CONTROLE[[#This Row],[SUB]])</f>
        <v>-</v>
      </c>
      <c r="AP469" s="278" t="str">
        <f>IF(BS_CONTROLE[[#This Row],[KM - Inicio]]=0, "-", BS_CONTROLE[[#This Row],[KM - Inicio]])</f>
        <v>-</v>
      </c>
      <c r="AQ469" s="278" t="str">
        <f>IF(BS_CONTROLE[[#This Row],[KM - Fim]]=0, "-", BS_CONTROLE[[#This Row],[KM - Fim]])</f>
        <v>-</v>
      </c>
      <c r="AR469" s="240"/>
      <c r="AS469" s="240"/>
      <c r="AT469" s="240"/>
      <c r="AU469" s="240"/>
      <c r="AV469" s="240"/>
      <c r="AW469" s="240"/>
      <c r="AX469" s="38"/>
      <c r="AY469" s="30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79" t="str">
        <f>IF(BS_CONTROLE[[#This Row],[Responsavel pelo boletim]]=0, "-", BS_CONTROLE[[#This Row],[Responsavel pelo boletim]])</f>
        <v>-</v>
      </c>
      <c r="BG469" s="15"/>
      <c r="BH469" s="16"/>
      <c r="BI469" s="16"/>
      <c r="BJ469" s="302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3" t="str">
        <f t="shared" si="14"/>
        <v/>
      </c>
    </row>
    <row r="470" spans="1:72" hidden="1">
      <c r="A470" s="167" t="str">
        <f>D470&amp;B470</f>
        <v/>
      </c>
      <c r="B470" s="168"/>
      <c r="C470" s="8"/>
      <c r="D470" s="51"/>
      <c r="E470" s="310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5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5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2"/>
      <c r="W470" s="295"/>
      <c r="X470" s="51"/>
      <c r="Y470" s="158"/>
      <c r="Z470" s="158"/>
      <c r="AA470" s="144"/>
      <c r="AB470" s="70"/>
      <c r="AC470" s="70" t="s">
        <v>608</v>
      </c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98" t="str">
        <f>IF(BS_CONTROLE[[#This Row],[Local - Partida]]=0, "-", BS_CONTROLE[[#This Row],[Local - Partida]])</f>
        <v>-</v>
      </c>
      <c r="AL470" s="298" t="str">
        <f>IF(BS_CONTROLE[[#This Row],[Local - Encerramento]]=0, "-", BS_CONTROLE[[#This Row],[Local - Encerramento]])</f>
        <v>-</v>
      </c>
      <c r="AM470" s="298" t="str">
        <f>IF(BS_CONTROLE[[#This Row],[Entre - Estações]]=0, "-", BS_CONTROLE[[#This Row],[Entre - Estações]])</f>
        <v>-</v>
      </c>
      <c r="AN470" s="298" t="str">
        <f>IF(BS_CONTROLE[[#This Row],[SB]]=0, "-", BS_CONTROLE[[#This Row],[SB]])</f>
        <v>-</v>
      </c>
      <c r="AO470" s="277" t="str">
        <f>IF(BS_CONTROLE[[#This Row],[SUB]]=0, "-", BS_CONTROLE[[#This Row],[SUB]])</f>
        <v>-</v>
      </c>
      <c r="AP470" s="278" t="str">
        <f>IF(BS_CONTROLE[[#This Row],[KM - Inicio]]=0, "-", BS_CONTROLE[[#This Row],[KM - Inicio]])</f>
        <v>-</v>
      </c>
      <c r="AQ470" s="278" t="str">
        <f>IF(BS_CONTROLE[[#This Row],[KM - Fim]]=0, "-", BS_CONTROLE[[#This Row],[KM - Fim]])</f>
        <v>-</v>
      </c>
      <c r="AR470" s="240"/>
      <c r="AS470" s="240"/>
      <c r="AT470" s="240"/>
      <c r="AU470" s="240"/>
      <c r="AV470" s="240"/>
      <c r="AW470" s="240"/>
      <c r="AX470" s="38"/>
      <c r="AY470" s="30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79" t="str">
        <f>IF(BS_CONTROLE[[#This Row],[Responsavel pelo boletim]]=0, "-", BS_CONTROLE[[#This Row],[Responsavel pelo boletim]])</f>
        <v>-</v>
      </c>
      <c r="BG470" s="15"/>
      <c r="BH470" s="16"/>
      <c r="BI470" s="16"/>
      <c r="BJ470" s="302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3" t="str">
        <f t="shared" si="14"/>
        <v/>
      </c>
    </row>
    <row r="471" spans="1:72" hidden="1">
      <c r="A471" s="167" t="str">
        <f>D471&amp;B471</f>
        <v/>
      </c>
      <c r="B471" s="168"/>
      <c r="C471" s="8"/>
      <c r="D471" s="51"/>
      <c r="E471" s="310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5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5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2"/>
      <c r="W471" s="295"/>
      <c r="X471" s="51"/>
      <c r="Y471" s="158"/>
      <c r="Z471" s="158"/>
      <c r="AA471" s="144"/>
      <c r="AB471" s="70"/>
      <c r="AC471" s="70" t="s">
        <v>608</v>
      </c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98" t="str">
        <f>IF(BS_CONTROLE[[#This Row],[Local - Partida]]=0, "-", BS_CONTROLE[[#This Row],[Local - Partida]])</f>
        <v>-</v>
      </c>
      <c r="AL471" s="298" t="str">
        <f>IF(BS_CONTROLE[[#This Row],[Local - Encerramento]]=0, "-", BS_CONTROLE[[#This Row],[Local - Encerramento]])</f>
        <v>-</v>
      </c>
      <c r="AM471" s="298" t="str">
        <f>IF(BS_CONTROLE[[#This Row],[Entre - Estações]]=0, "-", BS_CONTROLE[[#This Row],[Entre - Estações]])</f>
        <v>-</v>
      </c>
      <c r="AN471" s="298" t="str">
        <f>IF(BS_CONTROLE[[#This Row],[SB]]=0, "-", BS_CONTROLE[[#This Row],[SB]])</f>
        <v>-</v>
      </c>
      <c r="AO471" s="277" t="str">
        <f>IF(BS_CONTROLE[[#This Row],[SUB]]=0, "-", BS_CONTROLE[[#This Row],[SUB]])</f>
        <v>-</v>
      </c>
      <c r="AP471" s="278" t="str">
        <f>IF(BS_CONTROLE[[#This Row],[KM - Inicio]]=0, "-", BS_CONTROLE[[#This Row],[KM - Inicio]])</f>
        <v>-</v>
      </c>
      <c r="AQ471" s="278" t="str">
        <f>IF(BS_CONTROLE[[#This Row],[KM - Fim]]=0, "-", BS_CONTROLE[[#This Row],[KM - Fim]])</f>
        <v>-</v>
      </c>
      <c r="AR471" s="240"/>
      <c r="AS471" s="240"/>
      <c r="AT471" s="240"/>
      <c r="AU471" s="240"/>
      <c r="AV471" s="240"/>
      <c r="AW471" s="240"/>
      <c r="AX471" s="38"/>
      <c r="AY471" s="30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79" t="str">
        <f>IF(BS_CONTROLE[[#This Row],[Responsavel pelo boletim]]=0, "-", BS_CONTROLE[[#This Row],[Responsavel pelo boletim]])</f>
        <v>-</v>
      </c>
      <c r="BG471" s="15"/>
      <c r="BH471" s="16"/>
      <c r="BI471" s="16"/>
      <c r="BJ471" s="302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3" t="str">
        <f t="shared" si="14"/>
        <v/>
      </c>
    </row>
    <row r="472" spans="1:72" hidden="1">
      <c r="A472" s="167" t="str">
        <f>D472&amp;B472</f>
        <v/>
      </c>
      <c r="B472" s="168"/>
      <c r="C472" s="8"/>
      <c r="D472" s="51"/>
      <c r="E472" s="310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5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5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2"/>
      <c r="W472" s="295"/>
      <c r="X472" s="51"/>
      <c r="Y472" s="158"/>
      <c r="Z472" s="158"/>
      <c r="AA472" s="144"/>
      <c r="AB472" s="70"/>
      <c r="AC472" s="70" t="s">
        <v>608</v>
      </c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98" t="str">
        <f>IF(BS_CONTROLE[[#This Row],[Local - Partida]]=0, "-", BS_CONTROLE[[#This Row],[Local - Partida]])</f>
        <v>-</v>
      </c>
      <c r="AL472" s="298" t="str">
        <f>IF(BS_CONTROLE[[#This Row],[Local - Encerramento]]=0, "-", BS_CONTROLE[[#This Row],[Local - Encerramento]])</f>
        <v>-</v>
      </c>
      <c r="AM472" s="298" t="str">
        <f>IF(BS_CONTROLE[[#This Row],[Entre - Estações]]=0, "-", BS_CONTROLE[[#This Row],[Entre - Estações]])</f>
        <v>-</v>
      </c>
      <c r="AN472" s="298" t="str">
        <f>IF(BS_CONTROLE[[#This Row],[SB]]=0, "-", BS_CONTROLE[[#This Row],[SB]])</f>
        <v>-</v>
      </c>
      <c r="AO472" s="277" t="str">
        <f>IF(BS_CONTROLE[[#This Row],[SUB]]=0, "-", BS_CONTROLE[[#This Row],[SUB]])</f>
        <v>-</v>
      </c>
      <c r="AP472" s="278" t="str">
        <f>IF(BS_CONTROLE[[#This Row],[KM - Inicio]]=0, "-", BS_CONTROLE[[#This Row],[KM - Inicio]])</f>
        <v>-</v>
      </c>
      <c r="AQ472" s="278" t="str">
        <f>IF(BS_CONTROLE[[#This Row],[KM - Fim]]=0, "-", BS_CONTROLE[[#This Row],[KM - Fim]])</f>
        <v>-</v>
      </c>
      <c r="AR472" s="240"/>
      <c r="AS472" s="240"/>
      <c r="AT472" s="240"/>
      <c r="AU472" s="240"/>
      <c r="AV472" s="240"/>
      <c r="AW472" s="240"/>
      <c r="AX472" s="38"/>
      <c r="AY472" s="30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79" t="str">
        <f>IF(BS_CONTROLE[[#This Row],[Responsavel pelo boletim]]=0, "-", BS_CONTROLE[[#This Row],[Responsavel pelo boletim]])</f>
        <v>-</v>
      </c>
      <c r="BG472" s="15"/>
      <c r="BH472" s="16"/>
      <c r="BI472" s="16"/>
      <c r="BJ472" s="302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3" t="str">
        <f t="shared" si="14"/>
        <v/>
      </c>
    </row>
    <row r="473" spans="1:72" hidden="1">
      <c r="A473" s="167" t="str">
        <f>D473&amp;B473</f>
        <v/>
      </c>
      <c r="B473" s="168"/>
      <c r="C473" s="8"/>
      <c r="D473" s="51"/>
      <c r="E473" s="310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5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5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2"/>
      <c r="W473" s="295"/>
      <c r="X473" s="51"/>
      <c r="Y473" s="158"/>
      <c r="Z473" s="158"/>
      <c r="AA473" s="144"/>
      <c r="AB473" s="70"/>
      <c r="AC473" s="70" t="s">
        <v>608</v>
      </c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98" t="str">
        <f>IF(BS_CONTROLE[[#This Row],[Local - Partida]]=0, "-", BS_CONTROLE[[#This Row],[Local - Partida]])</f>
        <v>-</v>
      </c>
      <c r="AL473" s="298" t="str">
        <f>IF(BS_CONTROLE[[#This Row],[Local - Encerramento]]=0, "-", BS_CONTROLE[[#This Row],[Local - Encerramento]])</f>
        <v>-</v>
      </c>
      <c r="AM473" s="298" t="str">
        <f>IF(BS_CONTROLE[[#This Row],[Entre - Estações]]=0, "-", BS_CONTROLE[[#This Row],[Entre - Estações]])</f>
        <v>-</v>
      </c>
      <c r="AN473" s="298" t="str">
        <f>IF(BS_CONTROLE[[#This Row],[SB]]=0, "-", BS_CONTROLE[[#This Row],[SB]])</f>
        <v>-</v>
      </c>
      <c r="AO473" s="277" t="str">
        <f>IF(BS_CONTROLE[[#This Row],[SUB]]=0, "-", BS_CONTROLE[[#This Row],[SUB]])</f>
        <v>-</v>
      </c>
      <c r="AP473" s="278" t="str">
        <f>IF(BS_CONTROLE[[#This Row],[KM - Inicio]]=0, "-", BS_CONTROLE[[#This Row],[KM - Inicio]])</f>
        <v>-</v>
      </c>
      <c r="AQ473" s="278" t="str">
        <f>IF(BS_CONTROLE[[#This Row],[KM - Fim]]=0, "-", BS_CONTROLE[[#This Row],[KM - Fim]])</f>
        <v>-</v>
      </c>
      <c r="AR473" s="240"/>
      <c r="AS473" s="240"/>
      <c r="AT473" s="240"/>
      <c r="AU473" s="240"/>
      <c r="AV473" s="240"/>
      <c r="AW473" s="240"/>
      <c r="AX473" s="38"/>
      <c r="AY473" s="30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79" t="str">
        <f>IF(BS_CONTROLE[[#This Row],[Responsavel pelo boletim]]=0, "-", BS_CONTROLE[[#This Row],[Responsavel pelo boletim]])</f>
        <v>-</v>
      </c>
      <c r="BG473" s="15"/>
      <c r="BH473" s="16"/>
      <c r="BI473" s="16"/>
      <c r="BJ473" s="302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3" t="str">
        <f t="shared" si="14"/>
        <v/>
      </c>
    </row>
    <row r="474" spans="1:72" hidden="1">
      <c r="A474" s="167" t="str">
        <f>D474&amp;B474</f>
        <v/>
      </c>
      <c r="B474" s="168"/>
      <c r="C474" s="8"/>
      <c r="D474" s="51"/>
      <c r="E474" s="310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5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5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2"/>
      <c r="W474" s="295"/>
      <c r="X474" s="51"/>
      <c r="Y474" s="158"/>
      <c r="Z474" s="158"/>
      <c r="AA474" s="144"/>
      <c r="AB474" s="70"/>
      <c r="AC474" s="70" t="s">
        <v>608</v>
      </c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98" t="str">
        <f>IF(BS_CONTROLE[[#This Row],[Local - Partida]]=0, "-", BS_CONTROLE[[#This Row],[Local - Partida]])</f>
        <v>-</v>
      </c>
      <c r="AL474" s="298" t="str">
        <f>IF(BS_CONTROLE[[#This Row],[Local - Encerramento]]=0, "-", BS_CONTROLE[[#This Row],[Local - Encerramento]])</f>
        <v>-</v>
      </c>
      <c r="AM474" s="298" t="str">
        <f>IF(BS_CONTROLE[[#This Row],[Entre - Estações]]=0, "-", BS_CONTROLE[[#This Row],[Entre - Estações]])</f>
        <v>-</v>
      </c>
      <c r="AN474" s="298" t="str">
        <f>IF(BS_CONTROLE[[#This Row],[SB]]=0, "-", BS_CONTROLE[[#This Row],[SB]])</f>
        <v>-</v>
      </c>
      <c r="AO474" s="277" t="str">
        <f>IF(BS_CONTROLE[[#This Row],[SUB]]=0, "-", BS_CONTROLE[[#This Row],[SUB]])</f>
        <v>-</v>
      </c>
      <c r="AP474" s="278" t="str">
        <f>IF(BS_CONTROLE[[#This Row],[KM - Inicio]]=0, "-", BS_CONTROLE[[#This Row],[KM - Inicio]])</f>
        <v>-</v>
      </c>
      <c r="AQ474" s="278" t="str">
        <f>IF(BS_CONTROLE[[#This Row],[KM - Fim]]=0, "-", BS_CONTROLE[[#This Row],[KM - Fim]])</f>
        <v>-</v>
      </c>
      <c r="AR474" s="240"/>
      <c r="AS474" s="240"/>
      <c r="AT474" s="240"/>
      <c r="AU474" s="240"/>
      <c r="AV474" s="240"/>
      <c r="AW474" s="240"/>
      <c r="AX474" s="38"/>
      <c r="AY474" s="30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79" t="str">
        <f>IF(BS_CONTROLE[[#This Row],[Responsavel pelo boletim]]=0, "-", BS_CONTROLE[[#This Row],[Responsavel pelo boletim]])</f>
        <v>-</v>
      </c>
      <c r="BG474" s="15"/>
      <c r="BH474" s="16"/>
      <c r="BI474" s="16"/>
      <c r="BJ474" s="302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3" t="str">
        <f t="shared" si="14"/>
        <v/>
      </c>
    </row>
    <row r="475" spans="1:72" hidden="1">
      <c r="A475" s="167" t="str">
        <f>D475&amp;B475</f>
        <v/>
      </c>
      <c r="B475" s="168"/>
      <c r="C475" s="8"/>
      <c r="D475" s="51"/>
      <c r="E475" s="310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5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5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2"/>
      <c r="W475" s="295"/>
      <c r="X475" s="51"/>
      <c r="Y475" s="158"/>
      <c r="Z475" s="158"/>
      <c r="AA475" s="144"/>
      <c r="AB475" s="70"/>
      <c r="AC475" s="70" t="s">
        <v>608</v>
      </c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98" t="str">
        <f>IF(BS_CONTROLE[[#This Row],[Local - Partida]]=0, "-", BS_CONTROLE[[#This Row],[Local - Partida]])</f>
        <v>-</v>
      </c>
      <c r="AL475" s="298" t="str">
        <f>IF(BS_CONTROLE[[#This Row],[Local - Encerramento]]=0, "-", BS_CONTROLE[[#This Row],[Local - Encerramento]])</f>
        <v>-</v>
      </c>
      <c r="AM475" s="298" t="str">
        <f>IF(BS_CONTROLE[[#This Row],[Entre - Estações]]=0, "-", BS_CONTROLE[[#This Row],[Entre - Estações]])</f>
        <v>-</v>
      </c>
      <c r="AN475" s="298" t="str">
        <f>IF(BS_CONTROLE[[#This Row],[SB]]=0, "-", BS_CONTROLE[[#This Row],[SB]])</f>
        <v>-</v>
      </c>
      <c r="AO475" s="277" t="str">
        <f>IF(BS_CONTROLE[[#This Row],[SUB]]=0, "-", BS_CONTROLE[[#This Row],[SUB]])</f>
        <v>-</v>
      </c>
      <c r="AP475" s="278" t="str">
        <f>IF(BS_CONTROLE[[#This Row],[KM - Inicio]]=0, "-", BS_CONTROLE[[#This Row],[KM - Inicio]])</f>
        <v>-</v>
      </c>
      <c r="AQ475" s="278" t="str">
        <f>IF(BS_CONTROLE[[#This Row],[KM - Fim]]=0, "-", BS_CONTROLE[[#This Row],[KM - Fim]])</f>
        <v>-</v>
      </c>
      <c r="AR475" s="240"/>
      <c r="AS475" s="240"/>
      <c r="AT475" s="240"/>
      <c r="AU475" s="240"/>
      <c r="AV475" s="240"/>
      <c r="AW475" s="240"/>
      <c r="AX475" s="38"/>
      <c r="AY475" s="30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79" t="str">
        <f>IF(BS_CONTROLE[[#This Row],[Responsavel pelo boletim]]=0, "-", BS_CONTROLE[[#This Row],[Responsavel pelo boletim]])</f>
        <v>-</v>
      </c>
      <c r="BG475" s="15"/>
      <c r="BH475" s="16"/>
      <c r="BI475" s="16"/>
      <c r="BJ475" s="302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3" t="str">
        <f t="shared" si="14"/>
        <v/>
      </c>
    </row>
    <row r="476" spans="1:72" hidden="1">
      <c r="A476" s="167" t="str">
        <f>D476&amp;B476</f>
        <v/>
      </c>
      <c r="B476" s="168"/>
      <c r="C476" s="8"/>
      <c r="D476" s="51"/>
      <c r="E476" s="310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5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5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2"/>
      <c r="W476" s="295"/>
      <c r="X476" s="51"/>
      <c r="Y476" s="158"/>
      <c r="Z476" s="158"/>
      <c r="AA476" s="144"/>
      <c r="AB476" s="70"/>
      <c r="AC476" s="70" t="s">
        <v>608</v>
      </c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98" t="str">
        <f>IF(BS_CONTROLE[[#This Row],[Local - Partida]]=0, "-", BS_CONTROLE[[#This Row],[Local - Partida]])</f>
        <v>-</v>
      </c>
      <c r="AL476" s="298" t="str">
        <f>IF(BS_CONTROLE[[#This Row],[Local - Encerramento]]=0, "-", BS_CONTROLE[[#This Row],[Local - Encerramento]])</f>
        <v>-</v>
      </c>
      <c r="AM476" s="298" t="str">
        <f>IF(BS_CONTROLE[[#This Row],[Entre - Estações]]=0, "-", BS_CONTROLE[[#This Row],[Entre - Estações]])</f>
        <v>-</v>
      </c>
      <c r="AN476" s="298" t="str">
        <f>IF(BS_CONTROLE[[#This Row],[SB]]=0, "-", BS_CONTROLE[[#This Row],[SB]])</f>
        <v>-</v>
      </c>
      <c r="AO476" s="277" t="str">
        <f>IF(BS_CONTROLE[[#This Row],[SUB]]=0, "-", BS_CONTROLE[[#This Row],[SUB]])</f>
        <v>-</v>
      </c>
      <c r="AP476" s="278" t="str">
        <f>IF(BS_CONTROLE[[#This Row],[KM - Inicio]]=0, "-", BS_CONTROLE[[#This Row],[KM - Inicio]])</f>
        <v>-</v>
      </c>
      <c r="AQ476" s="278" t="str">
        <f>IF(BS_CONTROLE[[#This Row],[KM - Fim]]=0, "-", BS_CONTROLE[[#This Row],[KM - Fim]])</f>
        <v>-</v>
      </c>
      <c r="AR476" s="240"/>
      <c r="AS476" s="240"/>
      <c r="AT476" s="240"/>
      <c r="AU476" s="240"/>
      <c r="AV476" s="240"/>
      <c r="AW476" s="240"/>
      <c r="AX476" s="38"/>
      <c r="AY476" s="30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79" t="str">
        <f>IF(BS_CONTROLE[[#This Row],[Responsavel pelo boletim]]=0, "-", BS_CONTROLE[[#This Row],[Responsavel pelo boletim]])</f>
        <v>-</v>
      </c>
      <c r="BG476" s="15"/>
      <c r="BH476" s="16"/>
      <c r="BI476" s="16"/>
      <c r="BJ476" s="302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3" t="str">
        <f t="shared" ref="BT476" si="15">IF(BN476="","",SUBSTITUTE(BM476," ","")&amp;SUBSTITUTE(BN476," ",""))</f>
        <v/>
      </c>
    </row>
    <row r="477" spans="1:72" hidden="1">
      <c r="A477" s="167" t="str">
        <f>D477&amp;B477</f>
        <v/>
      </c>
      <c r="B477" s="168"/>
      <c r="C477" s="8"/>
      <c r="D477" s="51"/>
      <c r="E477" s="310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5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5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2"/>
      <c r="W477" s="295"/>
      <c r="X477" s="51"/>
      <c r="Y477" s="158"/>
      <c r="Z477" s="158"/>
      <c r="AA477" s="144"/>
      <c r="AB477" s="70"/>
      <c r="AC477" s="70" t="s">
        <v>608</v>
      </c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98" t="str">
        <f>IF(BS_CONTROLE[[#This Row],[Local - Partida]]=0, "-", BS_CONTROLE[[#This Row],[Local - Partida]])</f>
        <v>-</v>
      </c>
      <c r="AL477" s="298" t="str">
        <f>IF(BS_CONTROLE[[#This Row],[Local - Encerramento]]=0, "-", BS_CONTROLE[[#This Row],[Local - Encerramento]])</f>
        <v>-</v>
      </c>
      <c r="AM477" s="298" t="str">
        <f>IF(BS_CONTROLE[[#This Row],[Entre - Estações]]=0, "-", BS_CONTROLE[[#This Row],[Entre - Estações]])</f>
        <v>-</v>
      </c>
      <c r="AN477" s="298" t="str">
        <f>IF(BS_CONTROLE[[#This Row],[SB]]=0, "-", BS_CONTROLE[[#This Row],[SB]])</f>
        <v>-</v>
      </c>
      <c r="AO477" s="277" t="str">
        <f>IF(BS_CONTROLE[[#This Row],[SUB]]=0, "-", BS_CONTROLE[[#This Row],[SUB]])</f>
        <v>-</v>
      </c>
      <c r="AP477" s="278" t="str">
        <f>IF(BS_CONTROLE[[#This Row],[KM - Inicio]]=0, "-", BS_CONTROLE[[#This Row],[KM - Inicio]])</f>
        <v>-</v>
      </c>
      <c r="AQ477" s="278" t="str">
        <f>IF(BS_CONTROLE[[#This Row],[KM - Fim]]=0, "-", BS_CONTROLE[[#This Row],[KM - Fim]])</f>
        <v>-</v>
      </c>
      <c r="AR477" s="240"/>
      <c r="AS477" s="240"/>
      <c r="AT477" s="240"/>
      <c r="AU477" s="240"/>
      <c r="AV477" s="240"/>
      <c r="AW477" s="240"/>
      <c r="AX477" s="38"/>
      <c r="AY477" s="30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79" t="str">
        <f>IF(BS_CONTROLE[[#This Row],[Responsavel pelo boletim]]=0, "-", BS_CONTROLE[[#This Row],[Responsavel pelo boletim]])</f>
        <v>-</v>
      </c>
      <c r="BG477" s="15"/>
      <c r="BH477" s="16"/>
      <c r="BI477" s="16"/>
      <c r="BJ477" s="302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3" t="str">
        <f t="shared" ref="BT477:BT522" si="16">IF(BN477="","",SUBSTITUTE(BM477," ","")&amp;SUBSTITUTE(BN477," ",""))</f>
        <v/>
      </c>
    </row>
    <row r="478" spans="1:72" hidden="1">
      <c r="A478" s="167" t="str">
        <f>D478&amp;B478</f>
        <v/>
      </c>
      <c r="B478" s="168"/>
      <c r="C478" s="8"/>
      <c r="D478" s="51"/>
      <c r="E478" s="310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5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5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2"/>
      <c r="W478" s="295"/>
      <c r="X478" s="51"/>
      <c r="Y478" s="158"/>
      <c r="Z478" s="158"/>
      <c r="AA478" s="144"/>
      <c r="AB478" s="70"/>
      <c r="AC478" s="70" t="s">
        <v>608</v>
      </c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98" t="str">
        <f>IF(BS_CONTROLE[[#This Row],[Local - Partida]]=0, "-", BS_CONTROLE[[#This Row],[Local - Partida]])</f>
        <v>-</v>
      </c>
      <c r="AL478" s="298" t="str">
        <f>IF(BS_CONTROLE[[#This Row],[Local - Encerramento]]=0, "-", BS_CONTROLE[[#This Row],[Local - Encerramento]])</f>
        <v>-</v>
      </c>
      <c r="AM478" s="298" t="str">
        <f>IF(BS_CONTROLE[[#This Row],[Entre - Estações]]=0, "-", BS_CONTROLE[[#This Row],[Entre - Estações]])</f>
        <v>-</v>
      </c>
      <c r="AN478" s="298" t="str">
        <f>IF(BS_CONTROLE[[#This Row],[SB]]=0, "-", BS_CONTROLE[[#This Row],[SB]])</f>
        <v>-</v>
      </c>
      <c r="AO478" s="277" t="str">
        <f>IF(BS_CONTROLE[[#This Row],[SUB]]=0, "-", BS_CONTROLE[[#This Row],[SUB]])</f>
        <v>-</v>
      </c>
      <c r="AP478" s="278" t="str">
        <f>IF(BS_CONTROLE[[#This Row],[KM - Inicio]]=0, "-", BS_CONTROLE[[#This Row],[KM - Inicio]])</f>
        <v>-</v>
      </c>
      <c r="AQ478" s="278" t="str">
        <f>IF(BS_CONTROLE[[#This Row],[KM - Fim]]=0, "-", BS_CONTROLE[[#This Row],[KM - Fim]])</f>
        <v>-</v>
      </c>
      <c r="AR478" s="240"/>
      <c r="AS478" s="240"/>
      <c r="AT478" s="240"/>
      <c r="AU478" s="240"/>
      <c r="AV478" s="240"/>
      <c r="AW478" s="240"/>
      <c r="AX478" s="38"/>
      <c r="AY478" s="30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79" t="str">
        <f>IF(BS_CONTROLE[[#This Row],[Responsavel pelo boletim]]=0, "-", BS_CONTROLE[[#This Row],[Responsavel pelo boletim]])</f>
        <v>-</v>
      </c>
      <c r="BG478" s="15"/>
      <c r="BH478" s="16"/>
      <c r="BI478" s="16"/>
      <c r="BJ478" s="302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3" t="str">
        <f t="shared" si="16"/>
        <v/>
      </c>
    </row>
    <row r="479" spans="1:72" hidden="1">
      <c r="A479" s="167" t="str">
        <f>D479&amp;B479</f>
        <v/>
      </c>
      <c r="B479" s="168"/>
      <c r="C479" s="8"/>
      <c r="D479" s="51"/>
      <c r="E479" s="311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5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5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2"/>
      <c r="W479" s="295"/>
      <c r="X479" s="51"/>
      <c r="Y479" s="158"/>
      <c r="Z479" s="158"/>
      <c r="AA479" s="144"/>
      <c r="AB479" s="70"/>
      <c r="AC479" s="70" t="s">
        <v>608</v>
      </c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98" t="str">
        <f>IF(BS_CONTROLE[[#This Row],[Local - Partida]]=0, "-", BS_CONTROLE[[#This Row],[Local - Partida]])</f>
        <v>-</v>
      </c>
      <c r="AL479" s="298" t="str">
        <f>IF(BS_CONTROLE[[#This Row],[Local - Encerramento]]=0, "-", BS_CONTROLE[[#This Row],[Local - Encerramento]])</f>
        <v>-</v>
      </c>
      <c r="AM479" s="298" t="str">
        <f>IF(BS_CONTROLE[[#This Row],[Entre - Estações]]=0, "-", BS_CONTROLE[[#This Row],[Entre - Estações]])</f>
        <v>-</v>
      </c>
      <c r="AN479" s="298" t="str">
        <f>IF(BS_CONTROLE[[#This Row],[SB]]=0, "-", BS_CONTROLE[[#This Row],[SB]])</f>
        <v>-</v>
      </c>
      <c r="AO479" s="277" t="str">
        <f>IF(BS_CONTROLE[[#This Row],[SUB]]=0, "-", BS_CONTROLE[[#This Row],[SUB]])</f>
        <v>-</v>
      </c>
      <c r="AP479" s="278" t="str">
        <f>IF(BS_CONTROLE[[#This Row],[KM - Inicio]]=0, "-", BS_CONTROLE[[#This Row],[KM - Inicio]])</f>
        <v>-</v>
      </c>
      <c r="AQ479" s="278" t="str">
        <f>IF(BS_CONTROLE[[#This Row],[KM - Fim]]=0, "-", BS_CONTROLE[[#This Row],[KM - Fim]])</f>
        <v>-</v>
      </c>
      <c r="AR479" s="240"/>
      <c r="AS479" s="240"/>
      <c r="AT479" s="240"/>
      <c r="AU479" s="240"/>
      <c r="AV479" s="240"/>
      <c r="AW479" s="240"/>
      <c r="AX479" s="38"/>
      <c r="AY479" s="30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79" t="str">
        <f>IF(BS_CONTROLE[[#This Row],[Responsavel pelo boletim]]=0, "-", BS_CONTROLE[[#This Row],[Responsavel pelo boletim]])</f>
        <v>-</v>
      </c>
      <c r="BG479" s="15"/>
      <c r="BH479" s="16"/>
      <c r="BI479" s="16"/>
      <c r="BJ479" s="302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3" t="str">
        <f t="shared" si="16"/>
        <v/>
      </c>
    </row>
    <row r="480" spans="1:72" hidden="1">
      <c r="A480" s="167" t="str">
        <f>D480&amp;B480</f>
        <v/>
      </c>
      <c r="B480" s="168"/>
      <c r="C480" s="8"/>
      <c r="D480" s="51"/>
      <c r="E480" s="310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5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5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2"/>
      <c r="W480" s="295"/>
      <c r="X480" s="51"/>
      <c r="Y480" s="158"/>
      <c r="Z480" s="158"/>
      <c r="AA480" s="144"/>
      <c r="AB480" s="70"/>
      <c r="AC480" s="70" t="s">
        <v>608</v>
      </c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98" t="str">
        <f>IF(BS_CONTROLE[[#This Row],[Local - Partida]]=0, "-", BS_CONTROLE[[#This Row],[Local - Partida]])</f>
        <v>-</v>
      </c>
      <c r="AL480" s="298" t="str">
        <f>IF(BS_CONTROLE[[#This Row],[Local - Encerramento]]=0, "-", BS_CONTROLE[[#This Row],[Local - Encerramento]])</f>
        <v>-</v>
      </c>
      <c r="AM480" s="298" t="str">
        <f>IF(BS_CONTROLE[[#This Row],[Entre - Estações]]=0, "-", BS_CONTROLE[[#This Row],[Entre - Estações]])</f>
        <v>-</v>
      </c>
      <c r="AN480" s="298" t="str">
        <f>IF(BS_CONTROLE[[#This Row],[SB]]=0, "-", BS_CONTROLE[[#This Row],[SB]])</f>
        <v>-</v>
      </c>
      <c r="AO480" s="277" t="str">
        <f>IF(BS_CONTROLE[[#This Row],[SUB]]=0, "-", BS_CONTROLE[[#This Row],[SUB]])</f>
        <v>-</v>
      </c>
      <c r="AP480" s="278" t="str">
        <f>IF(BS_CONTROLE[[#This Row],[KM - Inicio]]=0, "-", BS_CONTROLE[[#This Row],[KM - Inicio]])</f>
        <v>-</v>
      </c>
      <c r="AQ480" s="278" t="str">
        <f>IF(BS_CONTROLE[[#This Row],[KM - Fim]]=0, "-", BS_CONTROLE[[#This Row],[KM - Fim]])</f>
        <v>-</v>
      </c>
      <c r="AR480" s="240"/>
      <c r="AS480" s="240"/>
      <c r="AT480" s="240"/>
      <c r="AU480" s="240"/>
      <c r="AV480" s="240"/>
      <c r="AW480" s="240"/>
      <c r="AX480" s="38"/>
      <c r="AY480" s="30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79" t="str">
        <f>IF(BS_CONTROLE[[#This Row],[Responsavel pelo boletim]]=0, "-", BS_CONTROLE[[#This Row],[Responsavel pelo boletim]])</f>
        <v>-</v>
      </c>
      <c r="BG480" s="15"/>
      <c r="BH480" s="16"/>
      <c r="BI480" s="16"/>
      <c r="BJ480" s="302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3" t="str">
        <f t="shared" si="16"/>
        <v/>
      </c>
    </row>
    <row r="481" spans="1:72" hidden="1">
      <c r="A481" s="167" t="str">
        <f>D481&amp;B481</f>
        <v/>
      </c>
      <c r="B481" s="168"/>
      <c r="C481" s="8"/>
      <c r="D481" s="51"/>
      <c r="E481" s="310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5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5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2"/>
      <c r="W481" s="295"/>
      <c r="X481" s="51"/>
      <c r="Y481" s="158"/>
      <c r="Z481" s="158"/>
      <c r="AA481" s="144"/>
      <c r="AB481" s="70"/>
      <c r="AC481" s="70" t="s">
        <v>608</v>
      </c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98" t="str">
        <f>IF(BS_CONTROLE[[#This Row],[Local - Partida]]=0, "-", BS_CONTROLE[[#This Row],[Local - Partida]])</f>
        <v>-</v>
      </c>
      <c r="AL481" s="298" t="str">
        <f>IF(BS_CONTROLE[[#This Row],[Local - Encerramento]]=0, "-", BS_CONTROLE[[#This Row],[Local - Encerramento]])</f>
        <v>-</v>
      </c>
      <c r="AM481" s="298" t="str">
        <f>IF(BS_CONTROLE[[#This Row],[Entre - Estações]]=0, "-", BS_CONTROLE[[#This Row],[Entre - Estações]])</f>
        <v>-</v>
      </c>
      <c r="AN481" s="298" t="str">
        <f>IF(BS_CONTROLE[[#This Row],[SB]]=0, "-", BS_CONTROLE[[#This Row],[SB]])</f>
        <v>-</v>
      </c>
      <c r="AO481" s="277" t="str">
        <f>IF(BS_CONTROLE[[#This Row],[SUB]]=0, "-", BS_CONTROLE[[#This Row],[SUB]])</f>
        <v>-</v>
      </c>
      <c r="AP481" s="278" t="str">
        <f>IF(BS_CONTROLE[[#This Row],[KM - Inicio]]=0, "-", BS_CONTROLE[[#This Row],[KM - Inicio]])</f>
        <v>-</v>
      </c>
      <c r="AQ481" s="278" t="str">
        <f>IF(BS_CONTROLE[[#This Row],[KM - Fim]]=0, "-", BS_CONTROLE[[#This Row],[KM - Fim]])</f>
        <v>-</v>
      </c>
      <c r="AR481" s="240"/>
      <c r="AS481" s="240"/>
      <c r="AT481" s="240"/>
      <c r="AU481" s="240"/>
      <c r="AV481" s="240"/>
      <c r="AW481" s="240"/>
      <c r="AX481" s="38"/>
      <c r="AY481" s="30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79" t="str">
        <f>IF(BS_CONTROLE[[#This Row],[Responsavel pelo boletim]]=0, "-", BS_CONTROLE[[#This Row],[Responsavel pelo boletim]])</f>
        <v>-</v>
      </c>
      <c r="BG481" s="15"/>
      <c r="BH481" s="16"/>
      <c r="BI481" s="16"/>
      <c r="BJ481" s="302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3" t="str">
        <f t="shared" si="16"/>
        <v/>
      </c>
    </row>
    <row r="482" spans="1:72" hidden="1">
      <c r="A482" s="167" t="str">
        <f>D482&amp;B482</f>
        <v/>
      </c>
      <c r="B482" s="168"/>
      <c r="C482" s="8"/>
      <c r="D482" s="51"/>
      <c r="E482" s="310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5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54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2"/>
      <c r="W482" s="295"/>
      <c r="X482" s="51"/>
      <c r="Y482" s="158"/>
      <c r="Z482" s="158"/>
      <c r="AA482" s="144"/>
      <c r="AB482" s="70"/>
      <c r="AC482" s="70" t="s">
        <v>608</v>
      </c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98" t="str">
        <f>IF(BS_CONTROLE[[#This Row],[Local - Partida]]=0, "-", BS_CONTROLE[[#This Row],[Local - Partida]])</f>
        <v>-</v>
      </c>
      <c r="AL482" s="298" t="str">
        <f>IF(BS_CONTROLE[[#This Row],[Local - Encerramento]]=0, "-", BS_CONTROLE[[#This Row],[Local - Encerramento]])</f>
        <v>-</v>
      </c>
      <c r="AM482" s="298" t="str">
        <f>IF(BS_CONTROLE[[#This Row],[Entre - Estações]]=0, "-", BS_CONTROLE[[#This Row],[Entre - Estações]])</f>
        <v>-</v>
      </c>
      <c r="AN482" s="298" t="str">
        <f>IF(BS_CONTROLE[[#This Row],[SB]]=0, "-", BS_CONTROLE[[#This Row],[SB]])</f>
        <v>-</v>
      </c>
      <c r="AO482" s="277" t="str">
        <f>IF(BS_CONTROLE[[#This Row],[SUB]]=0, "-", BS_CONTROLE[[#This Row],[SUB]])</f>
        <v>-</v>
      </c>
      <c r="AP482" s="278" t="str">
        <f>IF(BS_CONTROLE[[#This Row],[KM - Inicio]]=0, "-", BS_CONTROLE[[#This Row],[KM - Inicio]])</f>
        <v>-</v>
      </c>
      <c r="AQ482" s="278" t="str">
        <f>IF(BS_CONTROLE[[#This Row],[KM - Fim]]=0, "-", BS_CONTROLE[[#This Row],[KM - Fim]])</f>
        <v>-</v>
      </c>
      <c r="AR482" s="240"/>
      <c r="AS482" s="240"/>
      <c r="AT482" s="240"/>
      <c r="AU482" s="240"/>
      <c r="AV482" s="240"/>
      <c r="AW482" s="240"/>
      <c r="AX482" s="38"/>
      <c r="AY482" s="30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79" t="str">
        <f>IF(BS_CONTROLE[[#This Row],[Responsavel pelo boletim]]=0, "-", BS_CONTROLE[[#This Row],[Responsavel pelo boletim]])</f>
        <v>-</v>
      </c>
      <c r="BG482" s="15"/>
      <c r="BH482" s="16"/>
      <c r="BI482" s="16"/>
      <c r="BJ482" s="302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3" t="str">
        <f t="shared" si="16"/>
        <v/>
      </c>
    </row>
    <row r="483" spans="1:72" hidden="1">
      <c r="A483" s="167" t="str">
        <f>D483&amp;B483</f>
        <v/>
      </c>
      <c r="B483" s="168"/>
      <c r="C483" s="8"/>
      <c r="D483" s="51"/>
      <c r="E483" s="310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5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54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2"/>
      <c r="W483" s="295"/>
      <c r="X483" s="51"/>
      <c r="Y483" s="158"/>
      <c r="Z483" s="158"/>
      <c r="AA483" s="144"/>
      <c r="AB483" s="70"/>
      <c r="AC483" s="70" t="s">
        <v>608</v>
      </c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98" t="str">
        <f>IF(BS_CONTROLE[[#This Row],[Local - Partida]]=0, "-", BS_CONTROLE[[#This Row],[Local - Partida]])</f>
        <v>-</v>
      </c>
      <c r="AL483" s="298" t="str">
        <f>IF(BS_CONTROLE[[#This Row],[Local - Encerramento]]=0, "-", BS_CONTROLE[[#This Row],[Local - Encerramento]])</f>
        <v>-</v>
      </c>
      <c r="AM483" s="298" t="str">
        <f>IF(BS_CONTROLE[[#This Row],[Entre - Estações]]=0, "-", BS_CONTROLE[[#This Row],[Entre - Estações]])</f>
        <v>-</v>
      </c>
      <c r="AN483" s="298" t="str">
        <f>IF(BS_CONTROLE[[#This Row],[SB]]=0, "-", BS_CONTROLE[[#This Row],[SB]])</f>
        <v>-</v>
      </c>
      <c r="AO483" s="277" t="str">
        <f>IF(BS_CONTROLE[[#This Row],[SUB]]=0, "-", BS_CONTROLE[[#This Row],[SUB]])</f>
        <v>-</v>
      </c>
      <c r="AP483" s="278" t="str">
        <f>IF(BS_CONTROLE[[#This Row],[KM - Inicio]]=0, "-", BS_CONTROLE[[#This Row],[KM - Inicio]])</f>
        <v>-</v>
      </c>
      <c r="AQ483" s="278" t="str">
        <f>IF(BS_CONTROLE[[#This Row],[KM - Fim]]=0, "-", BS_CONTROLE[[#This Row],[KM - Fim]])</f>
        <v>-</v>
      </c>
      <c r="AR483" s="240"/>
      <c r="AS483" s="240"/>
      <c r="AT483" s="240"/>
      <c r="AU483" s="240"/>
      <c r="AV483" s="240"/>
      <c r="AW483" s="240"/>
      <c r="AX483" s="38"/>
      <c r="AY483" s="30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79" t="str">
        <f>IF(BS_CONTROLE[[#This Row],[Responsavel pelo boletim]]=0, "-", BS_CONTROLE[[#This Row],[Responsavel pelo boletim]])</f>
        <v>-</v>
      </c>
      <c r="BG483" s="15"/>
      <c r="BH483" s="16"/>
      <c r="BI483" s="16"/>
      <c r="BJ483" s="302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3" t="str">
        <f t="shared" si="16"/>
        <v/>
      </c>
    </row>
    <row r="484" spans="1:72" hidden="1">
      <c r="A484" s="167" t="str">
        <f>D484&amp;B484</f>
        <v/>
      </c>
      <c r="B484" s="168"/>
      <c r="C484" s="8"/>
      <c r="D484" s="51"/>
      <c r="E484" s="310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53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54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2"/>
      <c r="W484" s="295"/>
      <c r="X484" s="51"/>
      <c r="Y484" s="158"/>
      <c r="Z484" s="158"/>
      <c r="AA484" s="144"/>
      <c r="AB484" s="70"/>
      <c r="AC484" s="70" t="s">
        <v>608</v>
      </c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98" t="str">
        <f>IF(BS_CONTROLE[[#This Row],[Local - Partida]]=0, "-", BS_CONTROLE[[#This Row],[Local - Partida]])</f>
        <v>-</v>
      </c>
      <c r="AL484" s="298" t="str">
        <f>IF(BS_CONTROLE[[#This Row],[Local - Encerramento]]=0, "-", BS_CONTROLE[[#This Row],[Local - Encerramento]])</f>
        <v>-</v>
      </c>
      <c r="AM484" s="298" t="str">
        <f>IF(BS_CONTROLE[[#This Row],[Entre - Estações]]=0, "-", BS_CONTROLE[[#This Row],[Entre - Estações]])</f>
        <v>-</v>
      </c>
      <c r="AN484" s="298" t="str">
        <f>IF(BS_CONTROLE[[#This Row],[SB]]=0, "-", BS_CONTROLE[[#This Row],[SB]])</f>
        <v>-</v>
      </c>
      <c r="AO484" s="277" t="str">
        <f>IF(BS_CONTROLE[[#This Row],[SUB]]=0, "-", BS_CONTROLE[[#This Row],[SUB]])</f>
        <v>-</v>
      </c>
      <c r="AP484" s="278" t="str">
        <f>IF(BS_CONTROLE[[#This Row],[KM - Inicio]]=0, "-", BS_CONTROLE[[#This Row],[KM - Inicio]])</f>
        <v>-</v>
      </c>
      <c r="AQ484" s="278" t="str">
        <f>IF(BS_CONTROLE[[#This Row],[KM - Fim]]=0, "-", BS_CONTROLE[[#This Row],[KM - Fim]])</f>
        <v>-</v>
      </c>
      <c r="AR484" s="240"/>
      <c r="AS484" s="240"/>
      <c r="AT484" s="240"/>
      <c r="AU484" s="240"/>
      <c r="AV484" s="240"/>
      <c r="AW484" s="240"/>
      <c r="AX484" s="38"/>
      <c r="AY484" s="30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79" t="str">
        <f>IF(BS_CONTROLE[[#This Row],[Responsavel pelo boletim]]=0, "-", BS_CONTROLE[[#This Row],[Responsavel pelo boletim]])</f>
        <v>-</v>
      </c>
      <c r="BG484" s="15"/>
      <c r="BH484" s="16"/>
      <c r="BI484" s="16"/>
      <c r="BJ484" s="302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3" t="str">
        <f t="shared" si="16"/>
        <v/>
      </c>
    </row>
    <row r="485" spans="1:72" hidden="1">
      <c r="A485" s="167" t="str">
        <f>D485&amp;B485</f>
        <v/>
      </c>
      <c r="B485" s="168"/>
      <c r="C485" s="8"/>
      <c r="D485" s="51"/>
      <c r="E485" s="310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5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54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2"/>
      <c r="W485" s="295"/>
      <c r="X485" s="51"/>
      <c r="Y485" s="158"/>
      <c r="Z485" s="158"/>
      <c r="AA485" s="144"/>
      <c r="AB485" s="70"/>
      <c r="AC485" s="70" t="s">
        <v>608</v>
      </c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98" t="str">
        <f>IF(BS_CONTROLE[[#This Row],[Local - Partida]]=0, "-", BS_CONTROLE[[#This Row],[Local - Partida]])</f>
        <v>-</v>
      </c>
      <c r="AL485" s="298" t="str">
        <f>IF(BS_CONTROLE[[#This Row],[Local - Encerramento]]=0, "-", BS_CONTROLE[[#This Row],[Local - Encerramento]])</f>
        <v>-</v>
      </c>
      <c r="AM485" s="298" t="str">
        <f>IF(BS_CONTROLE[[#This Row],[Entre - Estações]]=0, "-", BS_CONTROLE[[#This Row],[Entre - Estações]])</f>
        <v>-</v>
      </c>
      <c r="AN485" s="298" t="str">
        <f>IF(BS_CONTROLE[[#This Row],[SB]]=0, "-", BS_CONTROLE[[#This Row],[SB]])</f>
        <v>-</v>
      </c>
      <c r="AO485" s="277" t="str">
        <f>IF(BS_CONTROLE[[#This Row],[SUB]]=0, "-", BS_CONTROLE[[#This Row],[SUB]])</f>
        <v>-</v>
      </c>
      <c r="AP485" s="278" t="str">
        <f>IF(BS_CONTROLE[[#This Row],[KM - Inicio]]=0, "-", BS_CONTROLE[[#This Row],[KM - Inicio]])</f>
        <v>-</v>
      </c>
      <c r="AQ485" s="278" t="str">
        <f>IF(BS_CONTROLE[[#This Row],[KM - Fim]]=0, "-", BS_CONTROLE[[#This Row],[KM - Fim]])</f>
        <v>-</v>
      </c>
      <c r="AR485" s="240"/>
      <c r="AS485" s="240"/>
      <c r="AT485" s="240"/>
      <c r="AU485" s="240"/>
      <c r="AV485" s="240"/>
      <c r="AW485" s="240"/>
      <c r="AX485" s="38"/>
      <c r="AY485" s="30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79" t="str">
        <f>IF(BS_CONTROLE[[#This Row],[Responsavel pelo boletim]]=0, "-", BS_CONTROLE[[#This Row],[Responsavel pelo boletim]])</f>
        <v>-</v>
      </c>
      <c r="BG485" s="15"/>
      <c r="BH485" s="16"/>
      <c r="BI485" s="16"/>
      <c r="BJ485" s="302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3" t="str">
        <f t="shared" si="16"/>
        <v/>
      </c>
    </row>
    <row r="486" spans="1:72" hidden="1">
      <c r="A486" s="167" t="str">
        <f>D486&amp;B486</f>
        <v/>
      </c>
      <c r="B486" s="168"/>
      <c r="C486" s="8"/>
      <c r="D486" s="51"/>
      <c r="E486" s="310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5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54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2"/>
      <c r="W486" s="295"/>
      <c r="X486" s="51"/>
      <c r="Y486" s="158"/>
      <c r="Z486" s="158"/>
      <c r="AA486" s="144"/>
      <c r="AB486" s="70"/>
      <c r="AC486" s="70" t="s">
        <v>608</v>
      </c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98" t="str">
        <f>IF(BS_CONTROLE[[#This Row],[Local - Partida]]=0, "-", BS_CONTROLE[[#This Row],[Local - Partida]])</f>
        <v>-</v>
      </c>
      <c r="AL486" s="298" t="str">
        <f>IF(BS_CONTROLE[[#This Row],[Local - Encerramento]]=0, "-", BS_CONTROLE[[#This Row],[Local - Encerramento]])</f>
        <v>-</v>
      </c>
      <c r="AM486" s="298" t="str">
        <f>IF(BS_CONTROLE[[#This Row],[Entre - Estações]]=0, "-", BS_CONTROLE[[#This Row],[Entre - Estações]])</f>
        <v>-</v>
      </c>
      <c r="AN486" s="298" t="str">
        <f>IF(BS_CONTROLE[[#This Row],[SB]]=0, "-", BS_CONTROLE[[#This Row],[SB]])</f>
        <v>-</v>
      </c>
      <c r="AO486" s="277" t="str">
        <f>IF(BS_CONTROLE[[#This Row],[SUB]]=0, "-", BS_CONTROLE[[#This Row],[SUB]])</f>
        <v>-</v>
      </c>
      <c r="AP486" s="278" t="str">
        <f>IF(BS_CONTROLE[[#This Row],[KM - Inicio]]=0, "-", BS_CONTROLE[[#This Row],[KM - Inicio]])</f>
        <v>-</v>
      </c>
      <c r="AQ486" s="278" t="str">
        <f>IF(BS_CONTROLE[[#This Row],[KM - Fim]]=0, "-", BS_CONTROLE[[#This Row],[KM - Fim]])</f>
        <v>-</v>
      </c>
      <c r="AR486" s="240"/>
      <c r="AS486" s="240"/>
      <c r="AT486" s="240"/>
      <c r="AU486" s="240"/>
      <c r="AV486" s="240"/>
      <c r="AW486" s="240"/>
      <c r="AX486" s="38"/>
      <c r="AY486" s="30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79" t="str">
        <f>IF(BS_CONTROLE[[#This Row],[Responsavel pelo boletim]]=0, "-", BS_CONTROLE[[#This Row],[Responsavel pelo boletim]])</f>
        <v>-</v>
      </c>
      <c r="BG486" s="15"/>
      <c r="BH486" s="16"/>
      <c r="BI486" s="16"/>
      <c r="BJ486" s="302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3" t="str">
        <f t="shared" si="16"/>
        <v/>
      </c>
    </row>
    <row r="487" spans="1:72" hidden="1">
      <c r="A487" s="167" t="str">
        <f>D487&amp;B487</f>
        <v/>
      </c>
      <c r="B487" s="168"/>
      <c r="C487" s="8"/>
      <c r="D487" s="51"/>
      <c r="E487" s="310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5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54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2"/>
      <c r="W487" s="295"/>
      <c r="X487" s="51"/>
      <c r="Y487" s="158"/>
      <c r="Z487" s="158"/>
      <c r="AA487" s="144"/>
      <c r="AB487" s="70"/>
      <c r="AC487" s="70" t="s">
        <v>608</v>
      </c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98" t="str">
        <f>IF(BS_CONTROLE[[#This Row],[Local - Partida]]=0, "-", BS_CONTROLE[[#This Row],[Local - Partida]])</f>
        <v>-</v>
      </c>
      <c r="AL487" s="298" t="str">
        <f>IF(BS_CONTROLE[[#This Row],[Local - Encerramento]]=0, "-", BS_CONTROLE[[#This Row],[Local - Encerramento]])</f>
        <v>-</v>
      </c>
      <c r="AM487" s="298" t="str">
        <f>IF(BS_CONTROLE[[#This Row],[Entre - Estações]]=0, "-", BS_CONTROLE[[#This Row],[Entre - Estações]])</f>
        <v>-</v>
      </c>
      <c r="AN487" s="298" t="str">
        <f>IF(BS_CONTROLE[[#This Row],[SB]]=0, "-", BS_CONTROLE[[#This Row],[SB]])</f>
        <v>-</v>
      </c>
      <c r="AO487" s="277" t="str">
        <f>IF(BS_CONTROLE[[#This Row],[SUB]]=0, "-", BS_CONTROLE[[#This Row],[SUB]])</f>
        <v>-</v>
      </c>
      <c r="AP487" s="278" t="str">
        <f>IF(BS_CONTROLE[[#This Row],[KM - Inicio]]=0, "-", BS_CONTROLE[[#This Row],[KM - Inicio]])</f>
        <v>-</v>
      </c>
      <c r="AQ487" s="278" t="str">
        <f>IF(BS_CONTROLE[[#This Row],[KM - Fim]]=0, "-", BS_CONTROLE[[#This Row],[KM - Fim]])</f>
        <v>-</v>
      </c>
      <c r="AR487" s="240"/>
      <c r="AS487" s="240"/>
      <c r="AT487" s="240"/>
      <c r="AU487" s="240"/>
      <c r="AV487" s="240"/>
      <c r="AW487" s="240"/>
      <c r="AX487" s="38"/>
      <c r="AY487" s="30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79" t="str">
        <f>IF(BS_CONTROLE[[#This Row],[Responsavel pelo boletim]]=0, "-", BS_CONTROLE[[#This Row],[Responsavel pelo boletim]])</f>
        <v>-</v>
      </c>
      <c r="BG487" s="15"/>
      <c r="BH487" s="16"/>
      <c r="BI487" s="16"/>
      <c r="BJ487" s="302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3" t="str">
        <f t="shared" si="16"/>
        <v/>
      </c>
    </row>
    <row r="488" spans="1:72" hidden="1">
      <c r="A488" s="167" t="str">
        <f>D488&amp;B488</f>
        <v/>
      </c>
      <c r="B488" s="168"/>
      <c r="C488" s="8"/>
      <c r="D488" s="51"/>
      <c r="E488" s="310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5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54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2"/>
      <c r="W488" s="295"/>
      <c r="X488" s="51"/>
      <c r="Y488" s="158"/>
      <c r="Z488" s="158"/>
      <c r="AA488" s="144"/>
      <c r="AB488" s="70"/>
      <c r="AC488" s="70" t="s">
        <v>608</v>
      </c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98" t="str">
        <f>IF(BS_CONTROLE[[#This Row],[Local - Partida]]=0, "-", BS_CONTROLE[[#This Row],[Local - Partida]])</f>
        <v>-</v>
      </c>
      <c r="AL488" s="298" t="str">
        <f>IF(BS_CONTROLE[[#This Row],[Local - Encerramento]]=0, "-", BS_CONTROLE[[#This Row],[Local - Encerramento]])</f>
        <v>-</v>
      </c>
      <c r="AM488" s="298" t="str">
        <f>IF(BS_CONTROLE[[#This Row],[Entre - Estações]]=0, "-", BS_CONTROLE[[#This Row],[Entre - Estações]])</f>
        <v>-</v>
      </c>
      <c r="AN488" s="298" t="str">
        <f>IF(BS_CONTROLE[[#This Row],[SB]]=0, "-", BS_CONTROLE[[#This Row],[SB]])</f>
        <v>-</v>
      </c>
      <c r="AO488" s="277" t="str">
        <f>IF(BS_CONTROLE[[#This Row],[SUB]]=0, "-", BS_CONTROLE[[#This Row],[SUB]])</f>
        <v>-</v>
      </c>
      <c r="AP488" s="278" t="str">
        <f>IF(BS_CONTROLE[[#This Row],[KM - Inicio]]=0, "-", BS_CONTROLE[[#This Row],[KM - Inicio]])</f>
        <v>-</v>
      </c>
      <c r="AQ488" s="278" t="str">
        <f>IF(BS_CONTROLE[[#This Row],[KM - Fim]]=0, "-", BS_CONTROLE[[#This Row],[KM - Fim]])</f>
        <v>-</v>
      </c>
      <c r="AR488" s="240"/>
      <c r="AS488" s="240"/>
      <c r="AT488" s="240"/>
      <c r="AU488" s="240"/>
      <c r="AV488" s="240"/>
      <c r="AW488" s="240"/>
      <c r="AX488" s="38"/>
      <c r="AY488" s="30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79" t="str">
        <f>IF(BS_CONTROLE[[#This Row],[Responsavel pelo boletim]]=0, "-", BS_CONTROLE[[#This Row],[Responsavel pelo boletim]])</f>
        <v>-</v>
      </c>
      <c r="BG488" s="15"/>
      <c r="BH488" s="16"/>
      <c r="BI488" s="16"/>
      <c r="BJ488" s="302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3" t="str">
        <f t="shared" si="16"/>
        <v/>
      </c>
    </row>
    <row r="489" spans="1:72" hidden="1">
      <c r="A489" s="167" t="str">
        <f>D489&amp;B489</f>
        <v/>
      </c>
      <c r="B489" s="168"/>
      <c r="C489" s="8"/>
      <c r="D489" s="51"/>
      <c r="E489" s="310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5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54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2"/>
      <c r="W489" s="295"/>
      <c r="X489" s="51"/>
      <c r="Y489" s="158"/>
      <c r="Z489" s="158"/>
      <c r="AA489" s="144"/>
      <c r="AB489" s="70"/>
      <c r="AC489" s="70" t="s">
        <v>608</v>
      </c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98" t="str">
        <f>IF(BS_CONTROLE[[#This Row],[Local - Partida]]=0, "-", BS_CONTROLE[[#This Row],[Local - Partida]])</f>
        <v>-</v>
      </c>
      <c r="AL489" s="298" t="str">
        <f>IF(BS_CONTROLE[[#This Row],[Local - Encerramento]]=0, "-", BS_CONTROLE[[#This Row],[Local - Encerramento]])</f>
        <v>-</v>
      </c>
      <c r="AM489" s="298" t="str">
        <f>IF(BS_CONTROLE[[#This Row],[Entre - Estações]]=0, "-", BS_CONTROLE[[#This Row],[Entre - Estações]])</f>
        <v>-</v>
      </c>
      <c r="AN489" s="298" t="str">
        <f>IF(BS_CONTROLE[[#This Row],[SB]]=0, "-", BS_CONTROLE[[#This Row],[SB]])</f>
        <v>-</v>
      </c>
      <c r="AO489" s="277" t="str">
        <f>IF(BS_CONTROLE[[#This Row],[SUB]]=0, "-", BS_CONTROLE[[#This Row],[SUB]])</f>
        <v>-</v>
      </c>
      <c r="AP489" s="278" t="str">
        <f>IF(BS_CONTROLE[[#This Row],[KM - Inicio]]=0, "-", BS_CONTROLE[[#This Row],[KM - Inicio]])</f>
        <v>-</v>
      </c>
      <c r="AQ489" s="278" t="str">
        <f>IF(BS_CONTROLE[[#This Row],[KM - Fim]]=0, "-", BS_CONTROLE[[#This Row],[KM - Fim]])</f>
        <v>-</v>
      </c>
      <c r="AR489" s="240"/>
      <c r="AS489" s="240"/>
      <c r="AT489" s="240"/>
      <c r="AU489" s="240"/>
      <c r="AV489" s="240"/>
      <c r="AW489" s="240"/>
      <c r="AX489" s="38"/>
      <c r="AY489" s="30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79" t="str">
        <f>IF(BS_CONTROLE[[#This Row],[Responsavel pelo boletim]]=0, "-", BS_CONTROLE[[#This Row],[Responsavel pelo boletim]])</f>
        <v>-</v>
      </c>
      <c r="BG489" s="15"/>
      <c r="BH489" s="16"/>
      <c r="BI489" s="16"/>
      <c r="BJ489" s="302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3" t="str">
        <f t="shared" si="16"/>
        <v/>
      </c>
    </row>
    <row r="490" spans="1:72" hidden="1">
      <c r="A490" s="167" t="str">
        <f>D490&amp;B490</f>
        <v/>
      </c>
      <c r="B490" s="168"/>
      <c r="C490" s="8"/>
      <c r="D490" s="51"/>
      <c r="E490" s="310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5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54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2"/>
      <c r="W490" s="295"/>
      <c r="X490" s="51"/>
      <c r="Y490" s="158"/>
      <c r="Z490" s="158"/>
      <c r="AA490" s="144"/>
      <c r="AB490" s="70"/>
      <c r="AC490" s="70" t="s">
        <v>608</v>
      </c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98" t="str">
        <f>IF(BS_CONTROLE[[#This Row],[Local - Partida]]=0, "-", BS_CONTROLE[[#This Row],[Local - Partida]])</f>
        <v>-</v>
      </c>
      <c r="AL490" s="298" t="str">
        <f>IF(BS_CONTROLE[[#This Row],[Local - Encerramento]]=0, "-", BS_CONTROLE[[#This Row],[Local - Encerramento]])</f>
        <v>-</v>
      </c>
      <c r="AM490" s="298" t="str">
        <f>IF(BS_CONTROLE[[#This Row],[Entre - Estações]]=0, "-", BS_CONTROLE[[#This Row],[Entre - Estações]])</f>
        <v>-</v>
      </c>
      <c r="AN490" s="298" t="str">
        <f>IF(BS_CONTROLE[[#This Row],[SB]]=0, "-", BS_CONTROLE[[#This Row],[SB]])</f>
        <v>-</v>
      </c>
      <c r="AO490" s="277" t="str">
        <f>IF(BS_CONTROLE[[#This Row],[SUB]]=0, "-", BS_CONTROLE[[#This Row],[SUB]])</f>
        <v>-</v>
      </c>
      <c r="AP490" s="278" t="str">
        <f>IF(BS_CONTROLE[[#This Row],[KM - Inicio]]=0, "-", BS_CONTROLE[[#This Row],[KM - Inicio]])</f>
        <v>-</v>
      </c>
      <c r="AQ490" s="278" t="str">
        <f>IF(BS_CONTROLE[[#This Row],[KM - Fim]]=0, "-", BS_CONTROLE[[#This Row],[KM - Fim]])</f>
        <v>-</v>
      </c>
      <c r="AR490" s="240"/>
      <c r="AS490" s="240"/>
      <c r="AT490" s="240"/>
      <c r="AU490" s="240"/>
      <c r="AV490" s="240"/>
      <c r="AW490" s="240"/>
      <c r="AX490" s="38"/>
      <c r="AY490" s="30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79" t="str">
        <f>IF(BS_CONTROLE[[#This Row],[Responsavel pelo boletim]]=0, "-", BS_CONTROLE[[#This Row],[Responsavel pelo boletim]])</f>
        <v>-</v>
      </c>
      <c r="BG490" s="15"/>
      <c r="BH490" s="16"/>
      <c r="BI490" s="16"/>
      <c r="BJ490" s="302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3" t="str">
        <f t="shared" si="16"/>
        <v/>
      </c>
    </row>
    <row r="491" spans="1:72" hidden="1">
      <c r="A491" s="167" t="str">
        <f>D491&amp;B491</f>
        <v/>
      </c>
      <c r="B491" s="168"/>
      <c r="C491" s="8"/>
      <c r="D491" s="51"/>
      <c r="E491" s="311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5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54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2"/>
      <c r="W491" s="295"/>
      <c r="X491" s="51"/>
      <c r="Y491" s="158"/>
      <c r="Z491" s="158"/>
      <c r="AA491" s="144"/>
      <c r="AB491" s="70"/>
      <c r="AC491" s="70" t="s">
        <v>608</v>
      </c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98" t="str">
        <f>IF(BS_CONTROLE[[#This Row],[Local - Partida]]=0, "-", BS_CONTROLE[[#This Row],[Local - Partida]])</f>
        <v>-</v>
      </c>
      <c r="AL491" s="298" t="str">
        <f>IF(BS_CONTROLE[[#This Row],[Local - Encerramento]]=0, "-", BS_CONTROLE[[#This Row],[Local - Encerramento]])</f>
        <v>-</v>
      </c>
      <c r="AM491" s="298" t="str">
        <f>IF(BS_CONTROLE[[#This Row],[Entre - Estações]]=0, "-", BS_CONTROLE[[#This Row],[Entre - Estações]])</f>
        <v>-</v>
      </c>
      <c r="AN491" s="298" t="str">
        <f>IF(BS_CONTROLE[[#This Row],[SB]]=0, "-", BS_CONTROLE[[#This Row],[SB]])</f>
        <v>-</v>
      </c>
      <c r="AO491" s="277" t="str">
        <f>IF(BS_CONTROLE[[#This Row],[SUB]]=0, "-", BS_CONTROLE[[#This Row],[SUB]])</f>
        <v>-</v>
      </c>
      <c r="AP491" s="278" t="str">
        <f>IF(BS_CONTROLE[[#This Row],[KM - Inicio]]=0, "-", BS_CONTROLE[[#This Row],[KM - Inicio]])</f>
        <v>-</v>
      </c>
      <c r="AQ491" s="278" t="str">
        <f>IF(BS_CONTROLE[[#This Row],[KM - Fim]]=0, "-", BS_CONTROLE[[#This Row],[KM - Fim]])</f>
        <v>-</v>
      </c>
      <c r="AR491" s="240"/>
      <c r="AS491" s="240"/>
      <c r="AT491" s="240"/>
      <c r="AU491" s="240"/>
      <c r="AV491" s="240"/>
      <c r="AW491" s="240"/>
      <c r="AX491" s="38"/>
      <c r="AY491" s="30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79" t="str">
        <f>IF(BS_CONTROLE[[#This Row],[Responsavel pelo boletim]]=0, "-", BS_CONTROLE[[#This Row],[Responsavel pelo boletim]])</f>
        <v>-</v>
      </c>
      <c r="BG491" s="15"/>
      <c r="BH491" s="16"/>
      <c r="BI491" s="16"/>
      <c r="BJ491" s="302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3" t="str">
        <f t="shared" si="16"/>
        <v/>
      </c>
    </row>
    <row r="492" spans="1:72" hidden="1">
      <c r="A492" s="167" t="str">
        <f>D492&amp;B492</f>
        <v/>
      </c>
      <c r="B492" s="168"/>
      <c r="C492" s="8"/>
      <c r="D492" s="51"/>
      <c r="E492" s="310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5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54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2"/>
      <c r="W492" s="295"/>
      <c r="X492" s="51"/>
      <c r="Y492" s="158"/>
      <c r="Z492" s="158"/>
      <c r="AA492" s="144"/>
      <c r="AB492" s="70"/>
      <c r="AC492" s="70" t="s">
        <v>608</v>
      </c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98" t="str">
        <f>IF(BS_CONTROLE[[#This Row],[Local - Partida]]=0, "-", BS_CONTROLE[[#This Row],[Local - Partida]])</f>
        <v>-</v>
      </c>
      <c r="AL492" s="298" t="str">
        <f>IF(BS_CONTROLE[[#This Row],[Local - Encerramento]]=0, "-", BS_CONTROLE[[#This Row],[Local - Encerramento]])</f>
        <v>-</v>
      </c>
      <c r="AM492" s="298" t="str">
        <f>IF(BS_CONTROLE[[#This Row],[Entre - Estações]]=0, "-", BS_CONTROLE[[#This Row],[Entre - Estações]])</f>
        <v>-</v>
      </c>
      <c r="AN492" s="298" t="str">
        <f>IF(BS_CONTROLE[[#This Row],[SB]]=0, "-", BS_CONTROLE[[#This Row],[SB]])</f>
        <v>-</v>
      </c>
      <c r="AO492" s="277" t="str">
        <f>IF(BS_CONTROLE[[#This Row],[SUB]]=0, "-", BS_CONTROLE[[#This Row],[SUB]])</f>
        <v>-</v>
      </c>
      <c r="AP492" s="278" t="str">
        <f>IF(BS_CONTROLE[[#This Row],[KM - Inicio]]=0, "-", BS_CONTROLE[[#This Row],[KM - Inicio]])</f>
        <v>-</v>
      </c>
      <c r="AQ492" s="278" t="str">
        <f>IF(BS_CONTROLE[[#This Row],[KM - Fim]]=0, "-", BS_CONTROLE[[#This Row],[KM - Fim]])</f>
        <v>-</v>
      </c>
      <c r="AR492" s="240"/>
      <c r="AS492" s="240"/>
      <c r="AT492" s="240"/>
      <c r="AU492" s="240"/>
      <c r="AV492" s="240"/>
      <c r="AW492" s="240"/>
      <c r="AX492" s="38"/>
      <c r="AY492" s="30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79" t="str">
        <f>IF(BS_CONTROLE[[#This Row],[Responsavel pelo boletim]]=0, "-", BS_CONTROLE[[#This Row],[Responsavel pelo boletim]])</f>
        <v>-</v>
      </c>
      <c r="BG492" s="15"/>
      <c r="BH492" s="16"/>
      <c r="BI492" s="16"/>
      <c r="BJ492" s="302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3" t="str">
        <f t="shared" si="16"/>
        <v/>
      </c>
    </row>
    <row r="493" spans="1:72" hidden="1">
      <c r="A493" s="167" t="str">
        <f>D493&amp;B493</f>
        <v/>
      </c>
      <c r="B493" s="168"/>
      <c r="C493" s="8"/>
      <c r="D493" s="51"/>
      <c r="E493" s="310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5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54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2"/>
      <c r="W493" s="295"/>
      <c r="X493" s="51"/>
      <c r="Y493" s="158"/>
      <c r="Z493" s="158"/>
      <c r="AA493" s="144"/>
      <c r="AB493" s="70"/>
      <c r="AC493" s="70" t="s">
        <v>608</v>
      </c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98" t="str">
        <f>IF(BS_CONTROLE[[#This Row],[Local - Partida]]=0, "-", BS_CONTROLE[[#This Row],[Local - Partida]])</f>
        <v>-</v>
      </c>
      <c r="AL493" s="298" t="str">
        <f>IF(BS_CONTROLE[[#This Row],[Local - Encerramento]]=0, "-", BS_CONTROLE[[#This Row],[Local - Encerramento]])</f>
        <v>-</v>
      </c>
      <c r="AM493" s="298" t="str">
        <f>IF(BS_CONTROLE[[#This Row],[Entre - Estações]]=0, "-", BS_CONTROLE[[#This Row],[Entre - Estações]])</f>
        <v>-</v>
      </c>
      <c r="AN493" s="298" t="str">
        <f>IF(BS_CONTROLE[[#This Row],[SB]]=0, "-", BS_CONTROLE[[#This Row],[SB]])</f>
        <v>-</v>
      </c>
      <c r="AO493" s="277" t="str">
        <f>IF(BS_CONTROLE[[#This Row],[SUB]]=0, "-", BS_CONTROLE[[#This Row],[SUB]])</f>
        <v>-</v>
      </c>
      <c r="AP493" s="278" t="str">
        <f>IF(BS_CONTROLE[[#This Row],[KM - Inicio]]=0, "-", BS_CONTROLE[[#This Row],[KM - Inicio]])</f>
        <v>-</v>
      </c>
      <c r="AQ493" s="278" t="str">
        <f>IF(BS_CONTROLE[[#This Row],[KM - Fim]]=0, "-", BS_CONTROLE[[#This Row],[KM - Fim]])</f>
        <v>-</v>
      </c>
      <c r="AR493" s="240"/>
      <c r="AS493" s="240"/>
      <c r="AT493" s="240"/>
      <c r="AU493" s="240"/>
      <c r="AV493" s="240"/>
      <c r="AW493" s="240"/>
      <c r="AX493" s="38"/>
      <c r="AY493" s="30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79" t="str">
        <f>IF(BS_CONTROLE[[#This Row],[Responsavel pelo boletim]]=0, "-", BS_CONTROLE[[#This Row],[Responsavel pelo boletim]])</f>
        <v>-</v>
      </c>
      <c r="BG493" s="15"/>
      <c r="BH493" s="16"/>
      <c r="BI493" s="16"/>
      <c r="BJ493" s="302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3" t="str">
        <f t="shared" si="16"/>
        <v/>
      </c>
    </row>
    <row r="494" spans="1:72" hidden="1">
      <c r="A494" s="167" t="str">
        <f>D494&amp;B494</f>
        <v/>
      </c>
      <c r="B494" s="168"/>
      <c r="C494" s="8"/>
      <c r="D494" s="51"/>
      <c r="E494" s="310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5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54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2"/>
      <c r="W494" s="295"/>
      <c r="X494" s="51"/>
      <c r="Y494" s="158"/>
      <c r="Z494" s="158"/>
      <c r="AA494" s="144"/>
      <c r="AB494" s="70"/>
      <c r="AC494" s="70" t="s">
        <v>608</v>
      </c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98" t="str">
        <f>IF(BS_CONTROLE[[#This Row],[Local - Partida]]=0, "-", BS_CONTROLE[[#This Row],[Local - Partida]])</f>
        <v>-</v>
      </c>
      <c r="AL494" s="298" t="str">
        <f>IF(BS_CONTROLE[[#This Row],[Local - Encerramento]]=0, "-", BS_CONTROLE[[#This Row],[Local - Encerramento]])</f>
        <v>-</v>
      </c>
      <c r="AM494" s="298" t="str">
        <f>IF(BS_CONTROLE[[#This Row],[Entre - Estações]]=0, "-", BS_CONTROLE[[#This Row],[Entre - Estações]])</f>
        <v>-</v>
      </c>
      <c r="AN494" s="298" t="str">
        <f>IF(BS_CONTROLE[[#This Row],[SB]]=0, "-", BS_CONTROLE[[#This Row],[SB]])</f>
        <v>-</v>
      </c>
      <c r="AO494" s="277" t="str">
        <f>IF(BS_CONTROLE[[#This Row],[SUB]]=0, "-", BS_CONTROLE[[#This Row],[SUB]])</f>
        <v>-</v>
      </c>
      <c r="AP494" s="278" t="str">
        <f>IF(BS_CONTROLE[[#This Row],[KM - Inicio]]=0, "-", BS_CONTROLE[[#This Row],[KM - Inicio]])</f>
        <v>-</v>
      </c>
      <c r="AQ494" s="278" t="str">
        <f>IF(BS_CONTROLE[[#This Row],[KM - Fim]]=0, "-", BS_CONTROLE[[#This Row],[KM - Fim]])</f>
        <v>-</v>
      </c>
      <c r="AR494" s="240"/>
      <c r="AS494" s="240"/>
      <c r="AT494" s="240"/>
      <c r="AU494" s="240"/>
      <c r="AV494" s="240"/>
      <c r="AW494" s="240"/>
      <c r="AX494" s="38"/>
      <c r="AY494" s="30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79" t="str">
        <f>IF(BS_CONTROLE[[#This Row],[Responsavel pelo boletim]]=0, "-", BS_CONTROLE[[#This Row],[Responsavel pelo boletim]])</f>
        <v>-</v>
      </c>
      <c r="BG494" s="15"/>
      <c r="BH494" s="16"/>
      <c r="BI494" s="16"/>
      <c r="BJ494" s="302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3" t="str">
        <f t="shared" si="16"/>
        <v/>
      </c>
    </row>
    <row r="495" spans="1:72" hidden="1">
      <c r="A495" s="167" t="str">
        <f>D495&amp;B495</f>
        <v/>
      </c>
      <c r="B495" s="168"/>
      <c r="C495" s="8"/>
      <c r="D495" s="51"/>
      <c r="E495" s="310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5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54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2"/>
      <c r="W495" s="295"/>
      <c r="X495" s="51"/>
      <c r="Y495" s="158"/>
      <c r="Z495" s="158"/>
      <c r="AA495" s="144"/>
      <c r="AB495" s="70"/>
      <c r="AC495" s="70" t="s">
        <v>608</v>
      </c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98" t="str">
        <f>IF(BS_CONTROLE[[#This Row],[Local - Partida]]=0, "-", BS_CONTROLE[[#This Row],[Local - Partida]])</f>
        <v>-</v>
      </c>
      <c r="AL495" s="298" t="str">
        <f>IF(BS_CONTROLE[[#This Row],[Local - Encerramento]]=0, "-", BS_CONTROLE[[#This Row],[Local - Encerramento]])</f>
        <v>-</v>
      </c>
      <c r="AM495" s="298" t="str">
        <f>IF(BS_CONTROLE[[#This Row],[Entre - Estações]]=0, "-", BS_CONTROLE[[#This Row],[Entre - Estações]])</f>
        <v>-</v>
      </c>
      <c r="AN495" s="298" t="str">
        <f>IF(BS_CONTROLE[[#This Row],[SB]]=0, "-", BS_CONTROLE[[#This Row],[SB]])</f>
        <v>-</v>
      </c>
      <c r="AO495" s="277" t="str">
        <f>IF(BS_CONTROLE[[#This Row],[SUB]]=0, "-", BS_CONTROLE[[#This Row],[SUB]])</f>
        <v>-</v>
      </c>
      <c r="AP495" s="278" t="str">
        <f>IF(BS_CONTROLE[[#This Row],[KM - Inicio]]=0, "-", BS_CONTROLE[[#This Row],[KM - Inicio]])</f>
        <v>-</v>
      </c>
      <c r="AQ495" s="278" t="str">
        <f>IF(BS_CONTROLE[[#This Row],[KM - Fim]]=0, "-", BS_CONTROLE[[#This Row],[KM - Fim]])</f>
        <v>-</v>
      </c>
      <c r="AR495" s="240"/>
      <c r="AS495" s="240"/>
      <c r="AT495" s="240"/>
      <c r="AU495" s="240"/>
      <c r="AV495" s="240"/>
      <c r="AW495" s="240"/>
      <c r="AX495" s="38"/>
      <c r="AY495" s="30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79" t="str">
        <f>IF(BS_CONTROLE[[#This Row],[Responsavel pelo boletim]]=0, "-", BS_CONTROLE[[#This Row],[Responsavel pelo boletim]])</f>
        <v>-</v>
      </c>
      <c r="BG495" s="15"/>
      <c r="BH495" s="16"/>
      <c r="BI495" s="16"/>
      <c r="BJ495" s="302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3" t="str">
        <f t="shared" si="16"/>
        <v/>
      </c>
    </row>
    <row r="496" spans="1:72" hidden="1">
      <c r="A496" s="167" t="str">
        <f>D496&amp;B496</f>
        <v/>
      </c>
      <c r="B496" s="168"/>
      <c r="C496" s="8"/>
      <c r="D496" s="51"/>
      <c r="E496" s="310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5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54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2"/>
      <c r="W496" s="295"/>
      <c r="X496" s="51"/>
      <c r="Y496" s="158"/>
      <c r="Z496" s="158"/>
      <c r="AA496" s="144"/>
      <c r="AB496" s="70"/>
      <c r="AC496" s="70" t="s">
        <v>608</v>
      </c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98" t="str">
        <f>IF(BS_CONTROLE[[#This Row],[Local - Partida]]=0, "-", BS_CONTROLE[[#This Row],[Local - Partida]])</f>
        <v>-</v>
      </c>
      <c r="AL496" s="298" t="str">
        <f>IF(BS_CONTROLE[[#This Row],[Local - Encerramento]]=0, "-", BS_CONTROLE[[#This Row],[Local - Encerramento]])</f>
        <v>-</v>
      </c>
      <c r="AM496" s="298" t="str">
        <f>IF(BS_CONTROLE[[#This Row],[Entre - Estações]]=0, "-", BS_CONTROLE[[#This Row],[Entre - Estações]])</f>
        <v>-</v>
      </c>
      <c r="AN496" s="298" t="str">
        <f>IF(BS_CONTROLE[[#This Row],[SB]]=0, "-", BS_CONTROLE[[#This Row],[SB]])</f>
        <v>-</v>
      </c>
      <c r="AO496" s="277" t="str">
        <f>IF(BS_CONTROLE[[#This Row],[SUB]]=0, "-", BS_CONTROLE[[#This Row],[SUB]])</f>
        <v>-</v>
      </c>
      <c r="AP496" s="278" t="str">
        <f>IF(BS_CONTROLE[[#This Row],[KM - Inicio]]=0, "-", BS_CONTROLE[[#This Row],[KM - Inicio]])</f>
        <v>-</v>
      </c>
      <c r="AQ496" s="278" t="str">
        <f>IF(BS_CONTROLE[[#This Row],[KM - Fim]]=0, "-", BS_CONTROLE[[#This Row],[KM - Fim]])</f>
        <v>-</v>
      </c>
      <c r="AR496" s="240"/>
      <c r="AS496" s="240"/>
      <c r="AT496" s="240"/>
      <c r="AU496" s="240"/>
      <c r="AV496" s="240"/>
      <c r="AW496" s="240"/>
      <c r="AX496" s="38"/>
      <c r="AY496" s="30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79" t="str">
        <f>IF(BS_CONTROLE[[#This Row],[Responsavel pelo boletim]]=0, "-", BS_CONTROLE[[#This Row],[Responsavel pelo boletim]])</f>
        <v>-</v>
      </c>
      <c r="BG496" s="15"/>
      <c r="BH496" s="16"/>
      <c r="BI496" s="16"/>
      <c r="BJ496" s="302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3" t="str">
        <f t="shared" si="16"/>
        <v/>
      </c>
    </row>
    <row r="497" spans="1:72" hidden="1">
      <c r="A497" s="167" t="str">
        <f>D497&amp;B497</f>
        <v/>
      </c>
      <c r="B497" s="168"/>
      <c r="C497" s="8"/>
      <c r="D497" s="51"/>
      <c r="E497" s="310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5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54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2"/>
      <c r="W497" s="295"/>
      <c r="X497" s="51"/>
      <c r="Y497" s="158"/>
      <c r="Z497" s="158"/>
      <c r="AA497" s="144"/>
      <c r="AB497" s="70"/>
      <c r="AC497" s="70" t="s">
        <v>608</v>
      </c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98" t="str">
        <f>IF(BS_CONTROLE[[#This Row],[Local - Partida]]=0, "-", BS_CONTROLE[[#This Row],[Local - Partida]])</f>
        <v>-</v>
      </c>
      <c r="AL497" s="298" t="str">
        <f>IF(BS_CONTROLE[[#This Row],[Local - Encerramento]]=0, "-", BS_CONTROLE[[#This Row],[Local - Encerramento]])</f>
        <v>-</v>
      </c>
      <c r="AM497" s="298" t="str">
        <f>IF(BS_CONTROLE[[#This Row],[Entre - Estações]]=0, "-", BS_CONTROLE[[#This Row],[Entre - Estações]])</f>
        <v>-</v>
      </c>
      <c r="AN497" s="298" t="str">
        <f>IF(BS_CONTROLE[[#This Row],[SB]]=0, "-", BS_CONTROLE[[#This Row],[SB]])</f>
        <v>-</v>
      </c>
      <c r="AO497" s="277" t="str">
        <f>IF(BS_CONTROLE[[#This Row],[SUB]]=0, "-", BS_CONTROLE[[#This Row],[SUB]])</f>
        <v>-</v>
      </c>
      <c r="AP497" s="278" t="str">
        <f>IF(BS_CONTROLE[[#This Row],[KM - Inicio]]=0, "-", BS_CONTROLE[[#This Row],[KM - Inicio]])</f>
        <v>-</v>
      </c>
      <c r="AQ497" s="278" t="str">
        <f>IF(BS_CONTROLE[[#This Row],[KM - Fim]]=0, "-", BS_CONTROLE[[#This Row],[KM - Fim]])</f>
        <v>-</v>
      </c>
      <c r="AR497" s="240"/>
      <c r="AS497" s="240"/>
      <c r="AT497" s="240"/>
      <c r="AU497" s="240"/>
      <c r="AV497" s="240"/>
      <c r="AW497" s="240"/>
      <c r="AX497" s="38"/>
      <c r="AY497" s="30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79" t="str">
        <f>IF(BS_CONTROLE[[#This Row],[Responsavel pelo boletim]]=0, "-", BS_CONTROLE[[#This Row],[Responsavel pelo boletim]])</f>
        <v>-</v>
      </c>
      <c r="BG497" s="15"/>
      <c r="BH497" s="16"/>
      <c r="BI497" s="16"/>
      <c r="BJ497" s="302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3" t="str">
        <f t="shared" si="16"/>
        <v/>
      </c>
    </row>
    <row r="498" spans="1:72" hidden="1">
      <c r="A498" s="167" t="str">
        <f>D498&amp;B498</f>
        <v/>
      </c>
      <c r="B498" s="168"/>
      <c r="C498" s="8"/>
      <c r="D498" s="51"/>
      <c r="E498" s="310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5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54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2"/>
      <c r="W498" s="295"/>
      <c r="X498" s="51"/>
      <c r="Y498" s="158"/>
      <c r="Z498" s="158"/>
      <c r="AA498" s="144"/>
      <c r="AB498" s="70"/>
      <c r="AC498" s="70" t="s">
        <v>608</v>
      </c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98" t="str">
        <f>IF(BS_CONTROLE[[#This Row],[Local - Partida]]=0, "-", BS_CONTROLE[[#This Row],[Local - Partida]])</f>
        <v>-</v>
      </c>
      <c r="AL498" s="298" t="str">
        <f>IF(BS_CONTROLE[[#This Row],[Local - Encerramento]]=0, "-", BS_CONTROLE[[#This Row],[Local - Encerramento]])</f>
        <v>-</v>
      </c>
      <c r="AM498" s="298" t="str">
        <f>IF(BS_CONTROLE[[#This Row],[Entre - Estações]]=0, "-", BS_CONTROLE[[#This Row],[Entre - Estações]])</f>
        <v>-</v>
      </c>
      <c r="AN498" s="298" t="str">
        <f>IF(BS_CONTROLE[[#This Row],[SB]]=0, "-", BS_CONTROLE[[#This Row],[SB]])</f>
        <v>-</v>
      </c>
      <c r="AO498" s="277" t="str">
        <f>IF(BS_CONTROLE[[#This Row],[SUB]]=0, "-", BS_CONTROLE[[#This Row],[SUB]])</f>
        <v>-</v>
      </c>
      <c r="AP498" s="278" t="str">
        <f>IF(BS_CONTROLE[[#This Row],[KM - Inicio]]=0, "-", BS_CONTROLE[[#This Row],[KM - Inicio]])</f>
        <v>-</v>
      </c>
      <c r="AQ498" s="278" t="str">
        <f>IF(BS_CONTROLE[[#This Row],[KM - Fim]]=0, "-", BS_CONTROLE[[#This Row],[KM - Fim]])</f>
        <v>-</v>
      </c>
      <c r="AR498" s="240"/>
      <c r="AS498" s="240"/>
      <c r="AT498" s="240"/>
      <c r="AU498" s="240"/>
      <c r="AV498" s="240"/>
      <c r="AW498" s="240"/>
      <c r="AX498" s="38"/>
      <c r="AY498" s="30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79" t="str">
        <f>IF(BS_CONTROLE[[#This Row],[Responsavel pelo boletim]]=0, "-", BS_CONTROLE[[#This Row],[Responsavel pelo boletim]])</f>
        <v>-</v>
      </c>
      <c r="BG498" s="15"/>
      <c r="BH498" s="16"/>
      <c r="BI498" s="16"/>
      <c r="BJ498" s="302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3" t="str">
        <f t="shared" si="16"/>
        <v/>
      </c>
    </row>
    <row r="499" spans="1:72" hidden="1">
      <c r="A499" s="167" t="str">
        <f>D499&amp;B499</f>
        <v/>
      </c>
      <c r="B499" s="168"/>
      <c r="C499" s="8"/>
      <c r="D499" s="51"/>
      <c r="E499" s="310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5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54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2"/>
      <c r="W499" s="295"/>
      <c r="X499" s="51"/>
      <c r="Y499" s="158"/>
      <c r="Z499" s="158"/>
      <c r="AA499" s="144"/>
      <c r="AB499" s="70"/>
      <c r="AC499" s="70" t="s">
        <v>608</v>
      </c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98" t="str">
        <f>IF(BS_CONTROLE[[#This Row],[Local - Partida]]=0, "-", BS_CONTROLE[[#This Row],[Local - Partida]])</f>
        <v>-</v>
      </c>
      <c r="AL499" s="298" t="str">
        <f>IF(BS_CONTROLE[[#This Row],[Local - Encerramento]]=0, "-", BS_CONTROLE[[#This Row],[Local - Encerramento]])</f>
        <v>-</v>
      </c>
      <c r="AM499" s="298" t="str">
        <f>IF(BS_CONTROLE[[#This Row],[Entre - Estações]]=0, "-", BS_CONTROLE[[#This Row],[Entre - Estações]])</f>
        <v>-</v>
      </c>
      <c r="AN499" s="298" t="str">
        <f>IF(BS_CONTROLE[[#This Row],[SB]]=0, "-", BS_CONTROLE[[#This Row],[SB]])</f>
        <v>-</v>
      </c>
      <c r="AO499" s="277" t="str">
        <f>IF(BS_CONTROLE[[#This Row],[SUB]]=0, "-", BS_CONTROLE[[#This Row],[SUB]])</f>
        <v>-</v>
      </c>
      <c r="AP499" s="278" t="str">
        <f>IF(BS_CONTROLE[[#This Row],[KM - Inicio]]=0, "-", BS_CONTROLE[[#This Row],[KM - Inicio]])</f>
        <v>-</v>
      </c>
      <c r="AQ499" s="278" t="str">
        <f>IF(BS_CONTROLE[[#This Row],[KM - Fim]]=0, "-", BS_CONTROLE[[#This Row],[KM - Fim]])</f>
        <v>-</v>
      </c>
      <c r="AR499" s="240"/>
      <c r="AS499" s="240"/>
      <c r="AT499" s="240"/>
      <c r="AU499" s="240"/>
      <c r="AV499" s="240"/>
      <c r="AW499" s="240"/>
      <c r="AX499" s="38"/>
      <c r="AY499" s="30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1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1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79" t="str">
        <f>IF(BS_CONTROLE[[#This Row],[Responsavel pelo boletim]]=0, "-", BS_CONTROLE[[#This Row],[Responsavel pelo boletim]])</f>
        <v>-</v>
      </c>
      <c r="BG499" s="15"/>
      <c r="BH499" s="16"/>
      <c r="BI499" s="16"/>
      <c r="BJ499" s="302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3" t="str">
        <f t="shared" si="16"/>
        <v/>
      </c>
    </row>
    <row r="500" spans="1:72" hidden="1">
      <c r="A500" s="167" t="str">
        <f>D500&amp;B500</f>
        <v/>
      </c>
      <c r="B500" s="168"/>
      <c r="C500" s="8"/>
      <c r="D500" s="51"/>
      <c r="E500" s="310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5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54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2"/>
      <c r="W500" s="295"/>
      <c r="X500" s="51"/>
      <c r="Y500" s="158"/>
      <c r="Z500" s="158"/>
      <c r="AA500" s="144"/>
      <c r="AB500" s="70"/>
      <c r="AC500" s="70" t="s">
        <v>608</v>
      </c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98" t="str">
        <f>IF(BS_CONTROLE[[#This Row],[Local - Partida]]=0, "-", BS_CONTROLE[[#This Row],[Local - Partida]])</f>
        <v>-</v>
      </c>
      <c r="AL500" s="298" t="str">
        <f>IF(BS_CONTROLE[[#This Row],[Local - Encerramento]]=0, "-", BS_CONTROLE[[#This Row],[Local - Encerramento]])</f>
        <v>-</v>
      </c>
      <c r="AM500" s="298" t="str">
        <f>IF(BS_CONTROLE[[#This Row],[Entre - Estações]]=0, "-", BS_CONTROLE[[#This Row],[Entre - Estações]])</f>
        <v>-</v>
      </c>
      <c r="AN500" s="298" t="str">
        <f>IF(BS_CONTROLE[[#This Row],[SB]]=0, "-", BS_CONTROLE[[#This Row],[SB]])</f>
        <v>-</v>
      </c>
      <c r="AO500" s="277" t="str">
        <f>IF(BS_CONTROLE[[#This Row],[SUB]]=0, "-", BS_CONTROLE[[#This Row],[SUB]])</f>
        <v>-</v>
      </c>
      <c r="AP500" s="278" t="str">
        <f>IF(BS_CONTROLE[[#This Row],[KM - Inicio]]=0, "-", BS_CONTROLE[[#This Row],[KM - Inicio]])</f>
        <v>-</v>
      </c>
      <c r="AQ500" s="278" t="str">
        <f>IF(BS_CONTROLE[[#This Row],[KM - Fim]]=0, "-", BS_CONTROLE[[#This Row],[KM - Fim]])</f>
        <v>-</v>
      </c>
      <c r="AR500" s="240"/>
      <c r="AS500" s="240"/>
      <c r="AT500" s="240"/>
      <c r="AU500" s="240"/>
      <c r="AV500" s="240"/>
      <c r="AW500" s="240"/>
      <c r="AX500" s="38"/>
      <c r="AY500" s="30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1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1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79" t="str">
        <f>IF(BS_CONTROLE[[#This Row],[Responsavel pelo boletim]]=0, "-", BS_CONTROLE[[#This Row],[Responsavel pelo boletim]])</f>
        <v>-</v>
      </c>
      <c r="BG500" s="15"/>
      <c r="BH500" s="16"/>
      <c r="BI500" s="16"/>
      <c r="BJ500" s="302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3" t="str">
        <f t="shared" si="16"/>
        <v/>
      </c>
    </row>
    <row r="501" spans="1:72" hidden="1">
      <c r="A501" s="167" t="str">
        <f>D501&amp;B501</f>
        <v/>
      </c>
      <c r="B501" s="168"/>
      <c r="C501" s="8"/>
      <c r="D501" s="51"/>
      <c r="E501" s="310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5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54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2"/>
      <c r="W501" s="295"/>
      <c r="X501" s="51"/>
      <c r="Y501" s="158"/>
      <c r="Z501" s="158"/>
      <c r="AA501" s="144"/>
      <c r="AB501" s="70"/>
      <c r="AC501" s="70" t="s">
        <v>608</v>
      </c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98" t="str">
        <f>IF(BS_CONTROLE[[#This Row],[Local - Partida]]=0, "-", BS_CONTROLE[[#This Row],[Local - Partida]])</f>
        <v>-</v>
      </c>
      <c r="AL501" s="298" t="str">
        <f>IF(BS_CONTROLE[[#This Row],[Local - Encerramento]]=0, "-", BS_CONTROLE[[#This Row],[Local - Encerramento]])</f>
        <v>-</v>
      </c>
      <c r="AM501" s="298" t="str">
        <f>IF(BS_CONTROLE[[#This Row],[Entre - Estações]]=0, "-", BS_CONTROLE[[#This Row],[Entre - Estações]])</f>
        <v>-</v>
      </c>
      <c r="AN501" s="298" t="str">
        <f>IF(BS_CONTROLE[[#This Row],[SB]]=0, "-", BS_CONTROLE[[#This Row],[SB]])</f>
        <v>-</v>
      </c>
      <c r="AO501" s="277" t="str">
        <f>IF(BS_CONTROLE[[#This Row],[SUB]]=0, "-", BS_CONTROLE[[#This Row],[SUB]])</f>
        <v>-</v>
      </c>
      <c r="AP501" s="278" t="str">
        <f>IF(BS_CONTROLE[[#This Row],[KM - Inicio]]=0, "-", BS_CONTROLE[[#This Row],[KM - Inicio]])</f>
        <v>-</v>
      </c>
      <c r="AQ501" s="278" t="str">
        <f>IF(BS_CONTROLE[[#This Row],[KM - Fim]]=0, "-", BS_CONTROLE[[#This Row],[KM - Fim]])</f>
        <v>-</v>
      </c>
      <c r="AR501" s="240"/>
      <c r="AS501" s="240"/>
      <c r="AT501" s="240"/>
      <c r="AU501" s="240"/>
      <c r="AV501" s="240"/>
      <c r="AW501" s="240"/>
      <c r="AX501" s="38"/>
      <c r="AY501" s="30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1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1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79" t="str">
        <f>IF(BS_CONTROLE[[#This Row],[Responsavel pelo boletim]]=0, "-", BS_CONTROLE[[#This Row],[Responsavel pelo boletim]])</f>
        <v>-</v>
      </c>
      <c r="BG501" s="15"/>
      <c r="BH501" s="16"/>
      <c r="BI501" s="16"/>
      <c r="BJ501" s="302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3" t="str">
        <f t="shared" si="16"/>
        <v/>
      </c>
    </row>
    <row r="502" spans="1:72" hidden="1">
      <c r="A502" s="167" t="str">
        <f>D502&amp;B502</f>
        <v/>
      </c>
      <c r="B502" s="168"/>
      <c r="C502" s="8"/>
      <c r="D502" s="51"/>
      <c r="E502" s="310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5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54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2"/>
      <c r="W502" s="295"/>
      <c r="X502" s="51"/>
      <c r="Y502" s="158"/>
      <c r="Z502" s="158"/>
      <c r="AA502" s="144"/>
      <c r="AB502" s="70"/>
      <c r="AC502" s="70" t="s">
        <v>608</v>
      </c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98" t="str">
        <f>IF(BS_CONTROLE[[#This Row],[Local - Partida]]=0, "-", BS_CONTROLE[[#This Row],[Local - Partida]])</f>
        <v>-</v>
      </c>
      <c r="AL502" s="298" t="str">
        <f>IF(BS_CONTROLE[[#This Row],[Local - Encerramento]]=0, "-", BS_CONTROLE[[#This Row],[Local - Encerramento]])</f>
        <v>-</v>
      </c>
      <c r="AM502" s="298" t="str">
        <f>IF(BS_CONTROLE[[#This Row],[Entre - Estações]]=0, "-", BS_CONTROLE[[#This Row],[Entre - Estações]])</f>
        <v>-</v>
      </c>
      <c r="AN502" s="298" t="str">
        <f>IF(BS_CONTROLE[[#This Row],[SB]]=0, "-", BS_CONTROLE[[#This Row],[SB]])</f>
        <v>-</v>
      </c>
      <c r="AO502" s="277" t="str">
        <f>IF(BS_CONTROLE[[#This Row],[SUB]]=0, "-", BS_CONTROLE[[#This Row],[SUB]])</f>
        <v>-</v>
      </c>
      <c r="AP502" s="278" t="str">
        <f>IF(BS_CONTROLE[[#This Row],[KM - Inicio]]=0, "-", BS_CONTROLE[[#This Row],[KM - Inicio]])</f>
        <v>-</v>
      </c>
      <c r="AQ502" s="278" t="str">
        <f>IF(BS_CONTROLE[[#This Row],[KM - Fim]]=0, "-", BS_CONTROLE[[#This Row],[KM - Fim]])</f>
        <v>-</v>
      </c>
      <c r="AR502" s="240"/>
      <c r="AS502" s="240"/>
      <c r="AT502" s="240"/>
      <c r="AU502" s="240"/>
      <c r="AV502" s="240"/>
      <c r="AW502" s="240"/>
      <c r="AX502" s="38"/>
      <c r="AY502" s="30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1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1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79" t="str">
        <f>IF(BS_CONTROLE[[#This Row],[Responsavel pelo boletim]]=0, "-", BS_CONTROLE[[#This Row],[Responsavel pelo boletim]])</f>
        <v>-</v>
      </c>
      <c r="BG502" s="15"/>
      <c r="BH502" s="16"/>
      <c r="BI502" s="16"/>
      <c r="BJ502" s="302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3" t="str">
        <f t="shared" si="16"/>
        <v/>
      </c>
    </row>
    <row r="503" spans="1:72" hidden="1">
      <c r="A503" s="167" t="str">
        <f>D503&amp;B503</f>
        <v/>
      </c>
      <c r="B503" s="168"/>
      <c r="C503" s="8"/>
      <c r="D503" s="51"/>
      <c r="E503" s="311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5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54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2"/>
      <c r="W503" s="295"/>
      <c r="X503" s="51"/>
      <c r="Y503" s="158"/>
      <c r="Z503" s="158"/>
      <c r="AA503" s="144"/>
      <c r="AB503" s="70"/>
      <c r="AC503" s="70" t="s">
        <v>608</v>
      </c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98" t="str">
        <f>IF(BS_CONTROLE[[#This Row],[Local - Partida]]=0, "-", BS_CONTROLE[[#This Row],[Local - Partida]])</f>
        <v>-</v>
      </c>
      <c r="AL503" s="298" t="str">
        <f>IF(BS_CONTROLE[[#This Row],[Local - Encerramento]]=0, "-", BS_CONTROLE[[#This Row],[Local - Encerramento]])</f>
        <v>-</v>
      </c>
      <c r="AM503" s="298" t="str">
        <f>IF(BS_CONTROLE[[#This Row],[Entre - Estações]]=0, "-", BS_CONTROLE[[#This Row],[Entre - Estações]])</f>
        <v>-</v>
      </c>
      <c r="AN503" s="298" t="str">
        <f>IF(BS_CONTROLE[[#This Row],[SB]]=0, "-", BS_CONTROLE[[#This Row],[SB]])</f>
        <v>-</v>
      </c>
      <c r="AO503" s="277" t="str">
        <f>IF(BS_CONTROLE[[#This Row],[SUB]]=0, "-", BS_CONTROLE[[#This Row],[SUB]])</f>
        <v>-</v>
      </c>
      <c r="AP503" s="278" t="str">
        <f>IF(BS_CONTROLE[[#This Row],[KM - Inicio]]=0, "-", BS_CONTROLE[[#This Row],[KM - Inicio]])</f>
        <v>-</v>
      </c>
      <c r="AQ503" s="278" t="str">
        <f>IF(BS_CONTROLE[[#This Row],[KM - Fim]]=0, "-", BS_CONTROLE[[#This Row],[KM - Fim]])</f>
        <v>-</v>
      </c>
      <c r="AR503" s="240"/>
      <c r="AS503" s="240"/>
      <c r="AT503" s="240"/>
      <c r="AU503" s="240"/>
      <c r="AV503" s="240"/>
      <c r="AW503" s="240"/>
      <c r="AX503" s="38"/>
      <c r="AY503" s="30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1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1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79" t="str">
        <f>IF(BS_CONTROLE[[#This Row],[Responsavel pelo boletim]]=0, "-", BS_CONTROLE[[#This Row],[Responsavel pelo boletim]])</f>
        <v>-</v>
      </c>
      <c r="BG503" s="15"/>
      <c r="BH503" s="16"/>
      <c r="BI503" s="16"/>
      <c r="BJ503" s="302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3" t="str">
        <f t="shared" si="16"/>
        <v/>
      </c>
    </row>
    <row r="504" spans="1:72" hidden="1">
      <c r="A504" s="167" t="str">
        <f>D504&amp;B504</f>
        <v/>
      </c>
      <c r="B504" s="168"/>
      <c r="C504" s="8"/>
      <c r="D504" s="51"/>
      <c r="E504" s="310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53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54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2"/>
      <c r="W504" s="295"/>
      <c r="X504" s="51"/>
      <c r="Y504" s="158"/>
      <c r="Z504" s="158"/>
      <c r="AA504" s="144"/>
      <c r="AB504" s="70"/>
      <c r="AC504" s="70" t="s">
        <v>608</v>
      </c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98" t="str">
        <f>IF(BS_CONTROLE[[#This Row],[Local - Partida]]=0, "-", BS_CONTROLE[[#This Row],[Local - Partida]])</f>
        <v>-</v>
      </c>
      <c r="AL504" s="298" t="str">
        <f>IF(BS_CONTROLE[[#This Row],[Local - Encerramento]]=0, "-", BS_CONTROLE[[#This Row],[Local - Encerramento]])</f>
        <v>-</v>
      </c>
      <c r="AM504" s="298" t="str">
        <f>IF(BS_CONTROLE[[#This Row],[Entre - Estações]]=0, "-", BS_CONTROLE[[#This Row],[Entre - Estações]])</f>
        <v>-</v>
      </c>
      <c r="AN504" s="298" t="str">
        <f>IF(BS_CONTROLE[[#This Row],[SB]]=0, "-", BS_CONTROLE[[#This Row],[SB]])</f>
        <v>-</v>
      </c>
      <c r="AO504" s="277" t="str">
        <f>IF(BS_CONTROLE[[#This Row],[SUB]]=0, "-", BS_CONTROLE[[#This Row],[SUB]])</f>
        <v>-</v>
      </c>
      <c r="AP504" s="278" t="str">
        <f>IF(BS_CONTROLE[[#This Row],[KM - Inicio]]=0, "-", BS_CONTROLE[[#This Row],[KM - Inicio]])</f>
        <v>-</v>
      </c>
      <c r="AQ504" s="278" t="str">
        <f>IF(BS_CONTROLE[[#This Row],[KM - Fim]]=0, "-", BS_CONTROLE[[#This Row],[KM - Fim]])</f>
        <v>-</v>
      </c>
      <c r="AR504" s="240"/>
      <c r="AS504" s="240"/>
      <c r="AT504" s="240"/>
      <c r="AU504" s="240"/>
      <c r="AV504" s="240"/>
      <c r="AW504" s="240"/>
      <c r="AX504" s="38"/>
      <c r="AY504" s="30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1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1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79" t="str">
        <f>IF(BS_CONTROLE[[#This Row],[Responsavel pelo boletim]]=0, "-", BS_CONTROLE[[#This Row],[Responsavel pelo boletim]])</f>
        <v>-</v>
      </c>
      <c r="BG504" s="15"/>
      <c r="BH504" s="16"/>
      <c r="BI504" s="16"/>
      <c r="BJ504" s="302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3" t="str">
        <f t="shared" si="16"/>
        <v/>
      </c>
    </row>
    <row r="505" spans="1:72" hidden="1">
      <c r="A505" s="167" t="str">
        <f>D505&amp;B505</f>
        <v/>
      </c>
      <c r="B505" s="168"/>
      <c r="C505" s="8"/>
      <c r="D505" s="51"/>
      <c r="E505" s="310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53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54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2"/>
      <c r="W505" s="295"/>
      <c r="X505" s="51"/>
      <c r="Y505" s="158"/>
      <c r="Z505" s="158"/>
      <c r="AA505" s="144"/>
      <c r="AB505" s="70"/>
      <c r="AC505" s="70" t="s">
        <v>608</v>
      </c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98" t="str">
        <f>IF(BS_CONTROLE[[#This Row],[Local - Partida]]=0, "-", BS_CONTROLE[[#This Row],[Local - Partida]])</f>
        <v>-</v>
      </c>
      <c r="AL505" s="298" t="str">
        <f>IF(BS_CONTROLE[[#This Row],[Local - Encerramento]]=0, "-", BS_CONTROLE[[#This Row],[Local - Encerramento]])</f>
        <v>-</v>
      </c>
      <c r="AM505" s="298" t="str">
        <f>IF(BS_CONTROLE[[#This Row],[Entre - Estações]]=0, "-", BS_CONTROLE[[#This Row],[Entre - Estações]])</f>
        <v>-</v>
      </c>
      <c r="AN505" s="298" t="str">
        <f>IF(BS_CONTROLE[[#This Row],[SB]]=0, "-", BS_CONTROLE[[#This Row],[SB]])</f>
        <v>-</v>
      </c>
      <c r="AO505" s="277" t="str">
        <f>IF(BS_CONTROLE[[#This Row],[SUB]]=0, "-", BS_CONTROLE[[#This Row],[SUB]])</f>
        <v>-</v>
      </c>
      <c r="AP505" s="278" t="str">
        <f>IF(BS_CONTROLE[[#This Row],[KM - Inicio]]=0, "-", BS_CONTROLE[[#This Row],[KM - Inicio]])</f>
        <v>-</v>
      </c>
      <c r="AQ505" s="278" t="str">
        <f>IF(BS_CONTROLE[[#This Row],[KM - Fim]]=0, "-", BS_CONTROLE[[#This Row],[KM - Fim]])</f>
        <v>-</v>
      </c>
      <c r="AR505" s="240"/>
      <c r="AS505" s="240"/>
      <c r="AT505" s="240"/>
      <c r="AU505" s="240"/>
      <c r="AV505" s="240"/>
      <c r="AW505" s="240"/>
      <c r="AX505" s="38"/>
      <c r="AY505" s="30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1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1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79" t="str">
        <f>IF(BS_CONTROLE[[#This Row],[Responsavel pelo boletim]]=0, "-", BS_CONTROLE[[#This Row],[Responsavel pelo boletim]])</f>
        <v>-</v>
      </c>
      <c r="BG505" s="15"/>
      <c r="BH505" s="16"/>
      <c r="BI505" s="16"/>
      <c r="BJ505" s="302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3" t="str">
        <f t="shared" si="16"/>
        <v/>
      </c>
    </row>
    <row r="506" spans="1:72" hidden="1">
      <c r="A506" s="167" t="str">
        <f>D506&amp;B506</f>
        <v/>
      </c>
      <c r="B506" s="168"/>
      <c r="C506" s="8"/>
      <c r="D506" s="51"/>
      <c r="E506" s="310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53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54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2"/>
      <c r="W506" s="295"/>
      <c r="X506" s="51"/>
      <c r="Y506" s="158"/>
      <c r="Z506" s="158"/>
      <c r="AA506" s="144"/>
      <c r="AB506" s="70"/>
      <c r="AC506" s="70" t="s">
        <v>608</v>
      </c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98" t="str">
        <f>IF(BS_CONTROLE[[#This Row],[Local - Partida]]=0, "-", BS_CONTROLE[[#This Row],[Local - Partida]])</f>
        <v>-</v>
      </c>
      <c r="AL506" s="298" t="str">
        <f>IF(BS_CONTROLE[[#This Row],[Local - Encerramento]]=0, "-", BS_CONTROLE[[#This Row],[Local - Encerramento]])</f>
        <v>-</v>
      </c>
      <c r="AM506" s="298" t="str">
        <f>IF(BS_CONTROLE[[#This Row],[Entre - Estações]]=0, "-", BS_CONTROLE[[#This Row],[Entre - Estações]])</f>
        <v>-</v>
      </c>
      <c r="AN506" s="298" t="str">
        <f>IF(BS_CONTROLE[[#This Row],[SB]]=0, "-", BS_CONTROLE[[#This Row],[SB]])</f>
        <v>-</v>
      </c>
      <c r="AO506" s="277" t="str">
        <f>IF(BS_CONTROLE[[#This Row],[SUB]]=0, "-", BS_CONTROLE[[#This Row],[SUB]])</f>
        <v>-</v>
      </c>
      <c r="AP506" s="278" t="str">
        <f>IF(BS_CONTROLE[[#This Row],[KM - Inicio]]=0, "-", BS_CONTROLE[[#This Row],[KM - Inicio]])</f>
        <v>-</v>
      </c>
      <c r="AQ506" s="278" t="str">
        <f>IF(BS_CONTROLE[[#This Row],[KM - Fim]]=0, "-", BS_CONTROLE[[#This Row],[KM - Fim]])</f>
        <v>-</v>
      </c>
      <c r="AR506" s="240"/>
      <c r="AS506" s="240"/>
      <c r="AT506" s="240"/>
      <c r="AU506" s="240"/>
      <c r="AV506" s="240"/>
      <c r="AW506" s="240"/>
      <c r="AX506" s="38"/>
      <c r="AY506" s="30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1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1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79" t="str">
        <f>IF(BS_CONTROLE[[#This Row],[Responsavel pelo boletim]]=0, "-", BS_CONTROLE[[#This Row],[Responsavel pelo boletim]])</f>
        <v>-</v>
      </c>
      <c r="BG506" s="15"/>
      <c r="BH506" s="16"/>
      <c r="BI506" s="16"/>
      <c r="BJ506" s="302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3" t="str">
        <f t="shared" si="16"/>
        <v/>
      </c>
    </row>
    <row r="507" spans="1:72" hidden="1">
      <c r="A507" s="167" t="str">
        <f>D507&amp;B507</f>
        <v/>
      </c>
      <c r="B507" s="168"/>
      <c r="C507" s="8"/>
      <c r="D507" s="51"/>
      <c r="E507" s="310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53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54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2"/>
      <c r="W507" s="295"/>
      <c r="X507" s="51"/>
      <c r="Y507" s="158"/>
      <c r="Z507" s="158"/>
      <c r="AA507" s="144"/>
      <c r="AB507" s="70"/>
      <c r="AC507" s="70" t="s">
        <v>608</v>
      </c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98" t="str">
        <f>IF(BS_CONTROLE[[#This Row],[Local - Partida]]=0, "-", BS_CONTROLE[[#This Row],[Local - Partida]])</f>
        <v>-</v>
      </c>
      <c r="AL507" s="298" t="str">
        <f>IF(BS_CONTROLE[[#This Row],[Local - Encerramento]]=0, "-", BS_CONTROLE[[#This Row],[Local - Encerramento]])</f>
        <v>-</v>
      </c>
      <c r="AM507" s="298" t="str">
        <f>IF(BS_CONTROLE[[#This Row],[Entre - Estações]]=0, "-", BS_CONTROLE[[#This Row],[Entre - Estações]])</f>
        <v>-</v>
      </c>
      <c r="AN507" s="298" t="str">
        <f>IF(BS_CONTROLE[[#This Row],[SB]]=0, "-", BS_CONTROLE[[#This Row],[SB]])</f>
        <v>-</v>
      </c>
      <c r="AO507" s="277" t="str">
        <f>IF(BS_CONTROLE[[#This Row],[SUB]]=0, "-", BS_CONTROLE[[#This Row],[SUB]])</f>
        <v>-</v>
      </c>
      <c r="AP507" s="278" t="str">
        <f>IF(BS_CONTROLE[[#This Row],[KM - Inicio]]=0, "-", BS_CONTROLE[[#This Row],[KM - Inicio]])</f>
        <v>-</v>
      </c>
      <c r="AQ507" s="278" t="str">
        <f>IF(BS_CONTROLE[[#This Row],[KM - Fim]]=0, "-", BS_CONTROLE[[#This Row],[KM - Fim]])</f>
        <v>-</v>
      </c>
      <c r="AR507" s="240"/>
      <c r="AS507" s="240"/>
      <c r="AT507" s="240"/>
      <c r="AU507" s="240"/>
      <c r="AV507" s="240"/>
      <c r="AW507" s="240"/>
      <c r="AX507" s="38"/>
      <c r="AY507" s="30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1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1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79" t="str">
        <f>IF(BS_CONTROLE[[#This Row],[Responsavel pelo boletim]]=0, "-", BS_CONTROLE[[#This Row],[Responsavel pelo boletim]])</f>
        <v>-</v>
      </c>
      <c r="BG507" s="15"/>
      <c r="BH507" s="16"/>
      <c r="BI507" s="16"/>
      <c r="BJ507" s="302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3" t="str">
        <f t="shared" si="16"/>
        <v/>
      </c>
    </row>
    <row r="508" spans="1:72" hidden="1">
      <c r="A508" s="167" t="str">
        <f>D508&amp;B508</f>
        <v/>
      </c>
      <c r="B508" s="168"/>
      <c r="C508" s="8"/>
      <c r="D508" s="51"/>
      <c r="E508" s="310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53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54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2"/>
      <c r="W508" s="295"/>
      <c r="X508" s="51"/>
      <c r="Y508" s="158"/>
      <c r="Z508" s="158"/>
      <c r="AA508" s="144"/>
      <c r="AB508" s="70"/>
      <c r="AC508" s="70" t="s">
        <v>608</v>
      </c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98" t="str">
        <f>IF(BS_CONTROLE[[#This Row],[Local - Partida]]=0, "-", BS_CONTROLE[[#This Row],[Local - Partida]])</f>
        <v>-</v>
      </c>
      <c r="AL508" s="298" t="str">
        <f>IF(BS_CONTROLE[[#This Row],[Local - Encerramento]]=0, "-", BS_CONTROLE[[#This Row],[Local - Encerramento]])</f>
        <v>-</v>
      </c>
      <c r="AM508" s="298" t="str">
        <f>IF(BS_CONTROLE[[#This Row],[Entre - Estações]]=0, "-", BS_CONTROLE[[#This Row],[Entre - Estações]])</f>
        <v>-</v>
      </c>
      <c r="AN508" s="298" t="str">
        <f>IF(BS_CONTROLE[[#This Row],[SB]]=0, "-", BS_CONTROLE[[#This Row],[SB]])</f>
        <v>-</v>
      </c>
      <c r="AO508" s="277" t="str">
        <f>IF(BS_CONTROLE[[#This Row],[SUB]]=0, "-", BS_CONTROLE[[#This Row],[SUB]])</f>
        <v>-</v>
      </c>
      <c r="AP508" s="278" t="str">
        <f>IF(BS_CONTROLE[[#This Row],[KM - Inicio]]=0, "-", BS_CONTROLE[[#This Row],[KM - Inicio]])</f>
        <v>-</v>
      </c>
      <c r="AQ508" s="278" t="str">
        <f>IF(BS_CONTROLE[[#This Row],[KM - Fim]]=0, "-", BS_CONTROLE[[#This Row],[KM - Fim]])</f>
        <v>-</v>
      </c>
      <c r="AR508" s="240"/>
      <c r="AS508" s="240"/>
      <c r="AT508" s="240"/>
      <c r="AU508" s="240"/>
      <c r="AV508" s="240"/>
      <c r="AW508" s="240"/>
      <c r="AX508" s="38"/>
      <c r="AY508" s="30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1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1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79" t="str">
        <f>IF(BS_CONTROLE[[#This Row],[Responsavel pelo boletim]]=0, "-", BS_CONTROLE[[#This Row],[Responsavel pelo boletim]])</f>
        <v>-</v>
      </c>
      <c r="BG508" s="15"/>
      <c r="BH508" s="16"/>
      <c r="BI508" s="16"/>
      <c r="BJ508" s="302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3" t="str">
        <f t="shared" si="16"/>
        <v/>
      </c>
    </row>
    <row r="509" spans="1:72" hidden="1">
      <c r="A509" s="167" t="str">
        <f>D509&amp;B509</f>
        <v/>
      </c>
      <c r="B509" s="168"/>
      <c r="C509" s="8"/>
      <c r="D509" s="51"/>
      <c r="E509" s="310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5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54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2"/>
      <c r="W509" s="295"/>
      <c r="X509" s="51"/>
      <c r="Y509" s="158"/>
      <c r="Z509" s="158"/>
      <c r="AA509" s="144"/>
      <c r="AB509" s="70"/>
      <c r="AC509" s="70" t="s">
        <v>608</v>
      </c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98" t="str">
        <f>IF(BS_CONTROLE[[#This Row],[Local - Partida]]=0, "-", BS_CONTROLE[[#This Row],[Local - Partida]])</f>
        <v>-</v>
      </c>
      <c r="AL509" s="298" t="str">
        <f>IF(BS_CONTROLE[[#This Row],[Local - Encerramento]]=0, "-", BS_CONTROLE[[#This Row],[Local - Encerramento]])</f>
        <v>-</v>
      </c>
      <c r="AM509" s="298" t="str">
        <f>IF(BS_CONTROLE[[#This Row],[Entre - Estações]]=0, "-", BS_CONTROLE[[#This Row],[Entre - Estações]])</f>
        <v>-</v>
      </c>
      <c r="AN509" s="298" t="str">
        <f>IF(BS_CONTROLE[[#This Row],[SB]]=0, "-", BS_CONTROLE[[#This Row],[SB]])</f>
        <v>-</v>
      </c>
      <c r="AO509" s="277" t="str">
        <f>IF(BS_CONTROLE[[#This Row],[SUB]]=0, "-", BS_CONTROLE[[#This Row],[SUB]])</f>
        <v>-</v>
      </c>
      <c r="AP509" s="278" t="str">
        <f>IF(BS_CONTROLE[[#This Row],[KM - Inicio]]=0, "-", BS_CONTROLE[[#This Row],[KM - Inicio]])</f>
        <v>-</v>
      </c>
      <c r="AQ509" s="278" t="str">
        <f>IF(BS_CONTROLE[[#This Row],[KM - Fim]]=0, "-", BS_CONTROLE[[#This Row],[KM - Fim]])</f>
        <v>-</v>
      </c>
      <c r="AR509" s="240"/>
      <c r="AS509" s="240"/>
      <c r="AT509" s="240"/>
      <c r="AU509" s="240"/>
      <c r="AV509" s="240"/>
      <c r="AW509" s="240"/>
      <c r="AX509" s="38"/>
      <c r="AY509" s="30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1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1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79" t="str">
        <f>IF(BS_CONTROLE[[#This Row],[Responsavel pelo boletim]]=0, "-", BS_CONTROLE[[#This Row],[Responsavel pelo boletim]])</f>
        <v>-</v>
      </c>
      <c r="BG509" s="15"/>
      <c r="BH509" s="16"/>
      <c r="BI509" s="16"/>
      <c r="BJ509" s="302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3" t="str">
        <f t="shared" si="16"/>
        <v/>
      </c>
    </row>
    <row r="510" spans="1:72" hidden="1">
      <c r="A510" s="167" t="str">
        <f>D510&amp;B510</f>
        <v/>
      </c>
      <c r="B510" s="168"/>
      <c r="C510" s="8"/>
      <c r="D510" s="51"/>
      <c r="E510" s="310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53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54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2"/>
      <c r="W510" s="295"/>
      <c r="X510" s="51"/>
      <c r="Y510" s="158"/>
      <c r="Z510" s="158"/>
      <c r="AA510" s="144"/>
      <c r="AB510" s="70"/>
      <c r="AC510" s="70" t="s">
        <v>608</v>
      </c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98" t="str">
        <f>IF(BS_CONTROLE[[#This Row],[Local - Partida]]=0, "-", BS_CONTROLE[[#This Row],[Local - Partida]])</f>
        <v>-</v>
      </c>
      <c r="AL510" s="298" t="str">
        <f>IF(BS_CONTROLE[[#This Row],[Local - Encerramento]]=0, "-", BS_CONTROLE[[#This Row],[Local - Encerramento]])</f>
        <v>-</v>
      </c>
      <c r="AM510" s="298" t="str">
        <f>IF(BS_CONTROLE[[#This Row],[Entre - Estações]]=0, "-", BS_CONTROLE[[#This Row],[Entre - Estações]])</f>
        <v>-</v>
      </c>
      <c r="AN510" s="298" t="str">
        <f>IF(BS_CONTROLE[[#This Row],[SB]]=0, "-", BS_CONTROLE[[#This Row],[SB]])</f>
        <v>-</v>
      </c>
      <c r="AO510" s="277" t="str">
        <f>IF(BS_CONTROLE[[#This Row],[SUB]]=0, "-", BS_CONTROLE[[#This Row],[SUB]])</f>
        <v>-</v>
      </c>
      <c r="AP510" s="278" t="str">
        <f>IF(BS_CONTROLE[[#This Row],[KM - Inicio]]=0, "-", BS_CONTROLE[[#This Row],[KM - Inicio]])</f>
        <v>-</v>
      </c>
      <c r="AQ510" s="278" t="str">
        <f>IF(BS_CONTROLE[[#This Row],[KM - Fim]]=0, "-", BS_CONTROLE[[#This Row],[KM - Fim]])</f>
        <v>-</v>
      </c>
      <c r="AR510" s="240"/>
      <c r="AS510" s="240"/>
      <c r="AT510" s="240"/>
      <c r="AU510" s="240"/>
      <c r="AV510" s="240"/>
      <c r="AW510" s="240"/>
      <c r="AX510" s="38"/>
      <c r="AY510" s="30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1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1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79" t="str">
        <f>IF(BS_CONTROLE[[#This Row],[Responsavel pelo boletim]]=0, "-", BS_CONTROLE[[#This Row],[Responsavel pelo boletim]])</f>
        <v>-</v>
      </c>
      <c r="BG510" s="15"/>
      <c r="BH510" s="16"/>
      <c r="BI510" s="16"/>
      <c r="BJ510" s="302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3" t="str">
        <f t="shared" si="16"/>
        <v/>
      </c>
    </row>
    <row r="511" spans="1:72" hidden="1">
      <c r="A511" s="167" t="str">
        <f>D511&amp;B511</f>
        <v/>
      </c>
      <c r="B511" s="168"/>
      <c r="C511" s="8"/>
      <c r="D511" s="51"/>
      <c r="E511" s="310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53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54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2"/>
      <c r="W511" s="295"/>
      <c r="X511" s="51"/>
      <c r="Y511" s="158"/>
      <c r="Z511" s="158"/>
      <c r="AA511" s="144"/>
      <c r="AB511" s="70"/>
      <c r="AC511" s="70" t="s">
        <v>608</v>
      </c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98" t="str">
        <f>IF(BS_CONTROLE[[#This Row],[Local - Partida]]=0, "-", BS_CONTROLE[[#This Row],[Local - Partida]])</f>
        <v>-</v>
      </c>
      <c r="AL511" s="298" t="str">
        <f>IF(BS_CONTROLE[[#This Row],[Local - Encerramento]]=0, "-", BS_CONTROLE[[#This Row],[Local - Encerramento]])</f>
        <v>-</v>
      </c>
      <c r="AM511" s="298" t="str">
        <f>IF(BS_CONTROLE[[#This Row],[Entre - Estações]]=0, "-", BS_CONTROLE[[#This Row],[Entre - Estações]])</f>
        <v>-</v>
      </c>
      <c r="AN511" s="298" t="str">
        <f>IF(BS_CONTROLE[[#This Row],[SB]]=0, "-", BS_CONTROLE[[#This Row],[SB]])</f>
        <v>-</v>
      </c>
      <c r="AO511" s="277" t="str">
        <f>IF(BS_CONTROLE[[#This Row],[SUB]]=0, "-", BS_CONTROLE[[#This Row],[SUB]])</f>
        <v>-</v>
      </c>
      <c r="AP511" s="278" t="str">
        <f>IF(BS_CONTROLE[[#This Row],[KM - Inicio]]=0, "-", BS_CONTROLE[[#This Row],[KM - Inicio]])</f>
        <v>-</v>
      </c>
      <c r="AQ511" s="278" t="str">
        <f>IF(BS_CONTROLE[[#This Row],[KM - Fim]]=0, "-", BS_CONTROLE[[#This Row],[KM - Fim]])</f>
        <v>-</v>
      </c>
      <c r="AR511" s="240"/>
      <c r="AS511" s="240"/>
      <c r="AT511" s="240"/>
      <c r="AU511" s="240"/>
      <c r="AV511" s="240"/>
      <c r="AW511" s="240"/>
      <c r="AX511" s="38"/>
      <c r="AY511" s="30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1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1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79" t="str">
        <f>IF(BS_CONTROLE[[#This Row],[Responsavel pelo boletim]]=0, "-", BS_CONTROLE[[#This Row],[Responsavel pelo boletim]])</f>
        <v>-</v>
      </c>
      <c r="BG511" s="15"/>
      <c r="BH511" s="16"/>
      <c r="BI511" s="16"/>
      <c r="BJ511" s="302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3" t="str">
        <f t="shared" si="16"/>
        <v/>
      </c>
    </row>
    <row r="512" spans="1:72" hidden="1">
      <c r="A512" s="167" t="str">
        <f>D512&amp;B512</f>
        <v/>
      </c>
      <c r="B512" s="168"/>
      <c r="C512" s="8"/>
      <c r="D512" s="51"/>
      <c r="E512" s="310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53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54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2"/>
      <c r="W512" s="295"/>
      <c r="X512" s="51"/>
      <c r="Y512" s="158"/>
      <c r="Z512" s="158"/>
      <c r="AA512" s="144"/>
      <c r="AB512" s="70"/>
      <c r="AC512" s="70" t="s">
        <v>608</v>
      </c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98" t="str">
        <f>IF(BS_CONTROLE[[#This Row],[Local - Partida]]=0, "-", BS_CONTROLE[[#This Row],[Local - Partida]])</f>
        <v>-</v>
      </c>
      <c r="AL512" s="298" t="str">
        <f>IF(BS_CONTROLE[[#This Row],[Local - Encerramento]]=0, "-", BS_CONTROLE[[#This Row],[Local - Encerramento]])</f>
        <v>-</v>
      </c>
      <c r="AM512" s="298" t="str">
        <f>IF(BS_CONTROLE[[#This Row],[Entre - Estações]]=0, "-", BS_CONTROLE[[#This Row],[Entre - Estações]])</f>
        <v>-</v>
      </c>
      <c r="AN512" s="298" t="str">
        <f>IF(BS_CONTROLE[[#This Row],[SB]]=0, "-", BS_CONTROLE[[#This Row],[SB]])</f>
        <v>-</v>
      </c>
      <c r="AO512" s="277" t="str">
        <f>IF(BS_CONTROLE[[#This Row],[SUB]]=0, "-", BS_CONTROLE[[#This Row],[SUB]])</f>
        <v>-</v>
      </c>
      <c r="AP512" s="278" t="str">
        <f>IF(BS_CONTROLE[[#This Row],[KM - Inicio]]=0, "-", BS_CONTROLE[[#This Row],[KM - Inicio]])</f>
        <v>-</v>
      </c>
      <c r="AQ512" s="278" t="str">
        <f>IF(BS_CONTROLE[[#This Row],[KM - Fim]]=0, "-", BS_CONTROLE[[#This Row],[KM - Fim]])</f>
        <v>-</v>
      </c>
      <c r="AR512" s="240"/>
      <c r="AS512" s="240"/>
      <c r="AT512" s="240"/>
      <c r="AU512" s="240"/>
      <c r="AV512" s="240"/>
      <c r="AW512" s="240"/>
      <c r="AX512" s="38"/>
      <c r="AY512" s="30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1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1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79" t="str">
        <f>IF(BS_CONTROLE[[#This Row],[Responsavel pelo boletim]]=0, "-", BS_CONTROLE[[#This Row],[Responsavel pelo boletim]])</f>
        <v>-</v>
      </c>
      <c r="BG512" s="15"/>
      <c r="BH512" s="16"/>
      <c r="BI512" s="16"/>
      <c r="BJ512" s="302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3" t="str">
        <f t="shared" si="16"/>
        <v/>
      </c>
    </row>
    <row r="513" spans="1:72" hidden="1">
      <c r="A513" s="167" t="str">
        <f>D513&amp;B513</f>
        <v/>
      </c>
      <c r="B513" s="168"/>
      <c r="C513" s="8"/>
      <c r="D513" s="51"/>
      <c r="E513" s="310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53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54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2"/>
      <c r="W513" s="295"/>
      <c r="X513" s="51"/>
      <c r="Y513" s="158"/>
      <c r="Z513" s="158"/>
      <c r="AA513" s="144"/>
      <c r="AB513" s="70"/>
      <c r="AC513" s="70" t="s">
        <v>608</v>
      </c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98" t="str">
        <f>IF(BS_CONTROLE[[#This Row],[Local - Partida]]=0, "-", BS_CONTROLE[[#This Row],[Local - Partida]])</f>
        <v>-</v>
      </c>
      <c r="AL513" s="298" t="str">
        <f>IF(BS_CONTROLE[[#This Row],[Local - Encerramento]]=0, "-", BS_CONTROLE[[#This Row],[Local - Encerramento]])</f>
        <v>-</v>
      </c>
      <c r="AM513" s="298" t="str">
        <f>IF(BS_CONTROLE[[#This Row],[Entre - Estações]]=0, "-", BS_CONTROLE[[#This Row],[Entre - Estações]])</f>
        <v>-</v>
      </c>
      <c r="AN513" s="298" t="str">
        <f>IF(BS_CONTROLE[[#This Row],[SB]]=0, "-", BS_CONTROLE[[#This Row],[SB]])</f>
        <v>-</v>
      </c>
      <c r="AO513" s="277" t="str">
        <f>IF(BS_CONTROLE[[#This Row],[SUB]]=0, "-", BS_CONTROLE[[#This Row],[SUB]])</f>
        <v>-</v>
      </c>
      <c r="AP513" s="278" t="str">
        <f>IF(BS_CONTROLE[[#This Row],[KM - Inicio]]=0, "-", BS_CONTROLE[[#This Row],[KM - Inicio]])</f>
        <v>-</v>
      </c>
      <c r="AQ513" s="278" t="str">
        <f>IF(BS_CONTROLE[[#This Row],[KM - Fim]]=0, "-", BS_CONTROLE[[#This Row],[KM - Fim]])</f>
        <v>-</v>
      </c>
      <c r="AR513" s="240"/>
      <c r="AS513" s="240"/>
      <c r="AT513" s="240"/>
      <c r="AU513" s="240"/>
      <c r="AV513" s="240"/>
      <c r="AW513" s="240"/>
      <c r="AX513" s="38"/>
      <c r="AY513" s="30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1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1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79" t="str">
        <f>IF(BS_CONTROLE[[#This Row],[Responsavel pelo boletim]]=0, "-", BS_CONTROLE[[#This Row],[Responsavel pelo boletim]])</f>
        <v>-</v>
      </c>
      <c r="BG513" s="15"/>
      <c r="BH513" s="16"/>
      <c r="BI513" s="16"/>
      <c r="BJ513" s="302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3" t="str">
        <f t="shared" si="16"/>
        <v/>
      </c>
    </row>
    <row r="514" spans="1:72" hidden="1">
      <c r="A514" s="167" t="str">
        <f>D514&amp;B514</f>
        <v/>
      </c>
      <c r="B514" s="168"/>
      <c r="C514" s="8"/>
      <c r="D514" s="51"/>
      <c r="E514" s="310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53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54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2"/>
      <c r="W514" s="295"/>
      <c r="X514" s="51"/>
      <c r="Y514" s="158"/>
      <c r="Z514" s="158"/>
      <c r="AA514" s="144"/>
      <c r="AB514" s="70"/>
      <c r="AC514" s="70" t="s">
        <v>608</v>
      </c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98" t="str">
        <f>IF(BS_CONTROLE[[#This Row],[Local - Partida]]=0, "-", BS_CONTROLE[[#This Row],[Local - Partida]])</f>
        <v>-</v>
      </c>
      <c r="AL514" s="298" t="str">
        <f>IF(BS_CONTROLE[[#This Row],[Local - Encerramento]]=0, "-", BS_CONTROLE[[#This Row],[Local - Encerramento]])</f>
        <v>-</v>
      </c>
      <c r="AM514" s="298" t="str">
        <f>IF(BS_CONTROLE[[#This Row],[Entre - Estações]]=0, "-", BS_CONTROLE[[#This Row],[Entre - Estações]])</f>
        <v>-</v>
      </c>
      <c r="AN514" s="298" t="str">
        <f>IF(BS_CONTROLE[[#This Row],[SB]]=0, "-", BS_CONTROLE[[#This Row],[SB]])</f>
        <v>-</v>
      </c>
      <c r="AO514" s="277" t="str">
        <f>IF(BS_CONTROLE[[#This Row],[SUB]]=0, "-", BS_CONTROLE[[#This Row],[SUB]])</f>
        <v>-</v>
      </c>
      <c r="AP514" s="278" t="str">
        <f>IF(BS_CONTROLE[[#This Row],[KM - Inicio]]=0, "-", BS_CONTROLE[[#This Row],[KM - Inicio]])</f>
        <v>-</v>
      </c>
      <c r="AQ514" s="278" t="str">
        <f>IF(BS_CONTROLE[[#This Row],[KM - Fim]]=0, "-", BS_CONTROLE[[#This Row],[KM - Fim]])</f>
        <v>-</v>
      </c>
      <c r="AR514" s="240"/>
      <c r="AS514" s="240"/>
      <c r="AT514" s="240"/>
      <c r="AU514" s="240"/>
      <c r="AV514" s="240"/>
      <c r="AW514" s="240"/>
      <c r="AX514" s="38"/>
      <c r="AY514" s="30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1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1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79" t="str">
        <f>IF(BS_CONTROLE[[#This Row],[Responsavel pelo boletim]]=0, "-", BS_CONTROLE[[#This Row],[Responsavel pelo boletim]])</f>
        <v>-</v>
      </c>
      <c r="BG514" s="15"/>
      <c r="BH514" s="16"/>
      <c r="BI514" s="16"/>
      <c r="BJ514" s="302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3" t="str">
        <f t="shared" si="16"/>
        <v/>
      </c>
    </row>
    <row r="515" spans="1:72" hidden="1">
      <c r="A515" s="167" t="str">
        <f>D515&amp;B515</f>
        <v/>
      </c>
      <c r="B515" s="168"/>
      <c r="C515" s="8"/>
      <c r="D515" s="51"/>
      <c r="E515" s="311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53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54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2"/>
      <c r="W515" s="295"/>
      <c r="X515" s="51"/>
      <c r="Y515" s="158"/>
      <c r="Z515" s="158"/>
      <c r="AA515" s="144"/>
      <c r="AB515" s="70"/>
      <c r="AC515" s="70" t="s">
        <v>608</v>
      </c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98" t="str">
        <f>IF(BS_CONTROLE[[#This Row],[Local - Partida]]=0, "-", BS_CONTROLE[[#This Row],[Local - Partida]])</f>
        <v>-</v>
      </c>
      <c r="AL515" s="298" t="str">
        <f>IF(BS_CONTROLE[[#This Row],[Local - Encerramento]]=0, "-", BS_CONTROLE[[#This Row],[Local - Encerramento]])</f>
        <v>-</v>
      </c>
      <c r="AM515" s="298" t="str">
        <f>IF(BS_CONTROLE[[#This Row],[Entre - Estações]]=0, "-", BS_CONTROLE[[#This Row],[Entre - Estações]])</f>
        <v>-</v>
      </c>
      <c r="AN515" s="298" t="str">
        <f>IF(BS_CONTROLE[[#This Row],[SB]]=0, "-", BS_CONTROLE[[#This Row],[SB]])</f>
        <v>-</v>
      </c>
      <c r="AO515" s="277" t="str">
        <f>IF(BS_CONTROLE[[#This Row],[SUB]]=0, "-", BS_CONTROLE[[#This Row],[SUB]])</f>
        <v>-</v>
      </c>
      <c r="AP515" s="278" t="str">
        <f>IF(BS_CONTROLE[[#This Row],[KM - Inicio]]=0, "-", BS_CONTROLE[[#This Row],[KM - Inicio]])</f>
        <v>-</v>
      </c>
      <c r="AQ515" s="278" t="str">
        <f>IF(BS_CONTROLE[[#This Row],[KM - Fim]]=0, "-", BS_CONTROLE[[#This Row],[KM - Fim]])</f>
        <v>-</v>
      </c>
      <c r="AR515" s="240"/>
      <c r="AS515" s="240"/>
      <c r="AT515" s="240"/>
      <c r="AU515" s="240"/>
      <c r="AV515" s="240"/>
      <c r="AW515" s="240"/>
      <c r="AX515" s="38"/>
      <c r="AY515" s="30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1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1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79" t="str">
        <f>IF(BS_CONTROLE[[#This Row],[Responsavel pelo boletim]]=0, "-", BS_CONTROLE[[#This Row],[Responsavel pelo boletim]])</f>
        <v>-</v>
      </c>
      <c r="BG515" s="15"/>
      <c r="BH515" s="16"/>
      <c r="BI515" s="16"/>
      <c r="BJ515" s="302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3" t="str">
        <f t="shared" si="16"/>
        <v/>
      </c>
    </row>
    <row r="516" spans="1:72" hidden="1">
      <c r="A516" s="167" t="str">
        <f>D516&amp;B516</f>
        <v/>
      </c>
      <c r="B516" s="168"/>
      <c r="C516" s="8"/>
      <c r="D516" s="51"/>
      <c r="E516" s="310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53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54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2"/>
      <c r="W516" s="295"/>
      <c r="X516" s="51"/>
      <c r="Y516" s="158"/>
      <c r="Z516" s="158"/>
      <c r="AA516" s="144"/>
      <c r="AB516" s="70"/>
      <c r="AC516" s="70" t="s">
        <v>608</v>
      </c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98" t="str">
        <f>IF(BS_CONTROLE[[#This Row],[Local - Partida]]=0, "-", BS_CONTROLE[[#This Row],[Local - Partida]])</f>
        <v>-</v>
      </c>
      <c r="AL516" s="298" t="str">
        <f>IF(BS_CONTROLE[[#This Row],[Local - Encerramento]]=0, "-", BS_CONTROLE[[#This Row],[Local - Encerramento]])</f>
        <v>-</v>
      </c>
      <c r="AM516" s="298" t="str">
        <f>IF(BS_CONTROLE[[#This Row],[Entre - Estações]]=0, "-", BS_CONTROLE[[#This Row],[Entre - Estações]])</f>
        <v>-</v>
      </c>
      <c r="AN516" s="298" t="str">
        <f>IF(BS_CONTROLE[[#This Row],[SB]]=0, "-", BS_CONTROLE[[#This Row],[SB]])</f>
        <v>-</v>
      </c>
      <c r="AO516" s="277" t="str">
        <f>IF(BS_CONTROLE[[#This Row],[SUB]]=0, "-", BS_CONTROLE[[#This Row],[SUB]])</f>
        <v>-</v>
      </c>
      <c r="AP516" s="278" t="str">
        <f>IF(BS_CONTROLE[[#This Row],[KM - Inicio]]=0, "-", BS_CONTROLE[[#This Row],[KM - Inicio]])</f>
        <v>-</v>
      </c>
      <c r="AQ516" s="278" t="str">
        <f>IF(BS_CONTROLE[[#This Row],[KM - Fim]]=0, "-", BS_CONTROLE[[#This Row],[KM - Fim]])</f>
        <v>-</v>
      </c>
      <c r="AR516" s="240"/>
      <c r="AS516" s="240"/>
      <c r="AT516" s="240"/>
      <c r="AU516" s="240"/>
      <c r="AV516" s="240"/>
      <c r="AW516" s="240"/>
      <c r="AX516" s="38"/>
      <c r="AY516" s="30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1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1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79" t="str">
        <f>IF(BS_CONTROLE[[#This Row],[Responsavel pelo boletim]]=0, "-", BS_CONTROLE[[#This Row],[Responsavel pelo boletim]])</f>
        <v>-</v>
      </c>
      <c r="BG516" s="15"/>
      <c r="BH516" s="16"/>
      <c r="BI516" s="16"/>
      <c r="BJ516" s="302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3" t="str">
        <f t="shared" si="16"/>
        <v/>
      </c>
    </row>
    <row r="517" spans="1:72" hidden="1">
      <c r="A517" s="167" t="str">
        <f>D517&amp;B517</f>
        <v/>
      </c>
      <c r="B517" s="168"/>
      <c r="C517" s="8"/>
      <c r="D517" s="51"/>
      <c r="E517" s="310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53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54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2"/>
      <c r="W517" s="295"/>
      <c r="X517" s="51"/>
      <c r="Y517" s="158"/>
      <c r="Z517" s="158"/>
      <c r="AA517" s="144"/>
      <c r="AB517" s="70"/>
      <c r="AC517" s="70" t="s">
        <v>608</v>
      </c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98" t="str">
        <f>IF(BS_CONTROLE[[#This Row],[Local - Partida]]=0, "-", BS_CONTROLE[[#This Row],[Local - Partida]])</f>
        <v>-</v>
      </c>
      <c r="AL517" s="298" t="str">
        <f>IF(BS_CONTROLE[[#This Row],[Local - Encerramento]]=0, "-", BS_CONTROLE[[#This Row],[Local - Encerramento]])</f>
        <v>-</v>
      </c>
      <c r="AM517" s="298" t="str">
        <f>IF(BS_CONTROLE[[#This Row],[Entre - Estações]]=0, "-", BS_CONTROLE[[#This Row],[Entre - Estações]])</f>
        <v>-</v>
      </c>
      <c r="AN517" s="298" t="str">
        <f>IF(BS_CONTROLE[[#This Row],[SB]]=0, "-", BS_CONTROLE[[#This Row],[SB]])</f>
        <v>-</v>
      </c>
      <c r="AO517" s="277" t="str">
        <f>IF(BS_CONTROLE[[#This Row],[SUB]]=0, "-", BS_CONTROLE[[#This Row],[SUB]])</f>
        <v>-</v>
      </c>
      <c r="AP517" s="278" t="str">
        <f>IF(BS_CONTROLE[[#This Row],[KM - Inicio]]=0, "-", BS_CONTROLE[[#This Row],[KM - Inicio]])</f>
        <v>-</v>
      </c>
      <c r="AQ517" s="278" t="str">
        <f>IF(BS_CONTROLE[[#This Row],[KM - Fim]]=0, "-", BS_CONTROLE[[#This Row],[KM - Fim]])</f>
        <v>-</v>
      </c>
      <c r="AR517" s="240"/>
      <c r="AS517" s="240"/>
      <c r="AT517" s="240"/>
      <c r="AU517" s="240"/>
      <c r="AV517" s="240"/>
      <c r="AW517" s="240"/>
      <c r="AX517" s="38"/>
      <c r="AY517" s="30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1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1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79" t="str">
        <f>IF(BS_CONTROLE[[#This Row],[Responsavel pelo boletim]]=0, "-", BS_CONTROLE[[#This Row],[Responsavel pelo boletim]])</f>
        <v>-</v>
      </c>
      <c r="BG517" s="15"/>
      <c r="BH517" s="16"/>
      <c r="BI517" s="16"/>
      <c r="BJ517" s="302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3" t="str">
        <f t="shared" si="16"/>
        <v/>
      </c>
    </row>
    <row r="518" spans="1:72" hidden="1">
      <c r="A518" s="167" t="str">
        <f>D518&amp;B518</f>
        <v/>
      </c>
      <c r="B518" s="168"/>
      <c r="C518" s="8"/>
      <c r="D518" s="51"/>
      <c r="E518" s="310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53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54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2"/>
      <c r="W518" s="295"/>
      <c r="X518" s="51"/>
      <c r="Y518" s="158"/>
      <c r="Z518" s="158"/>
      <c r="AA518" s="144"/>
      <c r="AB518" s="70"/>
      <c r="AC518" s="70" t="s">
        <v>608</v>
      </c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98" t="str">
        <f>IF(BS_CONTROLE[[#This Row],[Local - Partida]]=0, "-", BS_CONTROLE[[#This Row],[Local - Partida]])</f>
        <v>-</v>
      </c>
      <c r="AL518" s="298" t="str">
        <f>IF(BS_CONTROLE[[#This Row],[Local - Encerramento]]=0, "-", BS_CONTROLE[[#This Row],[Local - Encerramento]])</f>
        <v>-</v>
      </c>
      <c r="AM518" s="298" t="str">
        <f>IF(BS_CONTROLE[[#This Row],[Entre - Estações]]=0, "-", BS_CONTROLE[[#This Row],[Entre - Estações]])</f>
        <v>-</v>
      </c>
      <c r="AN518" s="298" t="str">
        <f>IF(BS_CONTROLE[[#This Row],[SB]]=0, "-", BS_CONTROLE[[#This Row],[SB]])</f>
        <v>-</v>
      </c>
      <c r="AO518" s="277" t="str">
        <f>IF(BS_CONTROLE[[#This Row],[SUB]]=0, "-", BS_CONTROLE[[#This Row],[SUB]])</f>
        <v>-</v>
      </c>
      <c r="AP518" s="278" t="str">
        <f>IF(BS_CONTROLE[[#This Row],[KM - Inicio]]=0, "-", BS_CONTROLE[[#This Row],[KM - Inicio]])</f>
        <v>-</v>
      </c>
      <c r="AQ518" s="278" t="str">
        <f>IF(BS_CONTROLE[[#This Row],[KM - Fim]]=0, "-", BS_CONTROLE[[#This Row],[KM - Fim]])</f>
        <v>-</v>
      </c>
      <c r="AR518" s="240"/>
      <c r="AS518" s="240"/>
      <c r="AT518" s="240"/>
      <c r="AU518" s="240"/>
      <c r="AV518" s="240"/>
      <c r="AW518" s="240"/>
      <c r="AX518" s="38"/>
      <c r="AY518" s="30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1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1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79" t="str">
        <f>IF(BS_CONTROLE[[#This Row],[Responsavel pelo boletim]]=0, "-", BS_CONTROLE[[#This Row],[Responsavel pelo boletim]])</f>
        <v>-</v>
      </c>
      <c r="BG518" s="15"/>
      <c r="BH518" s="16"/>
      <c r="BI518" s="16"/>
      <c r="BJ518" s="302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3" t="str">
        <f t="shared" si="16"/>
        <v/>
      </c>
    </row>
    <row r="519" spans="1:72" hidden="1">
      <c r="A519" s="167" t="str">
        <f>D519&amp;B519</f>
        <v/>
      </c>
      <c r="B519" s="168"/>
      <c r="C519" s="8"/>
      <c r="D519" s="51"/>
      <c r="E519" s="310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53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54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2"/>
      <c r="W519" s="295"/>
      <c r="X519" s="51"/>
      <c r="Y519" s="158"/>
      <c r="Z519" s="158"/>
      <c r="AA519" s="144"/>
      <c r="AB519" s="70"/>
      <c r="AC519" s="70" t="s">
        <v>608</v>
      </c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98" t="str">
        <f>IF(BS_CONTROLE[[#This Row],[Local - Partida]]=0, "-", BS_CONTROLE[[#This Row],[Local - Partida]])</f>
        <v>-</v>
      </c>
      <c r="AL519" s="298" t="str">
        <f>IF(BS_CONTROLE[[#This Row],[Local - Encerramento]]=0, "-", BS_CONTROLE[[#This Row],[Local - Encerramento]])</f>
        <v>-</v>
      </c>
      <c r="AM519" s="298" t="str">
        <f>IF(BS_CONTROLE[[#This Row],[Entre - Estações]]=0, "-", BS_CONTROLE[[#This Row],[Entre - Estações]])</f>
        <v>-</v>
      </c>
      <c r="AN519" s="298" t="str">
        <f>IF(BS_CONTROLE[[#This Row],[SB]]=0, "-", BS_CONTROLE[[#This Row],[SB]])</f>
        <v>-</v>
      </c>
      <c r="AO519" s="277" t="str">
        <f>IF(BS_CONTROLE[[#This Row],[SUB]]=0, "-", BS_CONTROLE[[#This Row],[SUB]])</f>
        <v>-</v>
      </c>
      <c r="AP519" s="278" t="str">
        <f>IF(BS_CONTROLE[[#This Row],[KM - Inicio]]=0, "-", BS_CONTROLE[[#This Row],[KM - Inicio]])</f>
        <v>-</v>
      </c>
      <c r="AQ519" s="278" t="str">
        <f>IF(BS_CONTROLE[[#This Row],[KM - Fim]]=0, "-", BS_CONTROLE[[#This Row],[KM - Fim]])</f>
        <v>-</v>
      </c>
      <c r="AR519" s="240"/>
      <c r="AS519" s="240"/>
      <c r="AT519" s="240"/>
      <c r="AU519" s="240"/>
      <c r="AV519" s="240"/>
      <c r="AW519" s="240"/>
      <c r="AX519" s="38"/>
      <c r="AY519" s="30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1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1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79" t="str">
        <f>IF(BS_CONTROLE[[#This Row],[Responsavel pelo boletim]]=0, "-", BS_CONTROLE[[#This Row],[Responsavel pelo boletim]])</f>
        <v>-</v>
      </c>
      <c r="BG519" s="15"/>
      <c r="BH519" s="16"/>
      <c r="BI519" s="16"/>
      <c r="BJ519" s="302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3" t="str">
        <f t="shared" si="16"/>
        <v/>
      </c>
    </row>
    <row r="520" spans="1:72" hidden="1">
      <c r="A520" s="167" t="str">
        <f>D520&amp;B520</f>
        <v/>
      </c>
      <c r="B520" s="168"/>
      <c r="C520" s="8"/>
      <c r="D520" s="51"/>
      <c r="E520" s="310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53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54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2"/>
      <c r="W520" s="295"/>
      <c r="X520" s="51"/>
      <c r="Y520" s="158"/>
      <c r="Z520" s="158"/>
      <c r="AA520" s="144"/>
      <c r="AB520" s="70"/>
      <c r="AC520" s="70" t="s">
        <v>608</v>
      </c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98" t="str">
        <f>IF(BS_CONTROLE[[#This Row],[Local - Partida]]=0, "-", BS_CONTROLE[[#This Row],[Local - Partida]])</f>
        <v>-</v>
      </c>
      <c r="AL520" s="298" t="str">
        <f>IF(BS_CONTROLE[[#This Row],[Local - Encerramento]]=0, "-", BS_CONTROLE[[#This Row],[Local - Encerramento]])</f>
        <v>-</v>
      </c>
      <c r="AM520" s="298" t="str">
        <f>IF(BS_CONTROLE[[#This Row],[Entre - Estações]]=0, "-", BS_CONTROLE[[#This Row],[Entre - Estações]])</f>
        <v>-</v>
      </c>
      <c r="AN520" s="298" t="str">
        <f>IF(BS_CONTROLE[[#This Row],[SB]]=0, "-", BS_CONTROLE[[#This Row],[SB]])</f>
        <v>-</v>
      </c>
      <c r="AO520" s="277" t="str">
        <f>IF(BS_CONTROLE[[#This Row],[SUB]]=0, "-", BS_CONTROLE[[#This Row],[SUB]])</f>
        <v>-</v>
      </c>
      <c r="AP520" s="278" t="str">
        <f>IF(BS_CONTROLE[[#This Row],[KM - Inicio]]=0, "-", BS_CONTROLE[[#This Row],[KM - Inicio]])</f>
        <v>-</v>
      </c>
      <c r="AQ520" s="278" t="str">
        <f>IF(BS_CONTROLE[[#This Row],[KM - Fim]]=0, "-", BS_CONTROLE[[#This Row],[KM - Fim]])</f>
        <v>-</v>
      </c>
      <c r="AR520" s="240"/>
      <c r="AS520" s="240"/>
      <c r="AT520" s="240"/>
      <c r="AU520" s="240"/>
      <c r="AV520" s="240"/>
      <c r="AW520" s="240"/>
      <c r="AX520" s="38"/>
      <c r="AY520" s="30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1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1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79" t="str">
        <f>IF(BS_CONTROLE[[#This Row],[Responsavel pelo boletim]]=0, "-", BS_CONTROLE[[#This Row],[Responsavel pelo boletim]])</f>
        <v>-</v>
      </c>
      <c r="BG520" s="15"/>
      <c r="BH520" s="16"/>
      <c r="BI520" s="16"/>
      <c r="BJ520" s="302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3" t="str">
        <f t="shared" si="16"/>
        <v/>
      </c>
    </row>
    <row r="521" spans="1:72" hidden="1">
      <c r="A521" s="167" t="str">
        <f>D521&amp;B521</f>
        <v/>
      </c>
      <c r="B521" s="168"/>
      <c r="C521" s="8"/>
      <c r="D521" s="51"/>
      <c r="E521" s="310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53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54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2"/>
      <c r="W521" s="295"/>
      <c r="X521" s="51"/>
      <c r="Y521" s="158"/>
      <c r="Z521" s="158"/>
      <c r="AA521" s="144"/>
      <c r="AB521" s="70"/>
      <c r="AC521" s="70" t="s">
        <v>608</v>
      </c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98" t="str">
        <f>IF(BS_CONTROLE[[#This Row],[Local - Partida]]=0, "-", BS_CONTROLE[[#This Row],[Local - Partida]])</f>
        <v>-</v>
      </c>
      <c r="AL521" s="298" t="str">
        <f>IF(BS_CONTROLE[[#This Row],[Local - Encerramento]]=0, "-", BS_CONTROLE[[#This Row],[Local - Encerramento]])</f>
        <v>-</v>
      </c>
      <c r="AM521" s="298" t="str">
        <f>IF(BS_CONTROLE[[#This Row],[Entre - Estações]]=0, "-", BS_CONTROLE[[#This Row],[Entre - Estações]])</f>
        <v>-</v>
      </c>
      <c r="AN521" s="298" t="str">
        <f>IF(BS_CONTROLE[[#This Row],[SB]]=0, "-", BS_CONTROLE[[#This Row],[SB]])</f>
        <v>-</v>
      </c>
      <c r="AO521" s="277" t="str">
        <f>IF(BS_CONTROLE[[#This Row],[SUB]]=0, "-", BS_CONTROLE[[#This Row],[SUB]])</f>
        <v>-</v>
      </c>
      <c r="AP521" s="278" t="str">
        <f>IF(BS_CONTROLE[[#This Row],[KM - Inicio]]=0, "-", BS_CONTROLE[[#This Row],[KM - Inicio]])</f>
        <v>-</v>
      </c>
      <c r="AQ521" s="278" t="str">
        <f>IF(BS_CONTROLE[[#This Row],[KM - Fim]]=0, "-", BS_CONTROLE[[#This Row],[KM - Fim]])</f>
        <v>-</v>
      </c>
      <c r="AR521" s="240"/>
      <c r="AS521" s="240"/>
      <c r="AT521" s="240"/>
      <c r="AU521" s="240"/>
      <c r="AV521" s="240"/>
      <c r="AW521" s="240"/>
      <c r="AX521" s="38"/>
      <c r="AY521" s="309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1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1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79" t="str">
        <f>IF(BS_CONTROLE[[#This Row],[Responsavel pelo boletim]]=0, "-", BS_CONTROLE[[#This Row],[Responsavel pelo boletim]])</f>
        <v>-</v>
      </c>
      <c r="BG521" s="15"/>
      <c r="BH521" s="16"/>
      <c r="BI521" s="16"/>
      <c r="BJ521" s="302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3" t="str">
        <f t="shared" si="16"/>
        <v/>
      </c>
    </row>
    <row r="522" spans="1:72" hidden="1">
      <c r="A522" s="167" t="str">
        <f>D522&amp;B522</f>
        <v/>
      </c>
      <c r="B522" s="168"/>
      <c r="C522" s="177"/>
      <c r="D522" s="225"/>
      <c r="E522" s="310">
        <v>516</v>
      </c>
      <c r="F522" s="226"/>
      <c r="G522" s="159" t="str">
        <f>IF(D522="","*",VLOOKUP(F522,BS_ATIVIDADE[#All],3,FALSE))</f>
        <v>*</v>
      </c>
      <c r="H522" s="227"/>
      <c r="I522" s="227"/>
      <c r="J522" s="228"/>
      <c r="K522" s="228"/>
      <c r="L522" s="229"/>
      <c r="M522" s="353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54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7"/>
      <c r="P522" s="227"/>
      <c r="Q522" s="229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3"/>
      <c r="W522" s="296"/>
      <c r="X522" s="225"/>
      <c r="Y522" s="233"/>
      <c r="Z522" s="233"/>
      <c r="AA522" s="234"/>
      <c r="AB522" s="231"/>
      <c r="AC522" s="70" t="s">
        <v>608</v>
      </c>
      <c r="AD522" s="232"/>
      <c r="AE522" s="229"/>
      <c r="AF522" s="229"/>
      <c r="AG522" s="229"/>
      <c r="AH522" s="235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98" t="str">
        <f>IF(BS_CONTROLE[[#This Row],[Local - Partida]]=0, "-", BS_CONTROLE[[#This Row],[Local - Partida]])</f>
        <v>-</v>
      </c>
      <c r="AL522" s="298" t="str">
        <f>IF(BS_CONTROLE[[#This Row],[Local - Encerramento]]=0, "-", BS_CONTROLE[[#This Row],[Local - Encerramento]])</f>
        <v>-</v>
      </c>
      <c r="AM522" s="298" t="str">
        <f>IF(BS_CONTROLE[[#This Row],[Entre - Estações]]=0, "-", BS_CONTROLE[[#This Row],[Entre - Estações]])</f>
        <v>-</v>
      </c>
      <c r="AN522" s="298" t="str">
        <f>IF(BS_CONTROLE[[#This Row],[SB]]=0, "-", BS_CONTROLE[[#This Row],[SB]])</f>
        <v>-</v>
      </c>
      <c r="AO522" s="277" t="str">
        <f>IF(BS_CONTROLE[[#This Row],[SUB]]=0, "-", BS_CONTROLE[[#This Row],[SUB]])</f>
        <v>-</v>
      </c>
      <c r="AP522" s="278" t="str">
        <f>IF(BS_CONTROLE[[#This Row],[KM - Inicio]]=0, "-", BS_CONTROLE[[#This Row],[KM - Inicio]])</f>
        <v>-</v>
      </c>
      <c r="AQ522" s="278" t="str">
        <f>IF(BS_CONTROLE[[#This Row],[KM - Fim]]=0, "-", BS_CONTROLE[[#This Row],[KM - Fim]])</f>
        <v>-</v>
      </c>
      <c r="AR522" s="299"/>
      <c r="AS522" s="299"/>
      <c r="AT522" s="299"/>
      <c r="AU522" s="299"/>
      <c r="AV522" s="299"/>
      <c r="AW522" s="299"/>
      <c r="AX522" s="164"/>
      <c r="AY522" s="309" t="str">
        <f>IF(D522="","*",IFERROR(IF(ISODD(COUNT(AS522:AX522)),"ERRO",SUM((AT522-AS522),(AV522-AU522),(AX522-AW522))),"ERRO"))</f>
        <v>*</v>
      </c>
      <c r="AZ522" s="162"/>
      <c r="BA522" s="236"/>
      <c r="BB522" s="181" t="str">
        <f>IFERROR(_xlfn.XLOOKUP(AI522, BS_ATIVIDADE[ATIVIDADE],BS_ATIVIDADE[UNIDADE] ), "*")</f>
        <v>*</v>
      </c>
      <c r="BC522" s="281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1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79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3"/>
      <c r="BK522" s="189"/>
      <c r="BL522" s="188"/>
      <c r="BM522" s="182"/>
      <c r="BN522" s="182"/>
      <c r="BO522" s="212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3" t="str">
        <f t="shared" si="16"/>
        <v/>
      </c>
    </row>
    <row r="523" spans="1:72" hidden="1">
      <c r="A523" s="167" t="str">
        <f>D523&amp;B523</f>
        <v/>
      </c>
      <c r="B523" s="168"/>
      <c r="C523" s="8"/>
      <c r="D523" s="51"/>
      <c r="E523" s="310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53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54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BASE_MAPA!$I$2:$I$359), "ERRO")</f>
        <v>ERRO</v>
      </c>
      <c r="V523" s="292"/>
      <c r="W523" s="295"/>
      <c r="X523" s="51"/>
      <c r="Y523" s="158"/>
      <c r="Z523" s="158"/>
      <c r="AA523" s="144"/>
      <c r="AB523" s="70"/>
      <c r="AC523" s="70" t="s">
        <v>608</v>
      </c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98" t="str">
        <f>IF(BS_CONTROLE[[#This Row],[Local - Partida]]=0, "-", BS_CONTROLE[[#This Row],[Local - Partida]])</f>
        <v>-</v>
      </c>
      <c r="AL523" s="298" t="str">
        <f>IF(BS_CONTROLE[[#This Row],[Local - Encerramento]]=0, "-", BS_CONTROLE[[#This Row],[Local - Encerramento]])</f>
        <v>-</v>
      </c>
      <c r="AM523" s="298" t="str">
        <f>IF(BS_CONTROLE[[#This Row],[Entre - Estações]]=0, "-", BS_CONTROLE[[#This Row],[Entre - Estações]])</f>
        <v>-</v>
      </c>
      <c r="AN523" s="298" t="str">
        <f>IF(BS_CONTROLE[[#This Row],[SB]]=0, "-", BS_CONTROLE[[#This Row],[SB]])</f>
        <v>-</v>
      </c>
      <c r="AO523" s="277" t="str">
        <f>IF(BS_CONTROLE[[#This Row],[SUB]]=0, "-", BS_CONTROLE[[#This Row],[SUB]])</f>
        <v>-</v>
      </c>
      <c r="AP523" s="278" t="str">
        <f>IF(BS_CONTROLE[[#This Row],[KM - Inicio]]=0, "-", BS_CONTROLE[[#This Row],[KM - Inicio]])</f>
        <v>-</v>
      </c>
      <c r="AQ523" s="278" t="str">
        <f>IF(BS_CONTROLE[[#This Row],[KM - Fim]]=0, "-", BS_CONTROLE[[#This Row],[KM - Fim]])</f>
        <v>-</v>
      </c>
      <c r="AR523" s="240"/>
      <c r="AS523" s="240"/>
      <c r="AT523" s="240"/>
      <c r="AU523" s="240"/>
      <c r="AV523" s="240"/>
      <c r="AW523" s="240"/>
      <c r="AX523" s="38"/>
      <c r="AY523" s="30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1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1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BASE_MAPA!$I$2:$I$359), "ERRO")</f>
        <v>ERRO</v>
      </c>
      <c r="BF523" s="279" t="str">
        <f>IF(BS_CONTROLE[[#This Row],[Responsavel pelo boletim]]=0, "-", BS_CONTROLE[[#This Row],[Responsavel pelo boletim]])</f>
        <v>-</v>
      </c>
      <c r="BG523" s="15"/>
      <c r="BH523" s="16"/>
      <c r="BI523" s="16"/>
      <c r="BJ523" s="302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3"/>
    </row>
    <row r="524" spans="1:72" hidden="1">
      <c r="A524" s="167" t="str">
        <f>D524&amp;B524</f>
        <v/>
      </c>
      <c r="B524" s="168"/>
      <c r="C524" s="8"/>
      <c r="D524" s="51"/>
      <c r="E524" s="310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53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54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2"/>
      <c r="W524" s="295"/>
      <c r="X524" s="51"/>
      <c r="Y524" s="158"/>
      <c r="Z524" s="158"/>
      <c r="AA524" s="144"/>
      <c r="AB524" s="70"/>
      <c r="AC524" s="70" t="s">
        <v>608</v>
      </c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98" t="str">
        <f>IF(BS_CONTROLE[[#This Row],[Local - Partida]]=0, "-", BS_CONTROLE[[#This Row],[Local - Partida]])</f>
        <v>-</v>
      </c>
      <c r="AL524" s="298" t="str">
        <f>IF(BS_CONTROLE[[#This Row],[Local - Encerramento]]=0, "-", BS_CONTROLE[[#This Row],[Local - Encerramento]])</f>
        <v>-</v>
      </c>
      <c r="AM524" s="298" t="str">
        <f>IF(BS_CONTROLE[[#This Row],[Entre - Estações]]=0, "-", BS_CONTROLE[[#This Row],[Entre - Estações]])</f>
        <v>-</v>
      </c>
      <c r="AN524" s="298" t="str">
        <f>IF(BS_CONTROLE[[#This Row],[SB]]=0, "-", BS_CONTROLE[[#This Row],[SB]])</f>
        <v>-</v>
      </c>
      <c r="AO524" s="277" t="str">
        <f>IF(BS_CONTROLE[[#This Row],[SUB]]=0, "-", BS_CONTROLE[[#This Row],[SUB]])</f>
        <v>-</v>
      </c>
      <c r="AP524" s="278" t="str">
        <f>IF(BS_CONTROLE[[#This Row],[KM - Inicio]]=0, "-", BS_CONTROLE[[#This Row],[KM - Inicio]])</f>
        <v>-</v>
      </c>
      <c r="AQ524" s="278" t="str">
        <f>IF(BS_CONTROLE[[#This Row],[KM - Fim]]=0, "-", BS_CONTROLE[[#This Row],[KM - Fim]])</f>
        <v>-</v>
      </c>
      <c r="AR524" s="299"/>
      <c r="AS524" s="299"/>
      <c r="AT524" s="299"/>
      <c r="AU524" s="240"/>
      <c r="AV524" s="240"/>
      <c r="AW524" s="240"/>
      <c r="AX524" s="38"/>
      <c r="AY524" s="30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1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1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79" t="str">
        <f>IF(BS_CONTROLE[[#This Row],[Responsavel pelo boletim]]=0, "-", BS_CONTROLE[[#This Row],[Responsavel pelo boletim]])</f>
        <v>-</v>
      </c>
      <c r="BG524" s="15"/>
      <c r="BH524" s="16"/>
      <c r="BI524" s="16"/>
      <c r="BJ524" s="302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>D525&amp;B525</f>
        <v/>
      </c>
      <c r="B525" s="168"/>
      <c r="C525" s="8"/>
      <c r="D525" s="51"/>
      <c r="E525" s="310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53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54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2"/>
      <c r="W525" s="295"/>
      <c r="X525" s="51"/>
      <c r="Y525" s="158"/>
      <c r="Z525" s="158"/>
      <c r="AA525" s="144"/>
      <c r="AB525" s="70"/>
      <c r="AC525" s="70" t="s">
        <v>608</v>
      </c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98" t="str">
        <f>IF(BS_CONTROLE[[#This Row],[Local - Partida]]=0, "-", BS_CONTROLE[[#This Row],[Local - Partida]])</f>
        <v>-</v>
      </c>
      <c r="AL525" s="298" t="str">
        <f>IF(BS_CONTROLE[[#This Row],[Local - Encerramento]]=0, "-", BS_CONTROLE[[#This Row],[Local - Encerramento]])</f>
        <v>-</v>
      </c>
      <c r="AM525" s="298" t="str">
        <f>IF(BS_CONTROLE[[#This Row],[Entre - Estações]]=0, "-", BS_CONTROLE[[#This Row],[Entre - Estações]])</f>
        <v>-</v>
      </c>
      <c r="AN525" s="298" t="str">
        <f>IF(BS_CONTROLE[[#This Row],[SB]]=0, "-", BS_CONTROLE[[#This Row],[SB]])</f>
        <v>-</v>
      </c>
      <c r="AO525" s="277" t="str">
        <f>IF(BS_CONTROLE[[#This Row],[SUB]]=0, "-", BS_CONTROLE[[#This Row],[SUB]])</f>
        <v>-</v>
      </c>
      <c r="AP525" s="278" t="str">
        <f>IF(BS_CONTROLE[[#This Row],[KM - Inicio]]=0, "-", BS_CONTROLE[[#This Row],[KM - Inicio]])</f>
        <v>-</v>
      </c>
      <c r="AQ525" s="278" t="str">
        <f>IF(BS_CONTROLE[[#This Row],[KM - Fim]]=0, "-", BS_CONTROLE[[#This Row],[KM - Fim]])</f>
        <v>-</v>
      </c>
      <c r="AR525" s="299"/>
      <c r="AS525" s="299"/>
      <c r="AT525" s="299"/>
      <c r="AU525" s="240"/>
      <c r="AV525" s="240"/>
      <c r="AW525" s="240"/>
      <c r="AX525" s="38"/>
      <c r="AY525" s="30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1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1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79" t="str">
        <f>IF(BS_CONTROLE[[#This Row],[Responsavel pelo boletim]]=0, "-", BS_CONTROLE[[#This Row],[Responsavel pelo boletim]])</f>
        <v>-</v>
      </c>
      <c r="BG525" s="15"/>
      <c r="BH525" s="16"/>
      <c r="BI525" s="16"/>
      <c r="BJ525" s="302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>D526&amp;B526</f>
        <v/>
      </c>
      <c r="B526" s="168"/>
      <c r="C526" s="8"/>
      <c r="D526" s="51"/>
      <c r="E526" s="310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53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54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2"/>
      <c r="W526" s="295"/>
      <c r="X526" s="51"/>
      <c r="Y526" s="158"/>
      <c r="Z526" s="158"/>
      <c r="AA526" s="144"/>
      <c r="AB526" s="70"/>
      <c r="AC526" s="70" t="s">
        <v>608</v>
      </c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98" t="str">
        <f>IF(BS_CONTROLE[[#This Row],[Local - Partida]]=0, "-", BS_CONTROLE[[#This Row],[Local - Partida]])</f>
        <v>-</v>
      </c>
      <c r="AL526" s="298" t="str">
        <f>IF(BS_CONTROLE[[#This Row],[Local - Encerramento]]=0, "-", BS_CONTROLE[[#This Row],[Local - Encerramento]])</f>
        <v>-</v>
      </c>
      <c r="AM526" s="298" t="str">
        <f>IF(BS_CONTROLE[[#This Row],[Entre - Estações]]=0, "-", BS_CONTROLE[[#This Row],[Entre - Estações]])</f>
        <v>-</v>
      </c>
      <c r="AN526" s="298" t="str">
        <f>IF(BS_CONTROLE[[#This Row],[SB]]=0, "-", BS_CONTROLE[[#This Row],[SB]])</f>
        <v>-</v>
      </c>
      <c r="AO526" s="277" t="str">
        <f>IF(BS_CONTROLE[[#This Row],[SUB]]=0, "-", BS_CONTROLE[[#This Row],[SUB]])</f>
        <v>-</v>
      </c>
      <c r="AP526" s="278" t="str">
        <f>IF(BS_CONTROLE[[#This Row],[KM - Inicio]]=0, "-", BS_CONTROLE[[#This Row],[KM - Inicio]])</f>
        <v>-</v>
      </c>
      <c r="AQ526" s="278" t="str">
        <f>IF(BS_CONTROLE[[#This Row],[KM - Fim]]=0, "-", BS_CONTROLE[[#This Row],[KM - Fim]])</f>
        <v>-</v>
      </c>
      <c r="AR526" s="299"/>
      <c r="AS526" s="299"/>
      <c r="AT526" s="299"/>
      <c r="AU526" s="240"/>
      <c r="AV526" s="240"/>
      <c r="AW526" s="240"/>
      <c r="AX526" s="38"/>
      <c r="AY526" s="30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1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1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79" t="str">
        <f>IF(BS_CONTROLE[[#This Row],[Responsavel pelo boletim]]=0, "-", BS_CONTROLE[[#This Row],[Responsavel pelo boletim]])</f>
        <v>-</v>
      </c>
      <c r="BG526" s="15"/>
      <c r="BH526" s="16"/>
      <c r="BI526" s="16"/>
      <c r="BJ526" s="302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>D527&amp;B527</f>
        <v/>
      </c>
      <c r="B527" s="168"/>
      <c r="C527" s="8"/>
      <c r="D527" s="51"/>
      <c r="E527" s="311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53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54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2"/>
      <c r="W527" s="295"/>
      <c r="X527" s="51"/>
      <c r="Y527" s="158"/>
      <c r="Z527" s="158"/>
      <c r="AA527" s="144"/>
      <c r="AB527" s="70"/>
      <c r="AC527" s="70" t="s">
        <v>608</v>
      </c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98" t="str">
        <f>IF(BS_CONTROLE[[#This Row],[Local - Partida]]=0, "-", BS_CONTROLE[[#This Row],[Local - Partida]])</f>
        <v>-</v>
      </c>
      <c r="AL527" s="298" t="str">
        <f>IF(BS_CONTROLE[[#This Row],[Local - Encerramento]]=0, "-", BS_CONTROLE[[#This Row],[Local - Encerramento]])</f>
        <v>-</v>
      </c>
      <c r="AM527" s="298" t="str">
        <f>IF(BS_CONTROLE[[#This Row],[Entre - Estações]]=0, "-", BS_CONTROLE[[#This Row],[Entre - Estações]])</f>
        <v>-</v>
      </c>
      <c r="AN527" s="298" t="str">
        <f>IF(BS_CONTROLE[[#This Row],[SB]]=0, "-", BS_CONTROLE[[#This Row],[SB]])</f>
        <v>-</v>
      </c>
      <c r="AO527" s="277" t="str">
        <f>IF(BS_CONTROLE[[#This Row],[SUB]]=0, "-", BS_CONTROLE[[#This Row],[SUB]])</f>
        <v>-</v>
      </c>
      <c r="AP527" s="278" t="str">
        <f>IF(BS_CONTROLE[[#This Row],[KM - Inicio]]=0, "-", BS_CONTROLE[[#This Row],[KM - Inicio]])</f>
        <v>-</v>
      </c>
      <c r="AQ527" s="278" t="str">
        <f>IF(BS_CONTROLE[[#This Row],[KM - Fim]]=0, "-", BS_CONTROLE[[#This Row],[KM - Fim]])</f>
        <v>-</v>
      </c>
      <c r="AR527" s="299"/>
      <c r="AS527" s="299"/>
      <c r="AT527" s="299"/>
      <c r="AU527" s="240"/>
      <c r="AV527" s="240"/>
      <c r="AW527" s="240"/>
      <c r="AX527" s="38"/>
      <c r="AY527" s="30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1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1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79" t="str">
        <f>IF(BS_CONTROLE[[#This Row],[Responsavel pelo boletim]]=0, "-", BS_CONTROLE[[#This Row],[Responsavel pelo boletim]])</f>
        <v>-</v>
      </c>
      <c r="BG527" s="15"/>
      <c r="BH527" s="16"/>
      <c r="BI527" s="16"/>
      <c r="BJ527" s="302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>D528&amp;B528</f>
        <v/>
      </c>
      <c r="B528" s="168"/>
      <c r="C528" s="8"/>
      <c r="D528" s="51"/>
      <c r="E528" s="310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53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54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2"/>
      <c r="W528" s="295"/>
      <c r="X528" s="51"/>
      <c r="Y528" s="158"/>
      <c r="Z528" s="158"/>
      <c r="AA528" s="144"/>
      <c r="AB528" s="70"/>
      <c r="AC528" s="70" t="s">
        <v>608</v>
      </c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98" t="str">
        <f>IF(BS_CONTROLE[[#This Row],[Local - Partida]]=0, "-", BS_CONTROLE[[#This Row],[Local - Partida]])</f>
        <v>-</v>
      </c>
      <c r="AL528" s="298" t="str">
        <f>IF(BS_CONTROLE[[#This Row],[Local - Encerramento]]=0, "-", BS_CONTROLE[[#This Row],[Local - Encerramento]])</f>
        <v>-</v>
      </c>
      <c r="AM528" s="298" t="str">
        <f>IF(BS_CONTROLE[[#This Row],[Entre - Estações]]=0, "-", BS_CONTROLE[[#This Row],[Entre - Estações]])</f>
        <v>-</v>
      </c>
      <c r="AN528" s="298" t="str">
        <f>IF(BS_CONTROLE[[#This Row],[SB]]=0, "-", BS_CONTROLE[[#This Row],[SB]])</f>
        <v>-</v>
      </c>
      <c r="AO528" s="277" t="str">
        <f>IF(BS_CONTROLE[[#This Row],[SUB]]=0, "-", BS_CONTROLE[[#This Row],[SUB]])</f>
        <v>-</v>
      </c>
      <c r="AP528" s="278" t="str">
        <f>IF(BS_CONTROLE[[#This Row],[KM - Inicio]]=0, "-", BS_CONTROLE[[#This Row],[KM - Inicio]])</f>
        <v>-</v>
      </c>
      <c r="AQ528" s="278" t="str">
        <f>IF(BS_CONTROLE[[#This Row],[KM - Fim]]=0, "-", BS_CONTROLE[[#This Row],[KM - Fim]])</f>
        <v>-</v>
      </c>
      <c r="AR528" s="299"/>
      <c r="AS528" s="299"/>
      <c r="AT528" s="299"/>
      <c r="AU528" s="240"/>
      <c r="AV528" s="240"/>
      <c r="AW528" s="240"/>
      <c r="AX528" s="38"/>
      <c r="AY528" s="30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1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1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79" t="str">
        <f>IF(BS_CONTROLE[[#This Row],[Responsavel pelo boletim]]=0, "-", BS_CONTROLE[[#This Row],[Responsavel pelo boletim]])</f>
        <v>-</v>
      </c>
      <c r="BG528" s="15"/>
      <c r="BH528" s="16"/>
      <c r="BI528" s="16"/>
      <c r="BJ528" s="302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>D529&amp;B529</f>
        <v/>
      </c>
      <c r="B529" s="168"/>
      <c r="C529" s="8"/>
      <c r="D529" s="51"/>
      <c r="E529" s="310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53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54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2"/>
      <c r="W529" s="295"/>
      <c r="X529" s="51"/>
      <c r="Y529" s="158"/>
      <c r="Z529" s="158"/>
      <c r="AA529" s="144"/>
      <c r="AB529" s="70"/>
      <c r="AC529" s="70" t="s">
        <v>608</v>
      </c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98" t="str">
        <f>IF(BS_CONTROLE[[#This Row],[Local - Partida]]=0, "-", BS_CONTROLE[[#This Row],[Local - Partida]])</f>
        <v>-</v>
      </c>
      <c r="AL529" s="298" t="str">
        <f>IF(BS_CONTROLE[[#This Row],[Local - Encerramento]]=0, "-", BS_CONTROLE[[#This Row],[Local - Encerramento]])</f>
        <v>-</v>
      </c>
      <c r="AM529" s="298" t="str">
        <f>IF(BS_CONTROLE[[#This Row],[Entre - Estações]]=0, "-", BS_CONTROLE[[#This Row],[Entre - Estações]])</f>
        <v>-</v>
      </c>
      <c r="AN529" s="298" t="str">
        <f>IF(BS_CONTROLE[[#This Row],[SB]]=0, "-", BS_CONTROLE[[#This Row],[SB]])</f>
        <v>-</v>
      </c>
      <c r="AO529" s="277" t="str">
        <f>IF(BS_CONTROLE[[#This Row],[SUB]]=0, "-", BS_CONTROLE[[#This Row],[SUB]])</f>
        <v>-</v>
      </c>
      <c r="AP529" s="278" t="str">
        <f>IF(BS_CONTROLE[[#This Row],[KM - Inicio]]=0, "-", BS_CONTROLE[[#This Row],[KM - Inicio]])</f>
        <v>-</v>
      </c>
      <c r="AQ529" s="278" t="str">
        <f>IF(BS_CONTROLE[[#This Row],[KM - Fim]]=0, "-", BS_CONTROLE[[#This Row],[KM - Fim]])</f>
        <v>-</v>
      </c>
      <c r="AR529" s="299"/>
      <c r="AS529" s="299"/>
      <c r="AT529" s="299"/>
      <c r="AU529" s="240"/>
      <c r="AV529" s="240"/>
      <c r="AW529" s="240"/>
      <c r="AX529" s="38"/>
      <c r="AY529" s="30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1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1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79" t="str">
        <f>IF(BS_CONTROLE[[#This Row],[Responsavel pelo boletim]]=0, "-", BS_CONTROLE[[#This Row],[Responsavel pelo boletim]])</f>
        <v>-</v>
      </c>
      <c r="BG529" s="15"/>
      <c r="BH529" s="16"/>
      <c r="BI529" s="16"/>
      <c r="BJ529" s="302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>D530&amp;B530</f>
        <v/>
      </c>
      <c r="B530" s="168"/>
      <c r="C530" s="8"/>
      <c r="D530" s="51"/>
      <c r="E530" s="310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53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54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2"/>
      <c r="W530" s="295"/>
      <c r="X530" s="51"/>
      <c r="Y530" s="158"/>
      <c r="Z530" s="158"/>
      <c r="AA530" s="144"/>
      <c r="AB530" s="70"/>
      <c r="AC530" s="70" t="s">
        <v>608</v>
      </c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98" t="str">
        <f>IF(BS_CONTROLE[[#This Row],[Local - Partida]]=0, "-", BS_CONTROLE[[#This Row],[Local - Partida]])</f>
        <v>-</v>
      </c>
      <c r="AL530" s="298" t="str">
        <f>IF(BS_CONTROLE[[#This Row],[Local - Encerramento]]=0, "-", BS_CONTROLE[[#This Row],[Local - Encerramento]])</f>
        <v>-</v>
      </c>
      <c r="AM530" s="298" t="str">
        <f>IF(BS_CONTROLE[[#This Row],[Entre - Estações]]=0, "-", BS_CONTROLE[[#This Row],[Entre - Estações]])</f>
        <v>-</v>
      </c>
      <c r="AN530" s="298" t="str">
        <f>IF(BS_CONTROLE[[#This Row],[SB]]=0, "-", BS_CONTROLE[[#This Row],[SB]])</f>
        <v>-</v>
      </c>
      <c r="AO530" s="277" t="str">
        <f>IF(BS_CONTROLE[[#This Row],[SUB]]=0, "-", BS_CONTROLE[[#This Row],[SUB]])</f>
        <v>-</v>
      </c>
      <c r="AP530" s="278" t="str">
        <f>IF(BS_CONTROLE[[#This Row],[KM - Inicio]]=0, "-", BS_CONTROLE[[#This Row],[KM - Inicio]])</f>
        <v>-</v>
      </c>
      <c r="AQ530" s="278" t="str">
        <f>IF(BS_CONTROLE[[#This Row],[KM - Fim]]=0, "-", BS_CONTROLE[[#This Row],[KM - Fim]])</f>
        <v>-</v>
      </c>
      <c r="AR530" s="299"/>
      <c r="AS530" s="299"/>
      <c r="AT530" s="299"/>
      <c r="AU530" s="240"/>
      <c r="AV530" s="240"/>
      <c r="AW530" s="240"/>
      <c r="AX530" s="38"/>
      <c r="AY530" s="30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1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1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79" t="str">
        <f>IF(BS_CONTROLE[[#This Row],[Responsavel pelo boletim]]=0, "-", BS_CONTROLE[[#This Row],[Responsavel pelo boletim]])</f>
        <v>-</v>
      </c>
      <c r="BG530" s="15"/>
      <c r="BH530" s="16"/>
      <c r="BI530" s="16"/>
      <c r="BJ530" s="302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>D531&amp;B531</f>
        <v/>
      </c>
      <c r="B531" s="168"/>
      <c r="C531" s="8"/>
      <c r="D531" s="51"/>
      <c r="E531" s="310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53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54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2"/>
      <c r="W531" s="295"/>
      <c r="X531" s="51"/>
      <c r="Y531" s="158"/>
      <c r="Z531" s="158"/>
      <c r="AA531" s="144"/>
      <c r="AB531" s="70"/>
      <c r="AC531" s="70" t="s">
        <v>608</v>
      </c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98" t="str">
        <f>IF(BS_CONTROLE[[#This Row],[Local - Partida]]=0, "-", BS_CONTROLE[[#This Row],[Local - Partida]])</f>
        <v>-</v>
      </c>
      <c r="AL531" s="298" t="str">
        <f>IF(BS_CONTROLE[[#This Row],[Local - Encerramento]]=0, "-", BS_CONTROLE[[#This Row],[Local - Encerramento]])</f>
        <v>-</v>
      </c>
      <c r="AM531" s="298" t="str">
        <f>IF(BS_CONTROLE[[#This Row],[Entre - Estações]]=0, "-", BS_CONTROLE[[#This Row],[Entre - Estações]])</f>
        <v>-</v>
      </c>
      <c r="AN531" s="298" t="str">
        <f>IF(BS_CONTROLE[[#This Row],[SB]]=0, "-", BS_CONTROLE[[#This Row],[SB]])</f>
        <v>-</v>
      </c>
      <c r="AO531" s="277" t="str">
        <f>IF(BS_CONTROLE[[#This Row],[SUB]]=0, "-", BS_CONTROLE[[#This Row],[SUB]])</f>
        <v>-</v>
      </c>
      <c r="AP531" s="278" t="str">
        <f>IF(BS_CONTROLE[[#This Row],[KM - Inicio]]=0, "-", BS_CONTROLE[[#This Row],[KM - Inicio]])</f>
        <v>-</v>
      </c>
      <c r="AQ531" s="278" t="str">
        <f>IF(BS_CONTROLE[[#This Row],[KM - Fim]]=0, "-", BS_CONTROLE[[#This Row],[KM - Fim]])</f>
        <v>-</v>
      </c>
      <c r="AR531" s="299"/>
      <c r="AS531" s="299"/>
      <c r="AT531" s="299"/>
      <c r="AU531" s="240"/>
      <c r="AV531" s="240"/>
      <c r="AW531" s="240"/>
      <c r="AX531" s="38"/>
      <c r="AY531" s="30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1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1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79" t="str">
        <f>IF(BS_CONTROLE[[#This Row],[Responsavel pelo boletim]]=0, "-", BS_CONTROLE[[#This Row],[Responsavel pelo boletim]])</f>
        <v>-</v>
      </c>
      <c r="BG531" s="15"/>
      <c r="BH531" s="16"/>
      <c r="BI531" s="16"/>
      <c r="BJ531" s="302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>D532&amp;B532</f>
        <v/>
      </c>
      <c r="B532" s="168"/>
      <c r="C532" s="8"/>
      <c r="D532" s="51"/>
      <c r="E532" s="310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53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54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2"/>
      <c r="W532" s="295"/>
      <c r="X532" s="51"/>
      <c r="Y532" s="158"/>
      <c r="Z532" s="158"/>
      <c r="AA532" s="144"/>
      <c r="AB532" s="70"/>
      <c r="AC532" s="70" t="s">
        <v>608</v>
      </c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98" t="str">
        <f>IF(BS_CONTROLE[[#This Row],[Local - Partida]]=0, "-", BS_CONTROLE[[#This Row],[Local - Partida]])</f>
        <v>-</v>
      </c>
      <c r="AL532" s="298" t="str">
        <f>IF(BS_CONTROLE[[#This Row],[Local - Encerramento]]=0, "-", BS_CONTROLE[[#This Row],[Local - Encerramento]])</f>
        <v>-</v>
      </c>
      <c r="AM532" s="298" t="str">
        <f>IF(BS_CONTROLE[[#This Row],[Entre - Estações]]=0, "-", BS_CONTROLE[[#This Row],[Entre - Estações]])</f>
        <v>-</v>
      </c>
      <c r="AN532" s="298" t="str">
        <f>IF(BS_CONTROLE[[#This Row],[SB]]=0, "-", BS_CONTROLE[[#This Row],[SB]])</f>
        <v>-</v>
      </c>
      <c r="AO532" s="277" t="str">
        <f>IF(BS_CONTROLE[[#This Row],[SUB]]=0, "-", BS_CONTROLE[[#This Row],[SUB]])</f>
        <v>-</v>
      </c>
      <c r="AP532" s="278" t="str">
        <f>IF(BS_CONTROLE[[#This Row],[KM - Inicio]]=0, "-", BS_CONTROLE[[#This Row],[KM - Inicio]])</f>
        <v>-</v>
      </c>
      <c r="AQ532" s="278" t="str">
        <f>IF(BS_CONTROLE[[#This Row],[KM - Fim]]=0, "-", BS_CONTROLE[[#This Row],[KM - Fim]])</f>
        <v>-</v>
      </c>
      <c r="AR532" s="299"/>
      <c r="AS532" s="299"/>
      <c r="AT532" s="299"/>
      <c r="AU532" s="240"/>
      <c r="AV532" s="240"/>
      <c r="AW532" s="240"/>
      <c r="AX532" s="38"/>
      <c r="AY532" s="30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1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1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79" t="str">
        <f>IF(BS_CONTROLE[[#This Row],[Responsavel pelo boletim]]=0, "-", BS_CONTROLE[[#This Row],[Responsavel pelo boletim]])</f>
        <v>-</v>
      </c>
      <c r="BG532" s="15"/>
      <c r="BH532" s="16"/>
      <c r="BI532" s="16"/>
      <c r="BJ532" s="302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>D533&amp;B533</f>
        <v/>
      </c>
      <c r="B533" s="168"/>
      <c r="C533" s="8"/>
      <c r="D533" s="51"/>
      <c r="E533" s="310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53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54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2"/>
      <c r="W533" s="295"/>
      <c r="X533" s="51"/>
      <c r="Y533" s="158"/>
      <c r="Z533" s="158"/>
      <c r="AA533" s="144"/>
      <c r="AB533" s="70"/>
      <c r="AC533" s="70" t="s">
        <v>608</v>
      </c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98" t="str">
        <f>IF(BS_CONTROLE[[#This Row],[Local - Partida]]=0, "-", BS_CONTROLE[[#This Row],[Local - Partida]])</f>
        <v>-</v>
      </c>
      <c r="AL533" s="298" t="str">
        <f>IF(BS_CONTROLE[[#This Row],[Local - Encerramento]]=0, "-", BS_CONTROLE[[#This Row],[Local - Encerramento]])</f>
        <v>-</v>
      </c>
      <c r="AM533" s="298" t="str">
        <f>IF(BS_CONTROLE[[#This Row],[Entre - Estações]]=0, "-", BS_CONTROLE[[#This Row],[Entre - Estações]])</f>
        <v>-</v>
      </c>
      <c r="AN533" s="298" t="str">
        <f>IF(BS_CONTROLE[[#This Row],[SB]]=0, "-", BS_CONTROLE[[#This Row],[SB]])</f>
        <v>-</v>
      </c>
      <c r="AO533" s="277" t="str">
        <f>IF(BS_CONTROLE[[#This Row],[SUB]]=0, "-", BS_CONTROLE[[#This Row],[SUB]])</f>
        <v>-</v>
      </c>
      <c r="AP533" s="278" t="str">
        <f>IF(BS_CONTROLE[[#This Row],[KM - Inicio]]=0, "-", BS_CONTROLE[[#This Row],[KM - Inicio]])</f>
        <v>-</v>
      </c>
      <c r="AQ533" s="278" t="str">
        <f>IF(BS_CONTROLE[[#This Row],[KM - Fim]]=0, "-", BS_CONTROLE[[#This Row],[KM - Fim]])</f>
        <v>-</v>
      </c>
      <c r="AR533" s="299"/>
      <c r="AS533" s="299"/>
      <c r="AT533" s="299"/>
      <c r="AU533" s="240"/>
      <c r="AV533" s="240"/>
      <c r="AW533" s="240"/>
      <c r="AX533" s="38"/>
      <c r="AY533" s="30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1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1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79" t="str">
        <f>IF(BS_CONTROLE[[#This Row],[Responsavel pelo boletim]]=0, "-", BS_CONTROLE[[#This Row],[Responsavel pelo boletim]])</f>
        <v>-</v>
      </c>
      <c r="BG533" s="15"/>
      <c r="BH533" s="16"/>
      <c r="BI533" s="16"/>
      <c r="BJ533" s="302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>D534&amp;B534</f>
        <v/>
      </c>
      <c r="B534" s="168"/>
      <c r="C534" s="8"/>
      <c r="D534" s="51"/>
      <c r="E534" s="310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53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54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2"/>
      <c r="W534" s="295"/>
      <c r="X534" s="51"/>
      <c r="Y534" s="158"/>
      <c r="Z534" s="158"/>
      <c r="AA534" s="144"/>
      <c r="AB534" s="70"/>
      <c r="AC534" s="70" t="s">
        <v>608</v>
      </c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98" t="str">
        <f>IF(BS_CONTROLE[[#This Row],[Local - Partida]]=0, "-", BS_CONTROLE[[#This Row],[Local - Partida]])</f>
        <v>-</v>
      </c>
      <c r="AL534" s="298" t="str">
        <f>IF(BS_CONTROLE[[#This Row],[Local - Encerramento]]=0, "-", BS_CONTROLE[[#This Row],[Local - Encerramento]])</f>
        <v>-</v>
      </c>
      <c r="AM534" s="298" t="str">
        <f>IF(BS_CONTROLE[[#This Row],[Entre - Estações]]=0, "-", BS_CONTROLE[[#This Row],[Entre - Estações]])</f>
        <v>-</v>
      </c>
      <c r="AN534" s="298" t="str">
        <f>IF(BS_CONTROLE[[#This Row],[SB]]=0, "-", BS_CONTROLE[[#This Row],[SB]])</f>
        <v>-</v>
      </c>
      <c r="AO534" s="277" t="str">
        <f>IF(BS_CONTROLE[[#This Row],[SUB]]=0, "-", BS_CONTROLE[[#This Row],[SUB]])</f>
        <v>-</v>
      </c>
      <c r="AP534" s="278" t="str">
        <f>IF(BS_CONTROLE[[#This Row],[KM - Inicio]]=0, "-", BS_CONTROLE[[#This Row],[KM - Inicio]])</f>
        <v>-</v>
      </c>
      <c r="AQ534" s="278" t="str">
        <f>IF(BS_CONTROLE[[#This Row],[KM - Fim]]=0, "-", BS_CONTROLE[[#This Row],[KM - Fim]])</f>
        <v>-</v>
      </c>
      <c r="AR534" s="299"/>
      <c r="AS534" s="299"/>
      <c r="AT534" s="299"/>
      <c r="AU534" s="240"/>
      <c r="AV534" s="240"/>
      <c r="AW534" s="240"/>
      <c r="AX534" s="38"/>
      <c r="AY534" s="30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1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1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79" t="str">
        <f>IF(BS_CONTROLE[[#This Row],[Responsavel pelo boletim]]=0, "-", BS_CONTROLE[[#This Row],[Responsavel pelo boletim]])</f>
        <v>-</v>
      </c>
      <c r="BG534" s="15"/>
      <c r="BH534" s="16"/>
      <c r="BI534" s="16"/>
      <c r="BJ534" s="302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>D535&amp;B535</f>
        <v/>
      </c>
      <c r="B535" s="168"/>
      <c r="C535" s="8"/>
      <c r="D535" s="51"/>
      <c r="E535" s="310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53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54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2"/>
      <c r="W535" s="295"/>
      <c r="X535" s="51"/>
      <c r="Y535" s="158"/>
      <c r="Z535" s="158"/>
      <c r="AA535" s="144"/>
      <c r="AB535" s="70"/>
      <c r="AC535" s="70" t="s">
        <v>608</v>
      </c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98" t="str">
        <f>IF(BS_CONTROLE[[#This Row],[Local - Partida]]=0, "-", BS_CONTROLE[[#This Row],[Local - Partida]])</f>
        <v>-</v>
      </c>
      <c r="AL535" s="298" t="str">
        <f>IF(BS_CONTROLE[[#This Row],[Local - Encerramento]]=0, "-", BS_CONTROLE[[#This Row],[Local - Encerramento]])</f>
        <v>-</v>
      </c>
      <c r="AM535" s="298" t="str">
        <f>IF(BS_CONTROLE[[#This Row],[Entre - Estações]]=0, "-", BS_CONTROLE[[#This Row],[Entre - Estações]])</f>
        <v>-</v>
      </c>
      <c r="AN535" s="298" t="str">
        <f>IF(BS_CONTROLE[[#This Row],[SB]]=0, "-", BS_CONTROLE[[#This Row],[SB]])</f>
        <v>-</v>
      </c>
      <c r="AO535" s="277" t="str">
        <f>IF(BS_CONTROLE[[#This Row],[SUB]]=0, "-", BS_CONTROLE[[#This Row],[SUB]])</f>
        <v>-</v>
      </c>
      <c r="AP535" s="278" t="str">
        <f>IF(BS_CONTROLE[[#This Row],[KM - Inicio]]=0, "-", BS_CONTROLE[[#This Row],[KM - Inicio]])</f>
        <v>-</v>
      </c>
      <c r="AQ535" s="278" t="str">
        <f>IF(BS_CONTROLE[[#This Row],[KM - Fim]]=0, "-", BS_CONTROLE[[#This Row],[KM - Fim]])</f>
        <v>-</v>
      </c>
      <c r="AR535" s="299"/>
      <c r="AS535" s="299"/>
      <c r="AT535" s="299"/>
      <c r="AU535" s="240"/>
      <c r="AV535" s="240"/>
      <c r="AW535" s="240"/>
      <c r="AX535" s="38"/>
      <c r="AY535" s="30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1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1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79" t="str">
        <f>IF(BS_CONTROLE[[#This Row],[Responsavel pelo boletim]]=0, "-", BS_CONTROLE[[#This Row],[Responsavel pelo boletim]])</f>
        <v>-</v>
      </c>
      <c r="BG535" s="15"/>
      <c r="BH535" s="16"/>
      <c r="BI535" s="16"/>
      <c r="BJ535" s="302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>D536&amp;B536</f>
        <v/>
      </c>
      <c r="B536" s="168"/>
      <c r="C536" s="8"/>
      <c r="D536" s="51"/>
      <c r="E536" s="310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53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54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2"/>
      <c r="W536" s="295"/>
      <c r="X536" s="51"/>
      <c r="Y536" s="158"/>
      <c r="Z536" s="158"/>
      <c r="AA536" s="144"/>
      <c r="AB536" s="70"/>
      <c r="AC536" s="70" t="s">
        <v>608</v>
      </c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98" t="str">
        <f>IF(BS_CONTROLE[[#This Row],[Local - Partida]]=0, "-", BS_CONTROLE[[#This Row],[Local - Partida]])</f>
        <v>-</v>
      </c>
      <c r="AL536" s="298" t="str">
        <f>IF(BS_CONTROLE[[#This Row],[Local - Encerramento]]=0, "-", BS_CONTROLE[[#This Row],[Local - Encerramento]])</f>
        <v>-</v>
      </c>
      <c r="AM536" s="298" t="str">
        <f>IF(BS_CONTROLE[[#This Row],[Entre - Estações]]=0, "-", BS_CONTROLE[[#This Row],[Entre - Estações]])</f>
        <v>-</v>
      </c>
      <c r="AN536" s="298" t="str">
        <f>IF(BS_CONTROLE[[#This Row],[SB]]=0, "-", BS_CONTROLE[[#This Row],[SB]])</f>
        <v>-</v>
      </c>
      <c r="AO536" s="277" t="str">
        <f>IF(BS_CONTROLE[[#This Row],[SUB]]=0, "-", BS_CONTROLE[[#This Row],[SUB]])</f>
        <v>-</v>
      </c>
      <c r="AP536" s="278" t="str">
        <f>IF(BS_CONTROLE[[#This Row],[KM - Inicio]]=0, "-", BS_CONTROLE[[#This Row],[KM - Inicio]])</f>
        <v>-</v>
      </c>
      <c r="AQ536" s="278" t="str">
        <f>IF(BS_CONTROLE[[#This Row],[KM - Fim]]=0, "-", BS_CONTROLE[[#This Row],[KM - Fim]])</f>
        <v>-</v>
      </c>
      <c r="AR536" s="299"/>
      <c r="AS536" s="299"/>
      <c r="AT536" s="299"/>
      <c r="AU536" s="240"/>
      <c r="AV536" s="240"/>
      <c r="AW536" s="240"/>
      <c r="AX536" s="38"/>
      <c r="AY536" s="30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1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1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79" t="str">
        <f>IF(BS_CONTROLE[[#This Row],[Responsavel pelo boletim]]=0, "-", BS_CONTROLE[[#This Row],[Responsavel pelo boletim]])</f>
        <v>-</v>
      </c>
      <c r="BG536" s="15"/>
      <c r="BH536" s="16"/>
      <c r="BI536" s="16"/>
      <c r="BJ536" s="302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>D537&amp;B537</f>
        <v/>
      </c>
      <c r="B537" s="168"/>
      <c r="C537" s="8"/>
      <c r="D537" s="51"/>
      <c r="E537" s="310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53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54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2"/>
      <c r="W537" s="295"/>
      <c r="X537" s="51"/>
      <c r="Y537" s="158"/>
      <c r="Z537" s="158"/>
      <c r="AA537" s="144"/>
      <c r="AB537" s="70"/>
      <c r="AC537" s="70" t="s">
        <v>608</v>
      </c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98" t="str">
        <f>IF(BS_CONTROLE[[#This Row],[Local - Partida]]=0, "-", BS_CONTROLE[[#This Row],[Local - Partida]])</f>
        <v>-</v>
      </c>
      <c r="AL537" s="298" t="str">
        <f>IF(BS_CONTROLE[[#This Row],[Local - Encerramento]]=0, "-", BS_CONTROLE[[#This Row],[Local - Encerramento]])</f>
        <v>-</v>
      </c>
      <c r="AM537" s="298" t="str">
        <f>IF(BS_CONTROLE[[#This Row],[Entre - Estações]]=0, "-", BS_CONTROLE[[#This Row],[Entre - Estações]])</f>
        <v>-</v>
      </c>
      <c r="AN537" s="298" t="str">
        <f>IF(BS_CONTROLE[[#This Row],[SB]]=0, "-", BS_CONTROLE[[#This Row],[SB]])</f>
        <v>-</v>
      </c>
      <c r="AO537" s="277" t="str">
        <f>IF(BS_CONTROLE[[#This Row],[SUB]]=0, "-", BS_CONTROLE[[#This Row],[SUB]])</f>
        <v>-</v>
      </c>
      <c r="AP537" s="278" t="str">
        <f>IF(BS_CONTROLE[[#This Row],[KM - Inicio]]=0, "-", BS_CONTROLE[[#This Row],[KM - Inicio]])</f>
        <v>-</v>
      </c>
      <c r="AQ537" s="278" t="str">
        <f>IF(BS_CONTROLE[[#This Row],[KM - Fim]]=0, "-", BS_CONTROLE[[#This Row],[KM - Fim]])</f>
        <v>-</v>
      </c>
      <c r="AR537" s="299"/>
      <c r="AS537" s="299"/>
      <c r="AT537" s="299"/>
      <c r="AU537" s="240"/>
      <c r="AV537" s="240"/>
      <c r="AW537" s="240"/>
      <c r="AX537" s="38"/>
      <c r="AY537" s="30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1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1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79" t="str">
        <f>IF(BS_CONTROLE[[#This Row],[Responsavel pelo boletim]]=0, "-", BS_CONTROLE[[#This Row],[Responsavel pelo boletim]])</f>
        <v>-</v>
      </c>
      <c r="BG537" s="15"/>
      <c r="BH537" s="16"/>
      <c r="BI537" s="16"/>
      <c r="BJ537" s="302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>D538&amp;B538</f>
        <v/>
      </c>
      <c r="B538" s="168"/>
      <c r="C538" s="8"/>
      <c r="D538" s="51"/>
      <c r="E538" s="310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53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54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2"/>
      <c r="W538" s="295"/>
      <c r="X538" s="51"/>
      <c r="Y538" s="158"/>
      <c r="Z538" s="158"/>
      <c r="AA538" s="144"/>
      <c r="AB538" s="70"/>
      <c r="AC538" s="70" t="s">
        <v>608</v>
      </c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98" t="str">
        <f>IF(BS_CONTROLE[[#This Row],[Local - Partida]]=0, "-", BS_CONTROLE[[#This Row],[Local - Partida]])</f>
        <v>-</v>
      </c>
      <c r="AL538" s="298" t="str">
        <f>IF(BS_CONTROLE[[#This Row],[Local - Encerramento]]=0, "-", BS_CONTROLE[[#This Row],[Local - Encerramento]])</f>
        <v>-</v>
      </c>
      <c r="AM538" s="298" t="str">
        <f>IF(BS_CONTROLE[[#This Row],[Entre - Estações]]=0, "-", BS_CONTROLE[[#This Row],[Entre - Estações]])</f>
        <v>-</v>
      </c>
      <c r="AN538" s="298" t="str">
        <f>IF(BS_CONTROLE[[#This Row],[SB]]=0, "-", BS_CONTROLE[[#This Row],[SB]])</f>
        <v>-</v>
      </c>
      <c r="AO538" s="277" t="str">
        <f>IF(BS_CONTROLE[[#This Row],[SUB]]=0, "-", BS_CONTROLE[[#This Row],[SUB]])</f>
        <v>-</v>
      </c>
      <c r="AP538" s="278" t="str">
        <f>IF(BS_CONTROLE[[#This Row],[KM - Inicio]]=0, "-", BS_CONTROLE[[#This Row],[KM - Inicio]])</f>
        <v>-</v>
      </c>
      <c r="AQ538" s="278" t="str">
        <f>IF(BS_CONTROLE[[#This Row],[KM - Fim]]=0, "-", BS_CONTROLE[[#This Row],[KM - Fim]])</f>
        <v>-</v>
      </c>
      <c r="AR538" s="299"/>
      <c r="AS538" s="299"/>
      <c r="AT538" s="299"/>
      <c r="AU538" s="240"/>
      <c r="AV538" s="240"/>
      <c r="AW538" s="240"/>
      <c r="AX538" s="38"/>
      <c r="AY538" s="30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1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1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79" t="str">
        <f>IF(BS_CONTROLE[[#This Row],[Responsavel pelo boletim]]=0, "-", BS_CONTROLE[[#This Row],[Responsavel pelo boletim]])</f>
        <v>-</v>
      </c>
      <c r="BG538" s="15"/>
      <c r="BH538" s="16"/>
      <c r="BI538" s="16"/>
      <c r="BJ538" s="302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>D539&amp;B539</f>
        <v/>
      </c>
      <c r="B539" s="168"/>
      <c r="C539" s="8"/>
      <c r="D539" s="51"/>
      <c r="E539" s="311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53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54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2"/>
      <c r="W539" s="295"/>
      <c r="X539" s="51"/>
      <c r="Y539" s="158"/>
      <c r="Z539" s="158"/>
      <c r="AA539" s="144"/>
      <c r="AB539" s="70"/>
      <c r="AC539" s="70" t="s">
        <v>608</v>
      </c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98" t="str">
        <f>IF(BS_CONTROLE[[#This Row],[Local - Partida]]=0, "-", BS_CONTROLE[[#This Row],[Local - Partida]])</f>
        <v>-</v>
      </c>
      <c r="AL539" s="298" t="str">
        <f>IF(BS_CONTROLE[[#This Row],[Local - Encerramento]]=0, "-", BS_CONTROLE[[#This Row],[Local - Encerramento]])</f>
        <v>-</v>
      </c>
      <c r="AM539" s="298" t="str">
        <f>IF(BS_CONTROLE[[#This Row],[Entre - Estações]]=0, "-", BS_CONTROLE[[#This Row],[Entre - Estações]])</f>
        <v>-</v>
      </c>
      <c r="AN539" s="298" t="str">
        <f>IF(BS_CONTROLE[[#This Row],[SB]]=0, "-", BS_CONTROLE[[#This Row],[SB]])</f>
        <v>-</v>
      </c>
      <c r="AO539" s="277" t="str">
        <f>IF(BS_CONTROLE[[#This Row],[SUB]]=0, "-", BS_CONTROLE[[#This Row],[SUB]])</f>
        <v>-</v>
      </c>
      <c r="AP539" s="278" t="str">
        <f>IF(BS_CONTROLE[[#This Row],[KM - Inicio]]=0, "-", BS_CONTROLE[[#This Row],[KM - Inicio]])</f>
        <v>-</v>
      </c>
      <c r="AQ539" s="278" t="str">
        <f>IF(BS_CONTROLE[[#This Row],[KM - Fim]]=0, "-", BS_CONTROLE[[#This Row],[KM - Fim]])</f>
        <v>-</v>
      </c>
      <c r="AR539" s="299"/>
      <c r="AS539" s="299"/>
      <c r="AT539" s="299"/>
      <c r="AU539" s="240"/>
      <c r="AV539" s="240"/>
      <c r="AW539" s="240"/>
      <c r="AX539" s="38"/>
      <c r="AY539" s="30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1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1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79" t="str">
        <f>IF(BS_CONTROLE[[#This Row],[Responsavel pelo boletim]]=0, "-", BS_CONTROLE[[#This Row],[Responsavel pelo boletim]])</f>
        <v>-</v>
      </c>
      <c r="BG539" s="15"/>
      <c r="BH539" s="16"/>
      <c r="BI539" s="16"/>
      <c r="BJ539" s="302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>D540&amp;B540</f>
        <v/>
      </c>
      <c r="B540" s="168"/>
      <c r="C540" s="8"/>
      <c r="D540" s="51"/>
      <c r="E540" s="310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53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54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2"/>
      <c r="W540" s="295"/>
      <c r="X540" s="51"/>
      <c r="Y540" s="158"/>
      <c r="Z540" s="158"/>
      <c r="AA540" s="144"/>
      <c r="AB540" s="70"/>
      <c r="AC540" s="70" t="s">
        <v>608</v>
      </c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98" t="str">
        <f>IF(BS_CONTROLE[[#This Row],[Local - Partida]]=0, "-", BS_CONTROLE[[#This Row],[Local - Partida]])</f>
        <v>-</v>
      </c>
      <c r="AL540" s="298" t="str">
        <f>IF(BS_CONTROLE[[#This Row],[Local - Encerramento]]=0, "-", BS_CONTROLE[[#This Row],[Local - Encerramento]])</f>
        <v>-</v>
      </c>
      <c r="AM540" s="298" t="str">
        <f>IF(BS_CONTROLE[[#This Row],[Entre - Estações]]=0, "-", BS_CONTROLE[[#This Row],[Entre - Estações]])</f>
        <v>-</v>
      </c>
      <c r="AN540" s="298" t="str">
        <f>IF(BS_CONTROLE[[#This Row],[SB]]=0, "-", BS_CONTROLE[[#This Row],[SB]])</f>
        <v>-</v>
      </c>
      <c r="AO540" s="277" t="str">
        <f>IF(BS_CONTROLE[[#This Row],[SUB]]=0, "-", BS_CONTROLE[[#This Row],[SUB]])</f>
        <v>-</v>
      </c>
      <c r="AP540" s="278" t="str">
        <f>IF(BS_CONTROLE[[#This Row],[KM - Inicio]]=0, "-", BS_CONTROLE[[#This Row],[KM - Inicio]])</f>
        <v>-</v>
      </c>
      <c r="AQ540" s="278" t="str">
        <f>IF(BS_CONTROLE[[#This Row],[KM - Fim]]=0, "-", BS_CONTROLE[[#This Row],[KM - Fim]])</f>
        <v>-</v>
      </c>
      <c r="AR540" s="299"/>
      <c r="AS540" s="299"/>
      <c r="AT540" s="299"/>
      <c r="AU540" s="240"/>
      <c r="AV540" s="240"/>
      <c r="AW540" s="240"/>
      <c r="AX540" s="38"/>
      <c r="AY540" s="30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1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1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79" t="str">
        <f>IF(BS_CONTROLE[[#This Row],[Responsavel pelo boletim]]=0, "-", BS_CONTROLE[[#This Row],[Responsavel pelo boletim]])</f>
        <v>-</v>
      </c>
      <c r="BG540" s="15"/>
      <c r="BH540" s="16"/>
      <c r="BI540" s="16"/>
      <c r="BJ540" s="302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>D541&amp;B541</f>
        <v/>
      </c>
      <c r="B541" s="168"/>
      <c r="C541" s="8"/>
      <c r="D541" s="51"/>
      <c r="E541" s="310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53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54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2"/>
      <c r="W541" s="295"/>
      <c r="X541" s="51"/>
      <c r="Y541" s="158"/>
      <c r="Z541" s="158"/>
      <c r="AA541" s="144"/>
      <c r="AB541" s="70"/>
      <c r="AC541" s="70" t="s">
        <v>608</v>
      </c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98" t="str">
        <f>IF(BS_CONTROLE[[#This Row],[Local - Partida]]=0, "-", BS_CONTROLE[[#This Row],[Local - Partida]])</f>
        <v>-</v>
      </c>
      <c r="AL541" s="298" t="str">
        <f>IF(BS_CONTROLE[[#This Row],[Local - Encerramento]]=0, "-", BS_CONTROLE[[#This Row],[Local - Encerramento]])</f>
        <v>-</v>
      </c>
      <c r="AM541" s="298" t="str">
        <f>IF(BS_CONTROLE[[#This Row],[Entre - Estações]]=0, "-", BS_CONTROLE[[#This Row],[Entre - Estações]])</f>
        <v>-</v>
      </c>
      <c r="AN541" s="298" t="str">
        <f>IF(BS_CONTROLE[[#This Row],[SB]]=0, "-", BS_CONTROLE[[#This Row],[SB]])</f>
        <v>-</v>
      </c>
      <c r="AO541" s="277" t="str">
        <f>IF(BS_CONTROLE[[#This Row],[SUB]]=0, "-", BS_CONTROLE[[#This Row],[SUB]])</f>
        <v>-</v>
      </c>
      <c r="AP541" s="278" t="str">
        <f>IF(BS_CONTROLE[[#This Row],[KM - Inicio]]=0, "-", BS_CONTROLE[[#This Row],[KM - Inicio]])</f>
        <v>-</v>
      </c>
      <c r="AQ541" s="278" t="str">
        <f>IF(BS_CONTROLE[[#This Row],[KM - Fim]]=0, "-", BS_CONTROLE[[#This Row],[KM - Fim]])</f>
        <v>-</v>
      </c>
      <c r="AR541" s="299"/>
      <c r="AS541" s="299"/>
      <c r="AT541" s="299"/>
      <c r="AU541" s="240"/>
      <c r="AV541" s="240"/>
      <c r="AW541" s="240"/>
      <c r="AX541" s="38"/>
      <c r="AY541" s="30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1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1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79" t="str">
        <f>IF(BS_CONTROLE[[#This Row],[Responsavel pelo boletim]]=0, "-", BS_CONTROLE[[#This Row],[Responsavel pelo boletim]])</f>
        <v>-</v>
      </c>
      <c r="BG541" s="15"/>
      <c r="BH541" s="16"/>
      <c r="BI541" s="16"/>
      <c r="BJ541" s="302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>D542&amp;B542</f>
        <v/>
      </c>
      <c r="B542" s="168"/>
      <c r="C542" s="8"/>
      <c r="D542" s="51"/>
      <c r="E542" s="310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53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54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2"/>
      <c r="W542" s="295"/>
      <c r="X542" s="51"/>
      <c r="Y542" s="158"/>
      <c r="Z542" s="158"/>
      <c r="AA542" s="144"/>
      <c r="AB542" s="70"/>
      <c r="AC542" s="70" t="s">
        <v>608</v>
      </c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98" t="str">
        <f>IF(BS_CONTROLE[[#This Row],[Local - Partida]]=0, "-", BS_CONTROLE[[#This Row],[Local - Partida]])</f>
        <v>-</v>
      </c>
      <c r="AL542" s="298" t="str">
        <f>IF(BS_CONTROLE[[#This Row],[Local - Encerramento]]=0, "-", BS_CONTROLE[[#This Row],[Local - Encerramento]])</f>
        <v>-</v>
      </c>
      <c r="AM542" s="298" t="str">
        <f>IF(BS_CONTROLE[[#This Row],[Entre - Estações]]=0, "-", BS_CONTROLE[[#This Row],[Entre - Estações]])</f>
        <v>-</v>
      </c>
      <c r="AN542" s="298" t="str">
        <f>IF(BS_CONTROLE[[#This Row],[SB]]=0, "-", BS_CONTROLE[[#This Row],[SB]])</f>
        <v>-</v>
      </c>
      <c r="AO542" s="277" t="str">
        <f>IF(BS_CONTROLE[[#This Row],[SUB]]=0, "-", BS_CONTROLE[[#This Row],[SUB]])</f>
        <v>-</v>
      </c>
      <c r="AP542" s="278" t="str">
        <f>IF(BS_CONTROLE[[#This Row],[KM - Inicio]]=0, "-", BS_CONTROLE[[#This Row],[KM - Inicio]])</f>
        <v>-</v>
      </c>
      <c r="AQ542" s="278" t="str">
        <f>IF(BS_CONTROLE[[#This Row],[KM - Fim]]=0, "-", BS_CONTROLE[[#This Row],[KM - Fim]])</f>
        <v>-</v>
      </c>
      <c r="AR542" s="299"/>
      <c r="AS542" s="299"/>
      <c r="AT542" s="299"/>
      <c r="AU542" s="240"/>
      <c r="AV542" s="240"/>
      <c r="AW542" s="240"/>
      <c r="AX542" s="38"/>
      <c r="AY542" s="30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1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1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79" t="str">
        <f>IF(BS_CONTROLE[[#This Row],[Responsavel pelo boletim]]=0, "-", BS_CONTROLE[[#This Row],[Responsavel pelo boletim]])</f>
        <v>-</v>
      </c>
      <c r="BG542" s="15"/>
      <c r="BH542" s="16"/>
      <c r="BI542" s="16"/>
      <c r="BJ542" s="302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>D543&amp;B543</f>
        <v/>
      </c>
      <c r="B543" s="168"/>
      <c r="C543" s="8"/>
      <c r="D543" s="51"/>
      <c r="E543" s="310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53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54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2"/>
      <c r="W543" s="295"/>
      <c r="X543" s="51"/>
      <c r="Y543" s="158"/>
      <c r="Z543" s="158"/>
      <c r="AA543" s="144"/>
      <c r="AB543" s="70"/>
      <c r="AC543" s="70" t="s">
        <v>608</v>
      </c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98" t="str">
        <f>IF(BS_CONTROLE[[#This Row],[Local - Partida]]=0, "-", BS_CONTROLE[[#This Row],[Local - Partida]])</f>
        <v>-</v>
      </c>
      <c r="AL543" s="298" t="str">
        <f>IF(BS_CONTROLE[[#This Row],[Local - Encerramento]]=0, "-", BS_CONTROLE[[#This Row],[Local - Encerramento]])</f>
        <v>-</v>
      </c>
      <c r="AM543" s="298" t="str">
        <f>IF(BS_CONTROLE[[#This Row],[Entre - Estações]]=0, "-", BS_CONTROLE[[#This Row],[Entre - Estações]])</f>
        <v>-</v>
      </c>
      <c r="AN543" s="298" t="str">
        <f>IF(BS_CONTROLE[[#This Row],[SB]]=0, "-", BS_CONTROLE[[#This Row],[SB]])</f>
        <v>-</v>
      </c>
      <c r="AO543" s="277" t="str">
        <f>IF(BS_CONTROLE[[#This Row],[SUB]]=0, "-", BS_CONTROLE[[#This Row],[SUB]])</f>
        <v>-</v>
      </c>
      <c r="AP543" s="278" t="str">
        <f>IF(BS_CONTROLE[[#This Row],[KM - Inicio]]=0, "-", BS_CONTROLE[[#This Row],[KM - Inicio]])</f>
        <v>-</v>
      </c>
      <c r="AQ543" s="278" t="str">
        <f>IF(BS_CONTROLE[[#This Row],[KM - Fim]]=0, "-", BS_CONTROLE[[#This Row],[KM - Fim]])</f>
        <v>-</v>
      </c>
      <c r="AR543" s="299"/>
      <c r="AS543" s="299"/>
      <c r="AT543" s="299"/>
      <c r="AU543" s="240"/>
      <c r="AV543" s="240"/>
      <c r="AW543" s="240"/>
      <c r="AX543" s="38"/>
      <c r="AY543" s="30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1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1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79" t="str">
        <f>IF(BS_CONTROLE[[#This Row],[Responsavel pelo boletim]]=0, "-", BS_CONTROLE[[#This Row],[Responsavel pelo boletim]])</f>
        <v>-</v>
      </c>
      <c r="BG543" s="15"/>
      <c r="BH543" s="16"/>
      <c r="BI543" s="16"/>
      <c r="BJ543" s="302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>D544&amp;B544</f>
        <v/>
      </c>
      <c r="B544" s="168"/>
      <c r="C544" s="8"/>
      <c r="D544" s="51"/>
      <c r="E544" s="310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53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54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2"/>
      <c r="W544" s="295"/>
      <c r="X544" s="51"/>
      <c r="Y544" s="158"/>
      <c r="Z544" s="158"/>
      <c r="AA544" s="144"/>
      <c r="AB544" s="70"/>
      <c r="AC544" s="70" t="s">
        <v>608</v>
      </c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98" t="str">
        <f>IF(BS_CONTROLE[[#This Row],[Local - Partida]]=0, "-", BS_CONTROLE[[#This Row],[Local - Partida]])</f>
        <v>-</v>
      </c>
      <c r="AL544" s="298" t="str">
        <f>IF(BS_CONTROLE[[#This Row],[Local - Encerramento]]=0, "-", BS_CONTROLE[[#This Row],[Local - Encerramento]])</f>
        <v>-</v>
      </c>
      <c r="AM544" s="298" t="str">
        <f>IF(BS_CONTROLE[[#This Row],[Entre - Estações]]=0, "-", BS_CONTROLE[[#This Row],[Entre - Estações]])</f>
        <v>-</v>
      </c>
      <c r="AN544" s="298" t="str">
        <f>IF(BS_CONTROLE[[#This Row],[SB]]=0, "-", BS_CONTROLE[[#This Row],[SB]])</f>
        <v>-</v>
      </c>
      <c r="AO544" s="277" t="str">
        <f>IF(BS_CONTROLE[[#This Row],[SUB]]=0, "-", BS_CONTROLE[[#This Row],[SUB]])</f>
        <v>-</v>
      </c>
      <c r="AP544" s="278" t="str">
        <f>IF(BS_CONTROLE[[#This Row],[KM - Inicio]]=0, "-", BS_CONTROLE[[#This Row],[KM - Inicio]])</f>
        <v>-</v>
      </c>
      <c r="AQ544" s="278" t="str">
        <f>IF(BS_CONTROLE[[#This Row],[KM - Fim]]=0, "-", BS_CONTROLE[[#This Row],[KM - Fim]])</f>
        <v>-</v>
      </c>
      <c r="AR544" s="299"/>
      <c r="AS544" s="299"/>
      <c r="AT544" s="299"/>
      <c r="AU544" s="240"/>
      <c r="AV544" s="240"/>
      <c r="AW544" s="240"/>
      <c r="AX544" s="38"/>
      <c r="AY544" s="30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1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1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79" t="str">
        <f>IF(BS_CONTROLE[[#This Row],[Responsavel pelo boletim]]=0, "-", BS_CONTROLE[[#This Row],[Responsavel pelo boletim]])</f>
        <v>-</v>
      </c>
      <c r="BG544" s="15"/>
      <c r="BH544" s="16"/>
      <c r="BI544" s="16"/>
      <c r="BJ544" s="302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>D545&amp;B545</f>
        <v/>
      </c>
      <c r="B545" s="168"/>
      <c r="C545" s="8"/>
      <c r="D545" s="51"/>
      <c r="E545" s="310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53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54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2"/>
      <c r="W545" s="295"/>
      <c r="X545" s="51"/>
      <c r="Y545" s="158"/>
      <c r="Z545" s="158"/>
      <c r="AA545" s="144"/>
      <c r="AB545" s="70"/>
      <c r="AC545" s="70" t="s">
        <v>608</v>
      </c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98" t="str">
        <f>IF(BS_CONTROLE[[#This Row],[Local - Partida]]=0, "-", BS_CONTROLE[[#This Row],[Local - Partida]])</f>
        <v>-</v>
      </c>
      <c r="AL545" s="298" t="str">
        <f>IF(BS_CONTROLE[[#This Row],[Local - Encerramento]]=0, "-", BS_CONTROLE[[#This Row],[Local - Encerramento]])</f>
        <v>-</v>
      </c>
      <c r="AM545" s="298" t="str">
        <f>IF(BS_CONTROLE[[#This Row],[Entre - Estações]]=0, "-", BS_CONTROLE[[#This Row],[Entre - Estações]])</f>
        <v>-</v>
      </c>
      <c r="AN545" s="298" t="str">
        <f>IF(BS_CONTROLE[[#This Row],[SB]]=0, "-", BS_CONTROLE[[#This Row],[SB]])</f>
        <v>-</v>
      </c>
      <c r="AO545" s="277" t="str">
        <f>IF(BS_CONTROLE[[#This Row],[SUB]]=0, "-", BS_CONTROLE[[#This Row],[SUB]])</f>
        <v>-</v>
      </c>
      <c r="AP545" s="278" t="str">
        <f>IF(BS_CONTROLE[[#This Row],[KM - Inicio]]=0, "-", BS_CONTROLE[[#This Row],[KM - Inicio]])</f>
        <v>-</v>
      </c>
      <c r="AQ545" s="278" t="str">
        <f>IF(BS_CONTROLE[[#This Row],[KM - Fim]]=0, "-", BS_CONTROLE[[#This Row],[KM - Fim]])</f>
        <v>-</v>
      </c>
      <c r="AR545" s="299"/>
      <c r="AS545" s="299"/>
      <c r="AT545" s="299"/>
      <c r="AU545" s="240"/>
      <c r="AV545" s="240"/>
      <c r="AW545" s="240"/>
      <c r="AX545" s="38"/>
      <c r="AY545" s="30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1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1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79" t="str">
        <f>IF(BS_CONTROLE[[#This Row],[Responsavel pelo boletim]]=0, "-", BS_CONTROLE[[#This Row],[Responsavel pelo boletim]])</f>
        <v>-</v>
      </c>
      <c r="BG545" s="15"/>
      <c r="BH545" s="16"/>
      <c r="BI545" s="16"/>
      <c r="BJ545" s="302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>D546&amp;B546</f>
        <v/>
      </c>
      <c r="B546" s="168"/>
      <c r="C546" s="8"/>
      <c r="D546" s="51"/>
      <c r="E546" s="310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53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54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2"/>
      <c r="W546" s="295"/>
      <c r="X546" s="51"/>
      <c r="Y546" s="158"/>
      <c r="Z546" s="158"/>
      <c r="AA546" s="144"/>
      <c r="AB546" s="70"/>
      <c r="AC546" s="70" t="s">
        <v>608</v>
      </c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98" t="str">
        <f>IF(BS_CONTROLE[[#This Row],[Local - Partida]]=0, "-", BS_CONTROLE[[#This Row],[Local - Partida]])</f>
        <v>-</v>
      </c>
      <c r="AL546" s="298" t="str">
        <f>IF(BS_CONTROLE[[#This Row],[Local - Encerramento]]=0, "-", BS_CONTROLE[[#This Row],[Local - Encerramento]])</f>
        <v>-</v>
      </c>
      <c r="AM546" s="298" t="str">
        <f>IF(BS_CONTROLE[[#This Row],[Entre - Estações]]=0, "-", BS_CONTROLE[[#This Row],[Entre - Estações]])</f>
        <v>-</v>
      </c>
      <c r="AN546" s="298" t="str">
        <f>IF(BS_CONTROLE[[#This Row],[SB]]=0, "-", BS_CONTROLE[[#This Row],[SB]])</f>
        <v>-</v>
      </c>
      <c r="AO546" s="277" t="str">
        <f>IF(BS_CONTROLE[[#This Row],[SUB]]=0, "-", BS_CONTROLE[[#This Row],[SUB]])</f>
        <v>-</v>
      </c>
      <c r="AP546" s="278" t="str">
        <f>IF(BS_CONTROLE[[#This Row],[KM - Inicio]]=0, "-", BS_CONTROLE[[#This Row],[KM - Inicio]])</f>
        <v>-</v>
      </c>
      <c r="AQ546" s="278" t="str">
        <f>IF(BS_CONTROLE[[#This Row],[KM - Fim]]=0, "-", BS_CONTROLE[[#This Row],[KM - Fim]])</f>
        <v>-</v>
      </c>
      <c r="AR546" s="299"/>
      <c r="AS546" s="299"/>
      <c r="AT546" s="299"/>
      <c r="AU546" s="240"/>
      <c r="AV546" s="240"/>
      <c r="AW546" s="240"/>
      <c r="AX546" s="38"/>
      <c r="AY546" s="30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1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1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79" t="str">
        <f>IF(BS_CONTROLE[[#This Row],[Responsavel pelo boletim]]=0, "-", BS_CONTROLE[[#This Row],[Responsavel pelo boletim]])</f>
        <v>-</v>
      </c>
      <c r="BG546" s="15"/>
      <c r="BH546" s="16"/>
      <c r="BI546" s="16"/>
      <c r="BJ546" s="302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>D547&amp;B547</f>
        <v/>
      </c>
      <c r="B547" s="168"/>
      <c r="C547" s="8"/>
      <c r="D547" s="51"/>
      <c r="E547" s="310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53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54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2"/>
      <c r="W547" s="295"/>
      <c r="X547" s="51"/>
      <c r="Y547" s="158"/>
      <c r="Z547" s="158"/>
      <c r="AA547" s="144"/>
      <c r="AB547" s="70"/>
      <c r="AC547" s="70" t="s">
        <v>608</v>
      </c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98" t="str">
        <f>IF(BS_CONTROLE[[#This Row],[Local - Partida]]=0, "-", BS_CONTROLE[[#This Row],[Local - Partida]])</f>
        <v>-</v>
      </c>
      <c r="AL547" s="298" t="str">
        <f>IF(BS_CONTROLE[[#This Row],[Local - Encerramento]]=0, "-", BS_CONTROLE[[#This Row],[Local - Encerramento]])</f>
        <v>-</v>
      </c>
      <c r="AM547" s="298" t="str">
        <f>IF(BS_CONTROLE[[#This Row],[Entre - Estações]]=0, "-", BS_CONTROLE[[#This Row],[Entre - Estações]])</f>
        <v>-</v>
      </c>
      <c r="AN547" s="298" t="str">
        <f>IF(BS_CONTROLE[[#This Row],[SB]]=0, "-", BS_CONTROLE[[#This Row],[SB]])</f>
        <v>-</v>
      </c>
      <c r="AO547" s="277" t="str">
        <f>IF(BS_CONTROLE[[#This Row],[SUB]]=0, "-", BS_CONTROLE[[#This Row],[SUB]])</f>
        <v>-</v>
      </c>
      <c r="AP547" s="278" t="str">
        <f>IF(BS_CONTROLE[[#This Row],[KM - Inicio]]=0, "-", BS_CONTROLE[[#This Row],[KM - Inicio]])</f>
        <v>-</v>
      </c>
      <c r="AQ547" s="278" t="str">
        <f>IF(BS_CONTROLE[[#This Row],[KM - Fim]]=0, "-", BS_CONTROLE[[#This Row],[KM - Fim]])</f>
        <v>-</v>
      </c>
      <c r="AR547" s="299"/>
      <c r="AS547" s="299"/>
      <c r="AT547" s="299"/>
      <c r="AU547" s="240"/>
      <c r="AV547" s="240"/>
      <c r="AW547" s="240"/>
      <c r="AX547" s="38"/>
      <c r="AY547" s="30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1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1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79" t="str">
        <f>IF(BS_CONTROLE[[#This Row],[Responsavel pelo boletim]]=0, "-", BS_CONTROLE[[#This Row],[Responsavel pelo boletim]])</f>
        <v>-</v>
      </c>
      <c r="BG547" s="15"/>
      <c r="BH547" s="16"/>
      <c r="BI547" s="16"/>
      <c r="BJ547" s="302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>D548&amp;B548</f>
        <v/>
      </c>
      <c r="B548" s="168"/>
      <c r="C548" s="8"/>
      <c r="D548" s="51"/>
      <c r="E548" s="310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53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54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2"/>
      <c r="W548" s="295"/>
      <c r="X548" s="51"/>
      <c r="Y548" s="158"/>
      <c r="Z548" s="158"/>
      <c r="AA548" s="144"/>
      <c r="AB548" s="70"/>
      <c r="AC548" s="70" t="s">
        <v>608</v>
      </c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98" t="str">
        <f>IF(BS_CONTROLE[[#This Row],[Local - Partida]]=0, "-", BS_CONTROLE[[#This Row],[Local - Partida]])</f>
        <v>-</v>
      </c>
      <c r="AL548" s="298" t="str">
        <f>IF(BS_CONTROLE[[#This Row],[Local - Encerramento]]=0, "-", BS_CONTROLE[[#This Row],[Local - Encerramento]])</f>
        <v>-</v>
      </c>
      <c r="AM548" s="298" t="str">
        <f>IF(BS_CONTROLE[[#This Row],[Entre - Estações]]=0, "-", BS_CONTROLE[[#This Row],[Entre - Estações]])</f>
        <v>-</v>
      </c>
      <c r="AN548" s="298" t="str">
        <f>IF(BS_CONTROLE[[#This Row],[SB]]=0, "-", BS_CONTROLE[[#This Row],[SB]])</f>
        <v>-</v>
      </c>
      <c r="AO548" s="277" t="str">
        <f>IF(BS_CONTROLE[[#This Row],[SUB]]=0, "-", BS_CONTROLE[[#This Row],[SUB]])</f>
        <v>-</v>
      </c>
      <c r="AP548" s="278" t="str">
        <f>IF(BS_CONTROLE[[#This Row],[KM - Inicio]]=0, "-", BS_CONTROLE[[#This Row],[KM - Inicio]])</f>
        <v>-</v>
      </c>
      <c r="AQ548" s="278" t="str">
        <f>IF(BS_CONTROLE[[#This Row],[KM - Fim]]=0, "-", BS_CONTROLE[[#This Row],[KM - Fim]])</f>
        <v>-</v>
      </c>
      <c r="AR548" s="299"/>
      <c r="AS548" s="299"/>
      <c r="AT548" s="299"/>
      <c r="AU548" s="240"/>
      <c r="AV548" s="240"/>
      <c r="AW548" s="240"/>
      <c r="AX548" s="38"/>
      <c r="AY548" s="30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1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1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79" t="str">
        <f>IF(BS_CONTROLE[[#This Row],[Responsavel pelo boletim]]=0, "-", BS_CONTROLE[[#This Row],[Responsavel pelo boletim]])</f>
        <v>-</v>
      </c>
      <c r="BG548" s="15"/>
      <c r="BH548" s="16"/>
      <c r="BI548" s="16"/>
      <c r="BJ548" s="302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>D549&amp;B549</f>
        <v/>
      </c>
      <c r="B549" s="168"/>
      <c r="C549" s="8"/>
      <c r="D549" s="51"/>
      <c r="E549" s="310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53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54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2"/>
      <c r="W549" s="295"/>
      <c r="X549" s="51"/>
      <c r="Y549" s="158"/>
      <c r="Z549" s="158"/>
      <c r="AA549" s="144"/>
      <c r="AB549" s="70"/>
      <c r="AC549" s="70" t="s">
        <v>608</v>
      </c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98" t="str">
        <f>IF(BS_CONTROLE[[#This Row],[Local - Partida]]=0, "-", BS_CONTROLE[[#This Row],[Local - Partida]])</f>
        <v>-</v>
      </c>
      <c r="AL549" s="298" t="str">
        <f>IF(BS_CONTROLE[[#This Row],[Local - Encerramento]]=0, "-", BS_CONTROLE[[#This Row],[Local - Encerramento]])</f>
        <v>-</v>
      </c>
      <c r="AM549" s="298" t="str">
        <f>IF(BS_CONTROLE[[#This Row],[Entre - Estações]]=0, "-", BS_CONTROLE[[#This Row],[Entre - Estações]])</f>
        <v>-</v>
      </c>
      <c r="AN549" s="298" t="str">
        <f>IF(BS_CONTROLE[[#This Row],[SB]]=0, "-", BS_CONTROLE[[#This Row],[SB]])</f>
        <v>-</v>
      </c>
      <c r="AO549" s="277" t="str">
        <f>IF(BS_CONTROLE[[#This Row],[SUB]]=0, "-", BS_CONTROLE[[#This Row],[SUB]])</f>
        <v>-</v>
      </c>
      <c r="AP549" s="278" t="str">
        <f>IF(BS_CONTROLE[[#This Row],[KM - Inicio]]=0, "-", BS_CONTROLE[[#This Row],[KM - Inicio]])</f>
        <v>-</v>
      </c>
      <c r="AQ549" s="278" t="str">
        <f>IF(BS_CONTROLE[[#This Row],[KM - Fim]]=0, "-", BS_CONTROLE[[#This Row],[KM - Fim]])</f>
        <v>-</v>
      </c>
      <c r="AR549" s="299"/>
      <c r="AS549" s="299"/>
      <c r="AT549" s="299"/>
      <c r="AU549" s="240"/>
      <c r="AV549" s="240"/>
      <c r="AW549" s="240"/>
      <c r="AX549" s="38"/>
      <c r="AY549" s="30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1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1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79" t="str">
        <f>IF(BS_CONTROLE[[#This Row],[Responsavel pelo boletim]]=0, "-", BS_CONTROLE[[#This Row],[Responsavel pelo boletim]])</f>
        <v>-</v>
      </c>
      <c r="BG549" s="15"/>
      <c r="BH549" s="16"/>
      <c r="BI549" s="16"/>
      <c r="BJ549" s="302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>D550&amp;B550</f>
        <v/>
      </c>
      <c r="B550" s="168"/>
      <c r="C550" s="8"/>
      <c r="D550" s="51"/>
      <c r="E550" s="310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53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54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2"/>
      <c r="W550" s="295"/>
      <c r="X550" s="51"/>
      <c r="Y550" s="158"/>
      <c r="Z550" s="158"/>
      <c r="AA550" s="144"/>
      <c r="AB550" s="70"/>
      <c r="AC550" s="70" t="s">
        <v>608</v>
      </c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98" t="str">
        <f>IF(BS_CONTROLE[[#This Row],[Local - Partida]]=0, "-", BS_CONTROLE[[#This Row],[Local - Partida]])</f>
        <v>-</v>
      </c>
      <c r="AL550" s="298" t="str">
        <f>IF(BS_CONTROLE[[#This Row],[Local - Encerramento]]=0, "-", BS_CONTROLE[[#This Row],[Local - Encerramento]])</f>
        <v>-</v>
      </c>
      <c r="AM550" s="298" t="str">
        <f>IF(BS_CONTROLE[[#This Row],[Entre - Estações]]=0, "-", BS_CONTROLE[[#This Row],[Entre - Estações]])</f>
        <v>-</v>
      </c>
      <c r="AN550" s="298" t="str">
        <f>IF(BS_CONTROLE[[#This Row],[SB]]=0, "-", BS_CONTROLE[[#This Row],[SB]])</f>
        <v>-</v>
      </c>
      <c r="AO550" s="277" t="str">
        <f>IF(BS_CONTROLE[[#This Row],[SUB]]=0, "-", BS_CONTROLE[[#This Row],[SUB]])</f>
        <v>-</v>
      </c>
      <c r="AP550" s="278" t="str">
        <f>IF(BS_CONTROLE[[#This Row],[KM - Inicio]]=0, "-", BS_CONTROLE[[#This Row],[KM - Inicio]])</f>
        <v>-</v>
      </c>
      <c r="AQ550" s="278" t="str">
        <f>IF(BS_CONTROLE[[#This Row],[KM - Fim]]=0, "-", BS_CONTROLE[[#This Row],[KM - Fim]])</f>
        <v>-</v>
      </c>
      <c r="AR550" s="299"/>
      <c r="AS550" s="299"/>
      <c r="AT550" s="299"/>
      <c r="AU550" s="240"/>
      <c r="AV550" s="240"/>
      <c r="AW550" s="240"/>
      <c r="AX550" s="38"/>
      <c r="AY550" s="30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1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1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79" t="str">
        <f>IF(BS_CONTROLE[[#This Row],[Responsavel pelo boletim]]=0, "-", BS_CONTROLE[[#This Row],[Responsavel pelo boletim]])</f>
        <v>-</v>
      </c>
      <c r="BG550" s="15"/>
      <c r="BH550" s="16"/>
      <c r="BI550" s="16"/>
      <c r="BJ550" s="302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>D551&amp;B551</f>
        <v/>
      </c>
      <c r="B551" s="168"/>
      <c r="C551" s="8"/>
      <c r="D551" s="51"/>
      <c r="E551" s="311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53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54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2"/>
      <c r="W551" s="295"/>
      <c r="X551" s="51"/>
      <c r="Y551" s="158"/>
      <c r="Z551" s="158"/>
      <c r="AA551" s="144"/>
      <c r="AB551" s="70"/>
      <c r="AC551" s="70" t="s">
        <v>608</v>
      </c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98" t="str">
        <f>IF(BS_CONTROLE[[#This Row],[Local - Partida]]=0, "-", BS_CONTROLE[[#This Row],[Local - Partida]])</f>
        <v>-</v>
      </c>
      <c r="AL551" s="298" t="str">
        <f>IF(BS_CONTROLE[[#This Row],[Local - Encerramento]]=0, "-", BS_CONTROLE[[#This Row],[Local - Encerramento]])</f>
        <v>-</v>
      </c>
      <c r="AM551" s="298" t="str">
        <f>IF(BS_CONTROLE[[#This Row],[Entre - Estações]]=0, "-", BS_CONTROLE[[#This Row],[Entre - Estações]])</f>
        <v>-</v>
      </c>
      <c r="AN551" s="298" t="str">
        <f>IF(BS_CONTROLE[[#This Row],[SB]]=0, "-", BS_CONTROLE[[#This Row],[SB]])</f>
        <v>-</v>
      </c>
      <c r="AO551" s="277" t="str">
        <f>IF(BS_CONTROLE[[#This Row],[SUB]]=0, "-", BS_CONTROLE[[#This Row],[SUB]])</f>
        <v>-</v>
      </c>
      <c r="AP551" s="278" t="str">
        <f>IF(BS_CONTROLE[[#This Row],[KM - Inicio]]=0, "-", BS_CONTROLE[[#This Row],[KM - Inicio]])</f>
        <v>-</v>
      </c>
      <c r="AQ551" s="278" t="str">
        <f>IF(BS_CONTROLE[[#This Row],[KM - Fim]]=0, "-", BS_CONTROLE[[#This Row],[KM - Fim]])</f>
        <v>-</v>
      </c>
      <c r="AR551" s="299"/>
      <c r="AS551" s="299"/>
      <c r="AT551" s="299"/>
      <c r="AU551" s="240"/>
      <c r="AV551" s="240"/>
      <c r="AW551" s="240"/>
      <c r="AX551" s="38"/>
      <c r="AY551" s="30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1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1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79" t="str">
        <f>IF(BS_CONTROLE[[#This Row],[Responsavel pelo boletim]]=0, "-", BS_CONTROLE[[#This Row],[Responsavel pelo boletim]])</f>
        <v>-</v>
      </c>
      <c r="BG551" s="15"/>
      <c r="BH551" s="16"/>
      <c r="BI551" s="16"/>
      <c r="BJ551" s="302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>D552&amp;B552</f>
        <v/>
      </c>
      <c r="B552" s="168"/>
      <c r="C552" s="8"/>
      <c r="D552" s="51"/>
      <c r="E552" s="310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53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54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BASE_MAPA!$I$2:$I$359), "ERRO")</f>
        <v>ERRO</v>
      </c>
      <c r="V552" s="292"/>
      <c r="W552" s="295"/>
      <c r="X552" s="51"/>
      <c r="Y552" s="158"/>
      <c r="Z552" s="158"/>
      <c r="AA552" s="144"/>
      <c r="AB552" s="70"/>
      <c r="AC552" s="70" t="s">
        <v>608</v>
      </c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98" t="str">
        <f>IF(BS_CONTROLE[[#This Row],[Local - Partida]]=0, "-", BS_CONTROLE[[#This Row],[Local - Partida]])</f>
        <v>-</v>
      </c>
      <c r="AL552" s="298" t="str">
        <f>IF(BS_CONTROLE[[#This Row],[Local - Encerramento]]=0, "-", BS_CONTROLE[[#This Row],[Local - Encerramento]])</f>
        <v>-</v>
      </c>
      <c r="AM552" s="298" t="str">
        <f>IF(BS_CONTROLE[[#This Row],[Entre - Estações]]=0, "-", BS_CONTROLE[[#This Row],[Entre - Estações]])</f>
        <v>-</v>
      </c>
      <c r="AN552" s="298" t="str">
        <f>IF(BS_CONTROLE[[#This Row],[SB]]=0, "-", BS_CONTROLE[[#This Row],[SB]])</f>
        <v>-</v>
      </c>
      <c r="AO552" s="277" t="str">
        <f>IF(BS_CONTROLE[[#This Row],[SUB]]=0, "-", BS_CONTROLE[[#This Row],[SUB]])</f>
        <v>-</v>
      </c>
      <c r="AP552" s="278" t="str">
        <f>IF(BS_CONTROLE[[#This Row],[KM - Inicio]]=0, "-", BS_CONTROLE[[#This Row],[KM - Inicio]])</f>
        <v>-</v>
      </c>
      <c r="AQ552" s="278" t="str">
        <f>IF(BS_CONTROLE[[#This Row],[KM - Fim]]=0, "-", BS_CONTROLE[[#This Row],[KM - Fim]])</f>
        <v>-</v>
      </c>
      <c r="AR552" s="299"/>
      <c r="AS552" s="299"/>
      <c r="AT552" s="299"/>
      <c r="AU552" s="240"/>
      <c r="AV552" s="240"/>
      <c r="AW552" s="240"/>
      <c r="AX552" s="38"/>
      <c r="AY552" s="309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1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1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79" t="str">
        <f>IF(BS_CONTROLE[[#This Row],[Responsavel pelo boletim]]=0, "-", BS_CONTROLE[[#This Row],[Responsavel pelo boletim]])</f>
        <v>-</v>
      </c>
      <c r="BG552" s="15"/>
      <c r="BH552" s="16"/>
      <c r="BI552" s="16"/>
      <c r="BJ552" s="302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177"/>
      <c r="D553" s="178"/>
      <c r="E553" s="310">
        <v>547</v>
      </c>
      <c r="F553" s="162"/>
      <c r="G553" s="159"/>
      <c r="H553" s="180"/>
      <c r="I553" s="180"/>
      <c r="J553" s="160"/>
      <c r="K553" s="160"/>
      <c r="L553" s="179"/>
      <c r="M553" s="230"/>
      <c r="N553" s="291"/>
      <c r="O553" s="180"/>
      <c r="P553" s="180"/>
      <c r="Q553" s="179"/>
      <c r="R553" s="181"/>
      <c r="S553" s="162"/>
      <c r="T553" s="162"/>
      <c r="U553" s="161"/>
      <c r="V553" s="294"/>
      <c r="W553" s="297"/>
      <c r="X553" s="178"/>
      <c r="Y553" s="182"/>
      <c r="Z553" s="182"/>
      <c r="AA553" s="183"/>
      <c r="AB553" s="162"/>
      <c r="AC553" s="70" t="s">
        <v>608</v>
      </c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298" t="str">
        <f>IF(BS_CONTROLE[[#This Row],[Local - Partida]]=0, "-", BS_CONTROLE[[#This Row],[Local - Partida]])</f>
        <v>-</v>
      </c>
      <c r="AL553" s="298" t="str">
        <f>IF(BS_CONTROLE[[#This Row],[Local - Encerramento]]=0, "-", BS_CONTROLE[[#This Row],[Local - Encerramento]])</f>
        <v>-</v>
      </c>
      <c r="AM553" s="298" t="str">
        <f>IF(BS_CONTROLE[[#This Row],[Entre - Estações]]=0, "-", BS_CONTROLE[[#This Row],[Entre - Estações]])</f>
        <v>-</v>
      </c>
      <c r="AN553" s="298" t="str">
        <f>IF(BS_CONTROLE[[#This Row],[SB]]=0, "-", BS_CONTROLE[[#This Row],[SB]])</f>
        <v>-</v>
      </c>
      <c r="AO553" s="277" t="str">
        <f>IF(BS_CONTROLE[[#This Row],[SUB]]=0, "-", BS_CONTROLE[[#This Row],[SUB]])</f>
        <v>-</v>
      </c>
      <c r="AP553" s="278" t="str">
        <f>IF(BS_CONTROLE[[#This Row],[KM - Inicio]]=0, "-", BS_CONTROLE[[#This Row],[KM - Inicio]])</f>
        <v>-</v>
      </c>
      <c r="AQ553" s="278" t="str">
        <f>IF(BS_CONTROLE[[#This Row],[KM - Fim]]=0, "-", BS_CONTROLE[[#This Row],[KM - Fim]])</f>
        <v>-</v>
      </c>
      <c r="AR553" s="299"/>
      <c r="AS553" s="299"/>
      <c r="AT553" s="299"/>
      <c r="AU553" s="300"/>
      <c r="AV553" s="300"/>
      <c r="AW553" s="300"/>
      <c r="AX553" s="185"/>
      <c r="AY553" s="309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1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1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BASE_MAPA!$I$2:$I$359), "ERRO")</f>
        <v>ERRO</v>
      </c>
      <c r="BF553" s="279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3"/>
      <c r="BK553" s="190"/>
      <c r="BL553" s="188"/>
      <c r="BM553" s="182"/>
      <c r="BN553" s="182"/>
      <c r="BO553" s="212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70"/>
      <c r="D554" s="271"/>
      <c r="E554" s="310">
        <v>548</v>
      </c>
      <c r="F554" s="162"/>
      <c r="G554" s="159"/>
      <c r="H554" s="164"/>
      <c r="I554" s="164"/>
      <c r="J554" s="230"/>
      <c r="K554" s="230"/>
      <c r="L554" s="179"/>
      <c r="M554" s="230"/>
      <c r="N554" s="291"/>
      <c r="O554" s="164"/>
      <c r="P554" s="164"/>
      <c r="Q554" s="179"/>
      <c r="R554" s="181"/>
      <c r="S554" s="162"/>
      <c r="T554" s="162"/>
      <c r="U554" s="161"/>
      <c r="V554" s="294"/>
      <c r="W554" s="297"/>
      <c r="X554" s="271"/>
      <c r="Y554" s="182"/>
      <c r="Z554" s="182"/>
      <c r="AA554" s="179"/>
      <c r="AB554" s="162"/>
      <c r="AC554" s="70" t="s">
        <v>608</v>
      </c>
      <c r="AD554" s="164"/>
      <c r="AE554" s="179"/>
      <c r="AF554" s="179"/>
      <c r="AG554" s="179"/>
      <c r="AH554" s="184"/>
      <c r="AI554" s="172"/>
      <c r="AJ554" s="9"/>
      <c r="AK554" s="298"/>
      <c r="AL554" s="298"/>
      <c r="AM554" s="298"/>
      <c r="AN554" s="298"/>
      <c r="AO554" s="277"/>
      <c r="AP554" s="278"/>
      <c r="AQ554" s="278"/>
      <c r="AR554" s="299"/>
      <c r="AS554" s="299"/>
      <c r="AT554" s="299"/>
      <c r="AU554" s="301"/>
      <c r="AV554" s="301"/>
      <c r="AW554" s="301"/>
      <c r="AX554" s="272"/>
      <c r="AY554" s="186"/>
      <c r="AZ554" s="162"/>
      <c r="BA554" s="273"/>
      <c r="BB554" s="181"/>
      <c r="BC554" s="70"/>
      <c r="BD554" s="70"/>
      <c r="BE554" s="163"/>
      <c r="BF554" s="279"/>
      <c r="BG554" s="188"/>
      <c r="BH554" s="274"/>
      <c r="BI554" s="274"/>
      <c r="BJ554" s="304"/>
      <c r="BK554" s="275"/>
      <c r="BL554" s="188"/>
      <c r="BM554" s="182"/>
      <c r="BN554" s="182"/>
      <c r="BO554" s="212"/>
      <c r="BP554" s="275"/>
      <c r="BQ554" s="213"/>
      <c r="BR554" s="214"/>
      <c r="BS554" s="214"/>
    </row>
    <row r="555" spans="1:71" hidden="1">
      <c r="A555" s="167" t="str">
        <f>D555&amp;B555</f>
        <v/>
      </c>
      <c r="B555" s="168"/>
      <c r="C555" s="270"/>
      <c r="D555" s="271"/>
      <c r="E555" s="310">
        <v>549</v>
      </c>
      <c r="F555" s="162"/>
      <c r="G555" s="159"/>
      <c r="H555" s="164"/>
      <c r="I555" s="164"/>
      <c r="J555" s="230"/>
      <c r="K555" s="230"/>
      <c r="L555" s="179"/>
      <c r="M555" s="230"/>
      <c r="N555" s="291"/>
      <c r="O555" s="164"/>
      <c r="P555" s="164"/>
      <c r="Q555" s="179"/>
      <c r="R555" s="181"/>
      <c r="S555" s="162"/>
      <c r="T555" s="162"/>
      <c r="U555" s="161"/>
      <c r="V555" s="294"/>
      <c r="W555" s="297"/>
      <c r="X555" s="271"/>
      <c r="Y555" s="182"/>
      <c r="Z555" s="182"/>
      <c r="AA555" s="179"/>
      <c r="AB555" s="162"/>
      <c r="AC555" s="70" t="s">
        <v>608</v>
      </c>
      <c r="AD555" s="164"/>
      <c r="AE555" s="179"/>
      <c r="AF555" s="179"/>
      <c r="AG555" s="179"/>
      <c r="AH555" s="184"/>
      <c r="AI555" s="172"/>
      <c r="AJ555" s="9"/>
      <c r="AK555" s="298"/>
      <c r="AL555" s="298"/>
      <c r="AM555" s="298"/>
      <c r="AN555" s="298"/>
      <c r="AO555" s="277"/>
      <c r="AP555" s="278"/>
      <c r="AQ555" s="278"/>
      <c r="AR555" s="299"/>
      <c r="AS555" s="299"/>
      <c r="AT555" s="299"/>
      <c r="AU555" s="301"/>
      <c r="AV555" s="301"/>
      <c r="AW555" s="301"/>
      <c r="AX555" s="272"/>
      <c r="AY555" s="186"/>
      <c r="AZ555" s="162"/>
      <c r="BA555" s="273"/>
      <c r="BB555" s="181"/>
      <c r="BC555" s="70"/>
      <c r="BD555" s="70"/>
      <c r="BE555" s="163"/>
      <c r="BF555" s="279"/>
      <c r="BG555" s="188"/>
      <c r="BH555" s="274"/>
      <c r="BI555" s="274"/>
      <c r="BJ555" s="304"/>
      <c r="BK555" s="275"/>
      <c r="BL555" s="188"/>
      <c r="BM555" s="182"/>
      <c r="BN555" s="182"/>
      <c r="BO555" s="212"/>
      <c r="BP555" s="275"/>
      <c r="BQ555" s="213"/>
      <c r="BR555" s="214"/>
      <c r="BS555" s="214"/>
    </row>
    <row r="556" spans="1:71" hidden="1">
      <c r="A556" s="167" t="str">
        <f>D556&amp;B556</f>
        <v/>
      </c>
      <c r="B556" s="168"/>
      <c r="C556" s="270"/>
      <c r="D556" s="271"/>
      <c r="E556" s="310">
        <v>550</v>
      </c>
      <c r="F556" s="162"/>
      <c r="G556" s="159"/>
      <c r="H556" s="164"/>
      <c r="I556" s="164"/>
      <c r="J556" s="230"/>
      <c r="K556" s="230"/>
      <c r="L556" s="179"/>
      <c r="M556" s="230"/>
      <c r="N556" s="291"/>
      <c r="O556" s="164"/>
      <c r="P556" s="164"/>
      <c r="Q556" s="179"/>
      <c r="R556" s="181"/>
      <c r="S556" s="162"/>
      <c r="T556" s="162"/>
      <c r="U556" s="161"/>
      <c r="V556" s="294"/>
      <c r="W556" s="297"/>
      <c r="X556" s="271"/>
      <c r="Y556" s="182"/>
      <c r="Z556" s="182"/>
      <c r="AA556" s="179"/>
      <c r="AB556" s="162"/>
      <c r="AC556" s="70" t="s">
        <v>608</v>
      </c>
      <c r="AD556" s="164"/>
      <c r="AE556" s="179"/>
      <c r="AF556" s="179"/>
      <c r="AG556" s="179"/>
      <c r="AH556" s="184"/>
      <c r="AI556" s="172"/>
      <c r="AJ556" s="9"/>
      <c r="AK556" s="298"/>
      <c r="AL556" s="298"/>
      <c r="AM556" s="298"/>
      <c r="AN556" s="298"/>
      <c r="AO556" s="277"/>
      <c r="AP556" s="278"/>
      <c r="AQ556" s="278"/>
      <c r="AR556" s="299"/>
      <c r="AS556" s="299"/>
      <c r="AT556" s="299"/>
      <c r="AU556" s="301"/>
      <c r="AV556" s="301"/>
      <c r="AW556" s="301"/>
      <c r="AX556" s="272"/>
      <c r="AY556" s="186"/>
      <c r="AZ556" s="162"/>
      <c r="BA556" s="273"/>
      <c r="BB556" s="181"/>
      <c r="BC556" s="70"/>
      <c r="BD556" s="70"/>
      <c r="BE556" s="163"/>
      <c r="BF556" s="279"/>
      <c r="BG556" s="188"/>
      <c r="BH556" s="274"/>
      <c r="BI556" s="274"/>
      <c r="BJ556" s="304"/>
      <c r="BK556" s="275"/>
      <c r="BL556" s="188"/>
      <c r="BM556" s="182"/>
      <c r="BN556" s="182"/>
      <c r="BO556" s="212"/>
      <c r="BP556" s="275"/>
      <c r="BQ556" s="213"/>
      <c r="BR556" s="214"/>
      <c r="BS556" s="214"/>
    </row>
    <row r="557" spans="1:71" hidden="1">
      <c r="A557" s="167" t="str">
        <f>D557&amp;B557</f>
        <v/>
      </c>
      <c r="B557" s="168"/>
      <c r="C557" s="270"/>
      <c r="D557" s="271"/>
      <c r="E557" s="310">
        <v>551</v>
      </c>
      <c r="F557" s="162"/>
      <c r="G557" s="159"/>
      <c r="H557" s="164"/>
      <c r="I557" s="164"/>
      <c r="J557" s="230"/>
      <c r="K557" s="230"/>
      <c r="L557" s="179"/>
      <c r="M557" s="230"/>
      <c r="N557" s="291"/>
      <c r="O557" s="164"/>
      <c r="P557" s="164"/>
      <c r="Q557" s="179"/>
      <c r="R557" s="181"/>
      <c r="S557" s="162"/>
      <c r="T557" s="162"/>
      <c r="U557" s="161"/>
      <c r="V557" s="294"/>
      <c r="W557" s="297"/>
      <c r="X557" s="271"/>
      <c r="Y557" s="182"/>
      <c r="Z557" s="182"/>
      <c r="AA557" s="179"/>
      <c r="AB557" s="162"/>
      <c r="AC557" s="70" t="s">
        <v>608</v>
      </c>
      <c r="AD557" s="164"/>
      <c r="AE557" s="179"/>
      <c r="AF557" s="179"/>
      <c r="AG557" s="179"/>
      <c r="AH557" s="184"/>
      <c r="AI557" s="172"/>
      <c r="AJ557" s="9"/>
      <c r="AK557" s="298"/>
      <c r="AL557" s="298"/>
      <c r="AM557" s="298"/>
      <c r="AN557" s="298"/>
      <c r="AO557" s="277"/>
      <c r="AP557" s="278"/>
      <c r="AQ557" s="278"/>
      <c r="AR557" s="299"/>
      <c r="AS557" s="299"/>
      <c r="AT557" s="299"/>
      <c r="AU557" s="301"/>
      <c r="AV557" s="301"/>
      <c r="AW557" s="301"/>
      <c r="AX557" s="272"/>
      <c r="AY557" s="186"/>
      <c r="AZ557" s="162"/>
      <c r="BA557" s="273"/>
      <c r="BB557" s="181"/>
      <c r="BC557" s="70"/>
      <c r="BD557" s="70"/>
      <c r="BE557" s="163"/>
      <c r="BF557" s="279"/>
      <c r="BG557" s="188"/>
      <c r="BH557" s="274"/>
      <c r="BI557" s="274"/>
      <c r="BJ557" s="304"/>
      <c r="BK557" s="275"/>
      <c r="BL557" s="188"/>
      <c r="BM557" s="182"/>
      <c r="BN557" s="182"/>
      <c r="BO557" s="212"/>
      <c r="BP557" s="275"/>
      <c r="BQ557" s="213"/>
      <c r="BR557" s="214"/>
      <c r="BS557" s="214"/>
    </row>
    <row r="558" spans="1:71" hidden="1">
      <c r="A558" s="167" t="str">
        <f>D558&amp;B558</f>
        <v/>
      </c>
      <c r="B558" s="168"/>
      <c r="C558" s="270"/>
      <c r="D558" s="271"/>
      <c r="E558" s="310">
        <v>552</v>
      </c>
      <c r="F558" s="162"/>
      <c r="G558" s="159"/>
      <c r="H558" s="164"/>
      <c r="I558" s="164"/>
      <c r="J558" s="230"/>
      <c r="K558" s="230"/>
      <c r="L558" s="179"/>
      <c r="M558" s="230"/>
      <c r="N558" s="291"/>
      <c r="O558" s="164"/>
      <c r="P558" s="164"/>
      <c r="Q558" s="179"/>
      <c r="R558" s="181"/>
      <c r="S558" s="162"/>
      <c r="T558" s="162"/>
      <c r="U558" s="161"/>
      <c r="V558" s="294"/>
      <c r="W558" s="297"/>
      <c r="X558" s="271"/>
      <c r="Y558" s="182"/>
      <c r="Z558" s="182"/>
      <c r="AA558" s="179"/>
      <c r="AB558" s="162"/>
      <c r="AC558" s="70" t="s">
        <v>608</v>
      </c>
      <c r="AD558" s="164"/>
      <c r="AE558" s="179"/>
      <c r="AF558" s="179"/>
      <c r="AG558" s="179"/>
      <c r="AH558" s="184"/>
      <c r="AI558" s="172"/>
      <c r="AJ558" s="9"/>
      <c r="AK558" s="298"/>
      <c r="AL558" s="298"/>
      <c r="AM558" s="298"/>
      <c r="AN558" s="298"/>
      <c r="AO558" s="277"/>
      <c r="AP558" s="278"/>
      <c r="AQ558" s="278"/>
      <c r="AR558" s="299"/>
      <c r="AS558" s="299"/>
      <c r="AT558" s="299"/>
      <c r="AU558" s="301"/>
      <c r="AV558" s="301"/>
      <c r="AW558" s="301"/>
      <c r="AX558" s="272"/>
      <c r="AY558" s="186"/>
      <c r="AZ558" s="162"/>
      <c r="BA558" s="273"/>
      <c r="BB558" s="181"/>
      <c r="BC558" s="70"/>
      <c r="BD558" s="70"/>
      <c r="BE558" s="163"/>
      <c r="BF558" s="279"/>
      <c r="BG558" s="188"/>
      <c r="BH558" s="274"/>
      <c r="BI558" s="274"/>
      <c r="BJ558" s="304"/>
      <c r="BK558" s="275"/>
      <c r="BL558" s="188"/>
      <c r="BM558" s="182"/>
      <c r="BN558" s="182"/>
      <c r="BO558" s="212"/>
      <c r="BP558" s="275"/>
      <c r="BQ558" s="213"/>
      <c r="BR558" s="214"/>
      <c r="BS558" s="214"/>
    </row>
    <row r="559" spans="1:71" hidden="1">
      <c r="A559" s="167" t="str">
        <f>D559&amp;B559</f>
        <v/>
      </c>
      <c r="B559" s="168"/>
      <c r="C559" s="270"/>
      <c r="D559" s="271"/>
      <c r="E559" s="310">
        <v>553</v>
      </c>
      <c r="F559" s="162"/>
      <c r="G559" s="159"/>
      <c r="H559" s="164"/>
      <c r="I559" s="164"/>
      <c r="J559" s="230"/>
      <c r="K559" s="230"/>
      <c r="L559" s="179"/>
      <c r="M559" s="230"/>
      <c r="N559" s="291"/>
      <c r="O559" s="164"/>
      <c r="P559" s="164"/>
      <c r="Q559" s="179"/>
      <c r="R559" s="181"/>
      <c r="S559" s="162"/>
      <c r="T559" s="162"/>
      <c r="U559" s="161"/>
      <c r="V559" s="294"/>
      <c r="W559" s="297"/>
      <c r="X559" s="271"/>
      <c r="Y559" s="182"/>
      <c r="Z559" s="182"/>
      <c r="AA559" s="179"/>
      <c r="AB559" s="162"/>
      <c r="AC559" s="70" t="s">
        <v>608</v>
      </c>
      <c r="AD559" s="164"/>
      <c r="AE559" s="179"/>
      <c r="AF559" s="179"/>
      <c r="AG559" s="179"/>
      <c r="AH559" s="184"/>
      <c r="AI559" s="172"/>
      <c r="AJ559" s="9"/>
      <c r="AK559" s="298"/>
      <c r="AL559" s="298"/>
      <c r="AM559" s="298"/>
      <c r="AN559" s="298"/>
      <c r="AO559" s="277"/>
      <c r="AP559" s="278"/>
      <c r="AQ559" s="278"/>
      <c r="AR559" s="299"/>
      <c r="AS559" s="299"/>
      <c r="AT559" s="299"/>
      <c r="AU559" s="301"/>
      <c r="AV559" s="301"/>
      <c r="AW559" s="301"/>
      <c r="AX559" s="272"/>
      <c r="AY559" s="186"/>
      <c r="AZ559" s="162"/>
      <c r="BA559" s="273"/>
      <c r="BB559" s="181"/>
      <c r="BC559" s="70"/>
      <c r="BD559" s="70"/>
      <c r="BE559" s="163"/>
      <c r="BF559" s="279"/>
      <c r="BG559" s="188"/>
      <c r="BH559" s="274"/>
      <c r="BI559" s="274"/>
      <c r="BJ559" s="304"/>
      <c r="BK559" s="275"/>
      <c r="BL559" s="188"/>
      <c r="BM559" s="182"/>
      <c r="BN559" s="182"/>
      <c r="BO559" s="212"/>
      <c r="BP559" s="275"/>
      <c r="BQ559" s="213"/>
      <c r="BR559" s="214"/>
      <c r="BS559" s="214"/>
    </row>
    <row r="560" spans="1:71" hidden="1">
      <c r="A560" s="167" t="str">
        <f>D560&amp;B560</f>
        <v/>
      </c>
      <c r="B560" s="168"/>
      <c r="C560" s="270"/>
      <c r="D560" s="271"/>
      <c r="E560" s="310">
        <v>554</v>
      </c>
      <c r="F560" s="162"/>
      <c r="G560" s="159"/>
      <c r="H560" s="164"/>
      <c r="I560" s="164"/>
      <c r="J560" s="230"/>
      <c r="K560" s="230"/>
      <c r="L560" s="179"/>
      <c r="M560" s="230"/>
      <c r="N560" s="291"/>
      <c r="O560" s="164"/>
      <c r="P560" s="164"/>
      <c r="Q560" s="179"/>
      <c r="R560" s="181"/>
      <c r="S560" s="162"/>
      <c r="T560" s="162"/>
      <c r="U560" s="161"/>
      <c r="V560" s="294"/>
      <c r="W560" s="297"/>
      <c r="X560" s="271"/>
      <c r="Y560" s="182"/>
      <c r="Z560" s="182"/>
      <c r="AA560" s="179"/>
      <c r="AB560" s="162"/>
      <c r="AC560" s="70" t="s">
        <v>608</v>
      </c>
      <c r="AD560" s="164"/>
      <c r="AE560" s="179"/>
      <c r="AF560" s="179"/>
      <c r="AG560" s="179"/>
      <c r="AH560" s="184"/>
      <c r="AI560" s="172"/>
      <c r="AJ560" s="9"/>
      <c r="AK560" s="298"/>
      <c r="AL560" s="298"/>
      <c r="AM560" s="298"/>
      <c r="AN560" s="298"/>
      <c r="AO560" s="277"/>
      <c r="AP560" s="278"/>
      <c r="AQ560" s="278"/>
      <c r="AR560" s="299"/>
      <c r="AS560" s="299"/>
      <c r="AT560" s="299"/>
      <c r="AU560" s="301"/>
      <c r="AV560" s="301"/>
      <c r="AW560" s="301"/>
      <c r="AX560" s="272"/>
      <c r="AY560" s="186"/>
      <c r="AZ560" s="162"/>
      <c r="BA560" s="273"/>
      <c r="BB560" s="181"/>
      <c r="BC560" s="70"/>
      <c r="BD560" s="70"/>
      <c r="BE560" s="163"/>
      <c r="BF560" s="279"/>
      <c r="BG560" s="188"/>
      <c r="BH560" s="274"/>
      <c r="BI560" s="274"/>
      <c r="BJ560" s="304"/>
      <c r="BK560" s="275"/>
      <c r="BL560" s="188"/>
      <c r="BM560" s="182"/>
      <c r="BN560" s="182"/>
      <c r="BO560" s="212"/>
      <c r="BP560" s="275"/>
      <c r="BQ560" s="213"/>
      <c r="BR560" s="214"/>
      <c r="BS560" s="214"/>
    </row>
    <row r="561" spans="1:71" hidden="1">
      <c r="A561" s="167" t="str">
        <f>D561&amp;B561</f>
        <v/>
      </c>
      <c r="B561" s="168"/>
      <c r="C561" s="270"/>
      <c r="D561" s="271"/>
      <c r="E561" s="310">
        <v>555</v>
      </c>
      <c r="F561" s="162"/>
      <c r="G561" s="159"/>
      <c r="H561" s="164"/>
      <c r="I561" s="164"/>
      <c r="J561" s="230"/>
      <c r="K561" s="230"/>
      <c r="L561" s="179"/>
      <c r="M561" s="230"/>
      <c r="N561" s="291"/>
      <c r="O561" s="164"/>
      <c r="P561" s="164"/>
      <c r="Q561" s="179"/>
      <c r="R561" s="181"/>
      <c r="S561" s="162"/>
      <c r="T561" s="162"/>
      <c r="U561" s="161"/>
      <c r="V561" s="294"/>
      <c r="W561" s="297"/>
      <c r="X561" s="271"/>
      <c r="Y561" s="182"/>
      <c r="Z561" s="182"/>
      <c r="AA561" s="179"/>
      <c r="AB561" s="162"/>
      <c r="AC561" s="70" t="s">
        <v>608</v>
      </c>
      <c r="AD561" s="164"/>
      <c r="AE561" s="179"/>
      <c r="AF561" s="179"/>
      <c r="AG561" s="179"/>
      <c r="AH561" s="184"/>
      <c r="AI561" s="172"/>
      <c r="AJ561" s="9"/>
      <c r="AK561" s="298"/>
      <c r="AL561" s="298"/>
      <c r="AM561" s="298"/>
      <c r="AN561" s="298"/>
      <c r="AO561" s="277"/>
      <c r="AP561" s="278"/>
      <c r="AQ561" s="278"/>
      <c r="AR561" s="299"/>
      <c r="AS561" s="299"/>
      <c r="AT561" s="299"/>
      <c r="AU561" s="301"/>
      <c r="AV561" s="301"/>
      <c r="AW561" s="301"/>
      <c r="AX561" s="272"/>
      <c r="AY561" s="186"/>
      <c r="AZ561" s="162"/>
      <c r="BA561" s="273"/>
      <c r="BB561" s="181"/>
      <c r="BC561" s="70"/>
      <c r="BD561" s="70"/>
      <c r="BE561" s="163"/>
      <c r="BF561" s="279"/>
      <c r="BG561" s="188"/>
      <c r="BH561" s="274"/>
      <c r="BI561" s="274"/>
      <c r="BJ561" s="304"/>
      <c r="BK561" s="275"/>
      <c r="BL561" s="188"/>
      <c r="BM561" s="182"/>
      <c r="BN561" s="182"/>
      <c r="BO561" s="212"/>
      <c r="BP561" s="275"/>
      <c r="BQ561" s="213"/>
      <c r="BR561" s="214"/>
      <c r="BS561" s="214"/>
    </row>
    <row r="562" spans="1:71" hidden="1">
      <c r="A562" s="167" t="str">
        <f>D562&amp;B562</f>
        <v/>
      </c>
      <c r="B562" s="168"/>
      <c r="C562" s="270"/>
      <c r="D562" s="271"/>
      <c r="E562" s="310">
        <v>556</v>
      </c>
      <c r="F562" s="162"/>
      <c r="G562" s="159"/>
      <c r="H562" s="164"/>
      <c r="I562" s="164"/>
      <c r="J562" s="230"/>
      <c r="K562" s="230"/>
      <c r="L562" s="179"/>
      <c r="M562" s="230"/>
      <c r="N562" s="291"/>
      <c r="O562" s="164"/>
      <c r="P562" s="164"/>
      <c r="Q562" s="179"/>
      <c r="R562" s="181"/>
      <c r="S562" s="162"/>
      <c r="T562" s="162"/>
      <c r="U562" s="161"/>
      <c r="V562" s="294"/>
      <c r="W562" s="297"/>
      <c r="X562" s="271"/>
      <c r="Y562" s="182"/>
      <c r="Z562" s="182"/>
      <c r="AA562" s="179"/>
      <c r="AB562" s="162"/>
      <c r="AC562" s="70" t="s">
        <v>608</v>
      </c>
      <c r="AD562" s="164"/>
      <c r="AE562" s="179"/>
      <c r="AF562" s="179"/>
      <c r="AG562" s="179"/>
      <c r="AH562" s="184"/>
      <c r="AI562" s="172"/>
      <c r="AJ562" s="9"/>
      <c r="AK562" s="298"/>
      <c r="AL562" s="298"/>
      <c r="AM562" s="298"/>
      <c r="AN562" s="298"/>
      <c r="AO562" s="277"/>
      <c r="AP562" s="278"/>
      <c r="AQ562" s="278"/>
      <c r="AR562" s="299"/>
      <c r="AS562" s="299"/>
      <c r="AT562" s="299"/>
      <c r="AU562" s="301"/>
      <c r="AV562" s="301"/>
      <c r="AW562" s="301"/>
      <c r="AX562" s="272"/>
      <c r="AY562" s="186"/>
      <c r="AZ562" s="162"/>
      <c r="BA562" s="273"/>
      <c r="BB562" s="181"/>
      <c r="BC562" s="70"/>
      <c r="BD562" s="70"/>
      <c r="BE562" s="163"/>
      <c r="BF562" s="279"/>
      <c r="BG562" s="188"/>
      <c r="BH562" s="274"/>
      <c r="BI562" s="274"/>
      <c r="BJ562" s="304"/>
      <c r="BK562" s="275"/>
      <c r="BL562" s="188"/>
      <c r="BM562" s="182"/>
      <c r="BN562" s="182"/>
      <c r="BO562" s="212"/>
      <c r="BP562" s="275"/>
      <c r="BQ562" s="213"/>
      <c r="BR562" s="214"/>
      <c r="BS562" s="214"/>
    </row>
    <row r="563" spans="1:71" hidden="1">
      <c r="A563" s="167" t="str">
        <f>D563&amp;B563</f>
        <v/>
      </c>
      <c r="B563" s="168"/>
      <c r="C563" s="270"/>
      <c r="D563" s="271"/>
      <c r="E563" s="311">
        <v>557</v>
      </c>
      <c r="F563" s="162"/>
      <c r="G563" s="159"/>
      <c r="H563" s="164"/>
      <c r="I563" s="164"/>
      <c r="J563" s="230"/>
      <c r="K563" s="230"/>
      <c r="L563" s="179"/>
      <c r="M563" s="230"/>
      <c r="N563" s="291"/>
      <c r="O563" s="164"/>
      <c r="P563" s="164"/>
      <c r="Q563" s="179"/>
      <c r="R563" s="181"/>
      <c r="S563" s="162"/>
      <c r="T563" s="162"/>
      <c r="U563" s="161"/>
      <c r="V563" s="294"/>
      <c r="W563" s="297"/>
      <c r="X563" s="271"/>
      <c r="Y563" s="182"/>
      <c r="Z563" s="182"/>
      <c r="AA563" s="179"/>
      <c r="AB563" s="162"/>
      <c r="AC563" s="70" t="s">
        <v>608</v>
      </c>
      <c r="AD563" s="164"/>
      <c r="AE563" s="179"/>
      <c r="AF563" s="179"/>
      <c r="AG563" s="179"/>
      <c r="AH563" s="184"/>
      <c r="AI563" s="172"/>
      <c r="AJ563" s="9"/>
      <c r="AK563" s="298"/>
      <c r="AL563" s="298"/>
      <c r="AM563" s="298"/>
      <c r="AN563" s="298"/>
      <c r="AO563" s="277"/>
      <c r="AP563" s="278"/>
      <c r="AQ563" s="278"/>
      <c r="AR563" s="299"/>
      <c r="AS563" s="299"/>
      <c r="AT563" s="299"/>
      <c r="AU563" s="301"/>
      <c r="AV563" s="301"/>
      <c r="AW563" s="301"/>
      <c r="AX563" s="272"/>
      <c r="AY563" s="186"/>
      <c r="AZ563" s="162"/>
      <c r="BA563" s="273"/>
      <c r="BB563" s="181"/>
      <c r="BC563" s="70"/>
      <c r="BD563" s="70"/>
      <c r="BE563" s="163"/>
      <c r="BF563" s="279"/>
      <c r="BG563" s="188"/>
      <c r="BH563" s="274"/>
      <c r="BI563" s="274"/>
      <c r="BJ563" s="304"/>
      <c r="BK563" s="275"/>
      <c r="BL563" s="188"/>
      <c r="BM563" s="182"/>
      <c r="BN563" s="182"/>
      <c r="BO563" s="212"/>
      <c r="BP563" s="275"/>
      <c r="BQ563" s="213"/>
      <c r="BR563" s="214"/>
      <c r="BS563" s="214"/>
    </row>
    <row r="564" spans="1:71" hidden="1">
      <c r="A564" s="167" t="str">
        <f>D564&amp;B564</f>
        <v/>
      </c>
      <c r="B564" s="168"/>
      <c r="C564" s="270"/>
      <c r="D564" s="271"/>
      <c r="E564" s="310">
        <v>558</v>
      </c>
      <c r="F564" s="162"/>
      <c r="G564" s="159"/>
      <c r="H564" s="164"/>
      <c r="I564" s="164"/>
      <c r="J564" s="230"/>
      <c r="K564" s="230"/>
      <c r="L564" s="179"/>
      <c r="M564" s="230"/>
      <c r="N564" s="291"/>
      <c r="O564" s="164"/>
      <c r="P564" s="164"/>
      <c r="Q564" s="179"/>
      <c r="R564" s="181"/>
      <c r="S564" s="162"/>
      <c r="T564" s="162"/>
      <c r="U564" s="161"/>
      <c r="V564" s="294"/>
      <c r="W564" s="297"/>
      <c r="X564" s="271"/>
      <c r="Y564" s="182"/>
      <c r="Z564" s="182"/>
      <c r="AA564" s="179"/>
      <c r="AB564" s="162"/>
      <c r="AC564" s="70" t="s">
        <v>608</v>
      </c>
      <c r="AD564" s="164"/>
      <c r="AE564" s="179"/>
      <c r="AF564" s="179"/>
      <c r="AG564" s="179"/>
      <c r="AH564" s="184"/>
      <c r="AI564" s="172"/>
      <c r="AJ564" s="9"/>
      <c r="AK564" s="298"/>
      <c r="AL564" s="298"/>
      <c r="AM564" s="298"/>
      <c r="AN564" s="298"/>
      <c r="AO564" s="277"/>
      <c r="AP564" s="278"/>
      <c r="AQ564" s="278"/>
      <c r="AR564" s="299"/>
      <c r="AS564" s="299"/>
      <c r="AT564" s="299"/>
      <c r="AU564" s="301"/>
      <c r="AV564" s="301"/>
      <c r="AW564" s="301"/>
      <c r="AX564" s="272"/>
      <c r="AY564" s="186"/>
      <c r="AZ564" s="162"/>
      <c r="BA564" s="273"/>
      <c r="BB564" s="181"/>
      <c r="BC564" s="70"/>
      <c r="BD564" s="70"/>
      <c r="BE564" s="163"/>
      <c r="BF564" s="279"/>
      <c r="BG564" s="188"/>
      <c r="BH564" s="274"/>
      <c r="BI564" s="274"/>
      <c r="BJ564" s="304"/>
      <c r="BK564" s="275"/>
      <c r="BL564" s="188"/>
      <c r="BM564" s="182"/>
      <c r="BN564" s="182"/>
      <c r="BO564" s="212"/>
      <c r="BP564" s="275"/>
      <c r="BQ564" s="213"/>
      <c r="BR564" s="214"/>
      <c r="BS564" s="214"/>
    </row>
    <row r="565" spans="1:71" hidden="1">
      <c r="A565" s="167" t="str">
        <f>D565&amp;B565</f>
        <v/>
      </c>
      <c r="B565" s="168"/>
      <c r="C565" s="270"/>
      <c r="D565" s="271"/>
      <c r="E565" s="310">
        <v>559</v>
      </c>
      <c r="F565" s="162"/>
      <c r="G565" s="159"/>
      <c r="H565" s="164"/>
      <c r="I565" s="164"/>
      <c r="J565" s="230"/>
      <c r="K565" s="230"/>
      <c r="L565" s="179"/>
      <c r="M565" s="230"/>
      <c r="N565" s="291"/>
      <c r="O565" s="164"/>
      <c r="P565" s="164"/>
      <c r="Q565" s="179"/>
      <c r="R565" s="181"/>
      <c r="S565" s="162"/>
      <c r="T565" s="162"/>
      <c r="U565" s="161"/>
      <c r="V565" s="294"/>
      <c r="W565" s="297"/>
      <c r="X565" s="271"/>
      <c r="Y565" s="182"/>
      <c r="Z565" s="182"/>
      <c r="AA565" s="179"/>
      <c r="AB565" s="162"/>
      <c r="AC565" s="70" t="s">
        <v>608</v>
      </c>
      <c r="AD565" s="164"/>
      <c r="AE565" s="179"/>
      <c r="AF565" s="179"/>
      <c r="AG565" s="179"/>
      <c r="AH565" s="184"/>
      <c r="AI565" s="172"/>
      <c r="AJ565" s="9"/>
      <c r="AK565" s="298"/>
      <c r="AL565" s="298"/>
      <c r="AM565" s="298"/>
      <c r="AN565" s="298"/>
      <c r="AO565" s="277"/>
      <c r="AP565" s="278"/>
      <c r="AQ565" s="278"/>
      <c r="AR565" s="299"/>
      <c r="AS565" s="299"/>
      <c r="AT565" s="299"/>
      <c r="AU565" s="301"/>
      <c r="AV565" s="301"/>
      <c r="AW565" s="301"/>
      <c r="AX565" s="272"/>
      <c r="AY565" s="186"/>
      <c r="AZ565" s="162"/>
      <c r="BA565" s="273"/>
      <c r="BB565" s="181"/>
      <c r="BC565" s="70"/>
      <c r="BD565" s="70"/>
      <c r="BE565" s="163"/>
      <c r="BF565" s="279"/>
      <c r="BG565" s="188"/>
      <c r="BH565" s="274"/>
      <c r="BI565" s="274"/>
      <c r="BJ565" s="304"/>
      <c r="BK565" s="275"/>
      <c r="BL565" s="188"/>
      <c r="BM565" s="182"/>
      <c r="BN565" s="182"/>
      <c r="BO565" s="212"/>
      <c r="BP565" s="275"/>
      <c r="BQ565" s="213"/>
      <c r="BR565" s="214"/>
      <c r="BS565" s="214"/>
    </row>
    <row r="566" spans="1:71" hidden="1">
      <c r="A566" s="167" t="str">
        <f>D566&amp;B566</f>
        <v/>
      </c>
      <c r="B566" s="168"/>
      <c r="C566" s="270"/>
      <c r="D566" s="271"/>
      <c r="E566" s="310">
        <v>560</v>
      </c>
      <c r="F566" s="162"/>
      <c r="G566" s="159"/>
      <c r="H566" s="164"/>
      <c r="I566" s="164"/>
      <c r="J566" s="230"/>
      <c r="K566" s="230"/>
      <c r="L566" s="179"/>
      <c r="M566" s="230"/>
      <c r="N566" s="291"/>
      <c r="O566" s="164"/>
      <c r="P566" s="164"/>
      <c r="Q566" s="179"/>
      <c r="R566" s="181"/>
      <c r="S566" s="162"/>
      <c r="T566" s="162"/>
      <c r="U566" s="161"/>
      <c r="V566" s="294"/>
      <c r="W566" s="297"/>
      <c r="X566" s="271"/>
      <c r="Y566" s="182"/>
      <c r="Z566" s="182"/>
      <c r="AA566" s="179"/>
      <c r="AB566" s="162"/>
      <c r="AC566" s="70" t="s">
        <v>608</v>
      </c>
      <c r="AD566" s="164"/>
      <c r="AE566" s="179"/>
      <c r="AF566" s="179"/>
      <c r="AG566" s="179"/>
      <c r="AH566" s="184"/>
      <c r="AI566" s="172"/>
      <c r="AJ566" s="9"/>
      <c r="AK566" s="298"/>
      <c r="AL566" s="298"/>
      <c r="AM566" s="298"/>
      <c r="AN566" s="298"/>
      <c r="AO566" s="277"/>
      <c r="AP566" s="278"/>
      <c r="AQ566" s="278"/>
      <c r="AR566" s="299"/>
      <c r="AS566" s="299"/>
      <c r="AT566" s="299"/>
      <c r="AU566" s="301"/>
      <c r="AV566" s="301"/>
      <c r="AW566" s="301"/>
      <c r="AX566" s="272"/>
      <c r="AY566" s="186"/>
      <c r="AZ566" s="162"/>
      <c r="BA566" s="273"/>
      <c r="BB566" s="181"/>
      <c r="BC566" s="70"/>
      <c r="BD566" s="70"/>
      <c r="BE566" s="163"/>
      <c r="BF566" s="279"/>
      <c r="BG566" s="188"/>
      <c r="BH566" s="274"/>
      <c r="BI566" s="274"/>
      <c r="BJ566" s="304"/>
      <c r="BK566" s="275"/>
      <c r="BL566" s="188"/>
      <c r="BM566" s="182"/>
      <c r="BN566" s="182"/>
      <c r="BO566" s="212"/>
      <c r="BP566" s="275"/>
      <c r="BQ566" s="213"/>
      <c r="BR566" s="214"/>
      <c r="BS566" s="214"/>
    </row>
    <row r="567" spans="1:71" hidden="1">
      <c r="A567" s="167" t="str">
        <f>D567&amp;B567</f>
        <v/>
      </c>
      <c r="B567" s="168"/>
      <c r="C567" s="270"/>
      <c r="D567" s="271"/>
      <c r="E567" s="310">
        <v>561</v>
      </c>
      <c r="F567" s="162"/>
      <c r="G567" s="159"/>
      <c r="H567" s="164"/>
      <c r="I567" s="164"/>
      <c r="J567" s="230"/>
      <c r="K567" s="230"/>
      <c r="L567" s="179"/>
      <c r="M567" s="230"/>
      <c r="N567" s="291"/>
      <c r="O567" s="164"/>
      <c r="P567" s="164"/>
      <c r="Q567" s="179"/>
      <c r="R567" s="181"/>
      <c r="S567" s="162"/>
      <c r="T567" s="162"/>
      <c r="U567" s="161"/>
      <c r="V567" s="294"/>
      <c r="W567" s="297"/>
      <c r="X567" s="271"/>
      <c r="Y567" s="182"/>
      <c r="Z567" s="182"/>
      <c r="AA567" s="179"/>
      <c r="AB567" s="162"/>
      <c r="AC567" s="70" t="s">
        <v>608</v>
      </c>
      <c r="AD567" s="164"/>
      <c r="AE567" s="179"/>
      <c r="AF567" s="179"/>
      <c r="AG567" s="179"/>
      <c r="AH567" s="184"/>
      <c r="AI567" s="172"/>
      <c r="AJ567" s="9"/>
      <c r="AK567" s="298"/>
      <c r="AL567" s="298"/>
      <c r="AM567" s="298"/>
      <c r="AN567" s="298"/>
      <c r="AO567" s="277"/>
      <c r="AP567" s="278"/>
      <c r="AQ567" s="278"/>
      <c r="AR567" s="299"/>
      <c r="AS567" s="299"/>
      <c r="AT567" s="299"/>
      <c r="AU567" s="301"/>
      <c r="AV567" s="301"/>
      <c r="AW567" s="301"/>
      <c r="AX567" s="272"/>
      <c r="AY567" s="186"/>
      <c r="AZ567" s="162"/>
      <c r="BA567" s="273"/>
      <c r="BB567" s="181"/>
      <c r="BC567" s="70"/>
      <c r="BD567" s="70"/>
      <c r="BE567" s="163"/>
      <c r="BF567" s="279"/>
      <c r="BG567" s="188"/>
      <c r="BH567" s="274"/>
      <c r="BI567" s="274"/>
      <c r="BJ567" s="304"/>
      <c r="BK567" s="275"/>
      <c r="BL567" s="188"/>
      <c r="BM567" s="182"/>
      <c r="BN567" s="182"/>
      <c r="BO567" s="212"/>
      <c r="BP567" s="275"/>
      <c r="BQ567" s="213"/>
      <c r="BR567" s="214"/>
      <c r="BS567" s="214"/>
    </row>
    <row r="568" spans="1:71" hidden="1">
      <c r="A568" s="167" t="str">
        <f>D568&amp;B568</f>
        <v/>
      </c>
      <c r="B568" s="168"/>
      <c r="C568" s="270"/>
      <c r="D568" s="271"/>
      <c r="E568" s="310">
        <v>562</v>
      </c>
      <c r="F568" s="162"/>
      <c r="G568" s="159"/>
      <c r="H568" s="164"/>
      <c r="I568" s="164"/>
      <c r="J568" s="230"/>
      <c r="K568" s="230"/>
      <c r="L568" s="179"/>
      <c r="M568" s="230"/>
      <c r="N568" s="291"/>
      <c r="O568" s="164"/>
      <c r="P568" s="164"/>
      <c r="Q568" s="179"/>
      <c r="R568" s="181"/>
      <c r="S568" s="162"/>
      <c r="T568" s="162"/>
      <c r="U568" s="161"/>
      <c r="V568" s="294"/>
      <c r="W568" s="297"/>
      <c r="X568" s="271"/>
      <c r="Y568" s="182"/>
      <c r="Z568" s="182"/>
      <c r="AA568" s="179"/>
      <c r="AB568" s="162"/>
      <c r="AC568" s="70" t="s">
        <v>608</v>
      </c>
      <c r="AD568" s="164"/>
      <c r="AE568" s="179"/>
      <c r="AF568" s="179"/>
      <c r="AG568" s="179"/>
      <c r="AH568" s="184"/>
      <c r="AI568" s="172"/>
      <c r="AJ568" s="9"/>
      <c r="AK568" s="298"/>
      <c r="AL568" s="298"/>
      <c r="AM568" s="298"/>
      <c r="AN568" s="298"/>
      <c r="AO568" s="277"/>
      <c r="AP568" s="278"/>
      <c r="AQ568" s="278"/>
      <c r="AR568" s="299"/>
      <c r="AS568" s="299"/>
      <c r="AT568" s="299"/>
      <c r="AU568" s="301"/>
      <c r="AV568" s="301"/>
      <c r="AW568" s="301"/>
      <c r="AX568" s="272"/>
      <c r="AY568" s="186"/>
      <c r="AZ568" s="162"/>
      <c r="BA568" s="273"/>
      <c r="BB568" s="181"/>
      <c r="BC568" s="70"/>
      <c r="BD568" s="70"/>
      <c r="BE568" s="163"/>
      <c r="BF568" s="279"/>
      <c r="BG568" s="188"/>
      <c r="BH568" s="274"/>
      <c r="BI568" s="274"/>
      <c r="BJ568" s="304"/>
      <c r="BK568" s="275"/>
      <c r="BL568" s="188"/>
      <c r="BM568" s="182"/>
      <c r="BN568" s="182"/>
      <c r="BO568" s="212"/>
      <c r="BP568" s="275"/>
      <c r="BQ568" s="213"/>
      <c r="BR568" s="214"/>
      <c r="BS568" s="214"/>
    </row>
    <row r="569" spans="1:71" hidden="1">
      <c r="A569" s="167" t="str">
        <f>D569&amp;B569</f>
        <v/>
      </c>
      <c r="B569" s="168"/>
      <c r="C569" s="270"/>
      <c r="D569" s="271"/>
      <c r="E569" s="310">
        <v>563</v>
      </c>
      <c r="F569" s="162"/>
      <c r="G569" s="159"/>
      <c r="H569" s="164"/>
      <c r="I569" s="164"/>
      <c r="J569" s="230"/>
      <c r="K569" s="230"/>
      <c r="L569" s="179"/>
      <c r="M569" s="230"/>
      <c r="N569" s="291"/>
      <c r="O569" s="164"/>
      <c r="P569" s="164"/>
      <c r="Q569" s="179"/>
      <c r="R569" s="181"/>
      <c r="S569" s="162"/>
      <c r="T569" s="162"/>
      <c r="U569" s="161"/>
      <c r="V569" s="294"/>
      <c r="W569" s="297"/>
      <c r="X569" s="271"/>
      <c r="Y569" s="182"/>
      <c r="Z569" s="182"/>
      <c r="AA569" s="179"/>
      <c r="AB569" s="162"/>
      <c r="AC569" s="70" t="s">
        <v>608</v>
      </c>
      <c r="AD569" s="164"/>
      <c r="AE569" s="179"/>
      <c r="AF569" s="179"/>
      <c r="AG569" s="179"/>
      <c r="AH569" s="184"/>
      <c r="AI569" s="172"/>
      <c r="AJ569" s="9"/>
      <c r="AK569" s="298"/>
      <c r="AL569" s="298"/>
      <c r="AM569" s="298"/>
      <c r="AN569" s="298"/>
      <c r="AO569" s="277"/>
      <c r="AP569" s="278"/>
      <c r="AQ569" s="278"/>
      <c r="AR569" s="299"/>
      <c r="AS569" s="299"/>
      <c r="AT569" s="299"/>
      <c r="AU569" s="301"/>
      <c r="AV569" s="301"/>
      <c r="AW569" s="301"/>
      <c r="AX569" s="272"/>
      <c r="AY569" s="186"/>
      <c r="AZ569" s="162"/>
      <c r="BA569" s="273"/>
      <c r="BB569" s="181"/>
      <c r="BC569" s="70"/>
      <c r="BD569" s="70"/>
      <c r="BE569" s="163"/>
      <c r="BF569" s="279"/>
      <c r="BG569" s="188"/>
      <c r="BH569" s="274"/>
      <c r="BI569" s="274"/>
      <c r="BJ569" s="304"/>
      <c r="BK569" s="275"/>
      <c r="BL569" s="188"/>
      <c r="BM569" s="182"/>
      <c r="BN569" s="182"/>
      <c r="BO569" s="212"/>
      <c r="BP569" s="275"/>
      <c r="BQ569" s="213"/>
      <c r="BR569" s="214"/>
      <c r="BS569" s="214"/>
    </row>
    <row r="570" spans="1:71" hidden="1">
      <c r="A570" s="167" t="str">
        <f>D570&amp;B570</f>
        <v/>
      </c>
      <c r="B570" s="168"/>
      <c r="C570" s="270"/>
      <c r="D570" s="271"/>
      <c r="E570" s="310">
        <v>564</v>
      </c>
      <c r="F570" s="162"/>
      <c r="G570" s="159"/>
      <c r="H570" s="164"/>
      <c r="I570" s="164"/>
      <c r="J570" s="230"/>
      <c r="K570" s="230"/>
      <c r="L570" s="179"/>
      <c r="M570" s="230"/>
      <c r="N570" s="291"/>
      <c r="O570" s="164"/>
      <c r="P570" s="164"/>
      <c r="Q570" s="179"/>
      <c r="R570" s="181"/>
      <c r="S570" s="162"/>
      <c r="T570" s="162"/>
      <c r="U570" s="161"/>
      <c r="V570" s="294"/>
      <c r="W570" s="297"/>
      <c r="X570" s="271"/>
      <c r="Y570" s="182"/>
      <c r="Z570" s="182"/>
      <c r="AA570" s="179"/>
      <c r="AB570" s="162"/>
      <c r="AC570" s="70" t="s">
        <v>608</v>
      </c>
      <c r="AD570" s="164"/>
      <c r="AE570" s="179"/>
      <c r="AF570" s="179"/>
      <c r="AG570" s="179"/>
      <c r="AH570" s="184"/>
      <c r="AI570" s="172"/>
      <c r="AJ570" s="9"/>
      <c r="AK570" s="298"/>
      <c r="AL570" s="298"/>
      <c r="AM570" s="298"/>
      <c r="AN570" s="298"/>
      <c r="AO570" s="277"/>
      <c r="AP570" s="278"/>
      <c r="AQ570" s="278"/>
      <c r="AR570" s="299"/>
      <c r="AS570" s="299"/>
      <c r="AT570" s="299"/>
      <c r="AU570" s="301"/>
      <c r="AV570" s="301"/>
      <c r="AW570" s="301"/>
      <c r="AX570" s="272"/>
      <c r="AY570" s="186"/>
      <c r="AZ570" s="162"/>
      <c r="BA570" s="273"/>
      <c r="BB570" s="181"/>
      <c r="BC570" s="70"/>
      <c r="BD570" s="70"/>
      <c r="BE570" s="163"/>
      <c r="BF570" s="279"/>
      <c r="BG570" s="188"/>
      <c r="BH570" s="274"/>
      <c r="BI570" s="274"/>
      <c r="BJ570" s="304"/>
      <c r="BK570" s="275"/>
      <c r="BL570" s="188"/>
      <c r="BM570" s="182"/>
      <c r="BN570" s="182"/>
      <c r="BO570" s="212"/>
      <c r="BP570" s="275"/>
      <c r="BQ570" s="213"/>
      <c r="BR570" s="214"/>
      <c r="BS570" s="214"/>
    </row>
    <row r="571" spans="1:71" hidden="1">
      <c r="A571" s="167" t="str">
        <f>D571&amp;B571</f>
        <v/>
      </c>
      <c r="B571" s="168"/>
      <c r="C571" s="270"/>
      <c r="D571" s="271"/>
      <c r="E571" s="310">
        <v>565</v>
      </c>
      <c r="F571" s="162"/>
      <c r="G571" s="159"/>
      <c r="H571" s="164"/>
      <c r="I571" s="164"/>
      <c r="J571" s="230"/>
      <c r="K571" s="230"/>
      <c r="L571" s="179"/>
      <c r="M571" s="230"/>
      <c r="N571" s="291"/>
      <c r="O571" s="164"/>
      <c r="P571" s="164"/>
      <c r="Q571" s="179"/>
      <c r="R571" s="181"/>
      <c r="S571" s="162"/>
      <c r="T571" s="162"/>
      <c r="U571" s="161"/>
      <c r="V571" s="294"/>
      <c r="W571" s="297"/>
      <c r="X571" s="271"/>
      <c r="Y571" s="182"/>
      <c r="Z571" s="182"/>
      <c r="AA571" s="179"/>
      <c r="AB571" s="162"/>
      <c r="AC571" s="70" t="s">
        <v>608</v>
      </c>
      <c r="AD571" s="164"/>
      <c r="AE571" s="179"/>
      <c r="AF571" s="179"/>
      <c r="AG571" s="179"/>
      <c r="AH571" s="184"/>
      <c r="AI571" s="172"/>
      <c r="AJ571" s="9"/>
      <c r="AK571" s="298"/>
      <c r="AL571" s="298"/>
      <c r="AM571" s="298"/>
      <c r="AN571" s="298"/>
      <c r="AO571" s="277"/>
      <c r="AP571" s="278"/>
      <c r="AQ571" s="278"/>
      <c r="AR571" s="299"/>
      <c r="AS571" s="299"/>
      <c r="AT571" s="299"/>
      <c r="AU571" s="301"/>
      <c r="AV571" s="301"/>
      <c r="AW571" s="301"/>
      <c r="AX571" s="272"/>
      <c r="AY571" s="186"/>
      <c r="AZ571" s="162"/>
      <c r="BA571" s="273"/>
      <c r="BB571" s="181"/>
      <c r="BC571" s="70"/>
      <c r="BD571" s="70"/>
      <c r="BE571" s="163"/>
      <c r="BF571" s="279"/>
      <c r="BG571" s="188"/>
      <c r="BH571" s="274"/>
      <c r="BI571" s="274"/>
      <c r="BJ571" s="304"/>
      <c r="BK571" s="275"/>
      <c r="BL571" s="188"/>
      <c r="BM571" s="182"/>
      <c r="BN571" s="182"/>
      <c r="BO571" s="212"/>
      <c r="BP571" s="275"/>
      <c r="BQ571" s="213"/>
      <c r="BR571" s="214"/>
      <c r="BS571" s="214"/>
    </row>
    <row r="572" spans="1:71" hidden="1">
      <c r="A572" s="167" t="str">
        <f>D572&amp;B572</f>
        <v/>
      </c>
      <c r="B572" s="168"/>
      <c r="C572" s="270"/>
      <c r="D572" s="271"/>
      <c r="E572" s="310">
        <v>566</v>
      </c>
      <c r="F572" s="162"/>
      <c r="G572" s="159"/>
      <c r="H572" s="164"/>
      <c r="I572" s="164"/>
      <c r="J572" s="230"/>
      <c r="K572" s="230"/>
      <c r="L572" s="179"/>
      <c r="M572" s="230"/>
      <c r="N572" s="291"/>
      <c r="O572" s="164"/>
      <c r="P572" s="164"/>
      <c r="Q572" s="179"/>
      <c r="R572" s="181"/>
      <c r="S572" s="162"/>
      <c r="T572" s="162"/>
      <c r="U572" s="161"/>
      <c r="V572" s="294"/>
      <c r="W572" s="297"/>
      <c r="X572" s="271"/>
      <c r="Y572" s="182"/>
      <c r="Z572" s="182"/>
      <c r="AA572" s="179"/>
      <c r="AB572" s="162"/>
      <c r="AC572" s="70" t="s">
        <v>608</v>
      </c>
      <c r="AD572" s="164"/>
      <c r="AE572" s="179"/>
      <c r="AF572" s="179"/>
      <c r="AG572" s="179"/>
      <c r="AH572" s="184"/>
      <c r="AI572" s="172"/>
      <c r="AJ572" s="9"/>
      <c r="AK572" s="298"/>
      <c r="AL572" s="298"/>
      <c r="AM572" s="298"/>
      <c r="AN572" s="298"/>
      <c r="AO572" s="277"/>
      <c r="AP572" s="278"/>
      <c r="AQ572" s="278"/>
      <c r="AR572" s="299"/>
      <c r="AS572" s="299"/>
      <c r="AT572" s="299"/>
      <c r="AU572" s="301"/>
      <c r="AV572" s="301"/>
      <c r="AW572" s="301"/>
      <c r="AX572" s="272"/>
      <c r="AY572" s="186"/>
      <c r="AZ572" s="162"/>
      <c r="BA572" s="273"/>
      <c r="BB572" s="181"/>
      <c r="BC572" s="70"/>
      <c r="BD572" s="70"/>
      <c r="BE572" s="163"/>
      <c r="BF572" s="279"/>
      <c r="BG572" s="188"/>
      <c r="BH572" s="274"/>
      <c r="BI572" s="274"/>
      <c r="BJ572" s="304"/>
      <c r="BK572" s="275"/>
      <c r="BL572" s="188"/>
      <c r="BM572" s="182"/>
      <c r="BN572" s="182"/>
      <c r="BO572" s="212"/>
      <c r="BP572" s="275"/>
      <c r="BQ572" s="213"/>
      <c r="BR572" s="214"/>
      <c r="BS572" s="214"/>
    </row>
    <row r="573" spans="1:71" hidden="1">
      <c r="A573" s="167" t="str">
        <f>D573&amp;B573</f>
        <v/>
      </c>
      <c r="B573" s="168"/>
      <c r="C573" s="270"/>
      <c r="D573" s="271"/>
      <c r="E573" s="310">
        <v>567</v>
      </c>
      <c r="F573" s="162"/>
      <c r="G573" s="159"/>
      <c r="H573" s="164"/>
      <c r="I573" s="164"/>
      <c r="J573" s="230"/>
      <c r="K573" s="230"/>
      <c r="L573" s="179"/>
      <c r="M573" s="230"/>
      <c r="N573" s="291"/>
      <c r="O573" s="164"/>
      <c r="P573" s="164"/>
      <c r="Q573" s="179"/>
      <c r="R573" s="181"/>
      <c r="S573" s="162"/>
      <c r="T573" s="162"/>
      <c r="U573" s="161"/>
      <c r="V573" s="294"/>
      <c r="W573" s="297"/>
      <c r="X573" s="271"/>
      <c r="Y573" s="182"/>
      <c r="Z573" s="182"/>
      <c r="AA573" s="179"/>
      <c r="AB573" s="162"/>
      <c r="AC573" s="70" t="s">
        <v>608</v>
      </c>
      <c r="AD573" s="164"/>
      <c r="AE573" s="179"/>
      <c r="AF573" s="179"/>
      <c r="AG573" s="179"/>
      <c r="AH573" s="184"/>
      <c r="AI573" s="172"/>
      <c r="AJ573" s="9"/>
      <c r="AK573" s="298"/>
      <c r="AL573" s="298"/>
      <c r="AM573" s="298"/>
      <c r="AN573" s="298"/>
      <c r="AO573" s="277"/>
      <c r="AP573" s="278"/>
      <c r="AQ573" s="278"/>
      <c r="AR573" s="299"/>
      <c r="AS573" s="299"/>
      <c r="AT573" s="299"/>
      <c r="AU573" s="301"/>
      <c r="AV573" s="301"/>
      <c r="AW573" s="301"/>
      <c r="AX573" s="272"/>
      <c r="AY573" s="186"/>
      <c r="AZ573" s="162"/>
      <c r="BA573" s="273"/>
      <c r="BB573" s="181"/>
      <c r="BC573" s="70"/>
      <c r="BD573" s="70"/>
      <c r="BE573" s="163"/>
      <c r="BF573" s="279"/>
      <c r="BG573" s="188"/>
      <c r="BH573" s="274"/>
      <c r="BI573" s="274"/>
      <c r="BJ573" s="304"/>
      <c r="BK573" s="275"/>
      <c r="BL573" s="188"/>
      <c r="BM573" s="182"/>
      <c r="BN573" s="182"/>
      <c r="BO573" s="212"/>
      <c r="BP573" s="275"/>
      <c r="BQ573" s="213"/>
      <c r="BR573" s="214"/>
      <c r="BS573" s="214"/>
    </row>
    <row r="574" spans="1:71" hidden="1">
      <c r="A574" s="167" t="str">
        <f>D574&amp;B574</f>
        <v/>
      </c>
      <c r="B574" s="168"/>
      <c r="C574" s="270"/>
      <c r="D574" s="271"/>
      <c r="E574" s="310">
        <v>568</v>
      </c>
      <c r="F574" s="162"/>
      <c r="G574" s="159"/>
      <c r="H574" s="164"/>
      <c r="I574" s="164"/>
      <c r="J574" s="230"/>
      <c r="K574" s="230"/>
      <c r="L574" s="179"/>
      <c r="M574" s="230"/>
      <c r="N574" s="291"/>
      <c r="O574" s="164"/>
      <c r="P574" s="164"/>
      <c r="Q574" s="179"/>
      <c r="R574" s="181"/>
      <c r="S574" s="162"/>
      <c r="T574" s="162"/>
      <c r="U574" s="161"/>
      <c r="V574" s="294"/>
      <c r="W574" s="297"/>
      <c r="X574" s="271"/>
      <c r="Y574" s="182"/>
      <c r="Z574" s="182"/>
      <c r="AA574" s="179"/>
      <c r="AB574" s="162"/>
      <c r="AC574" s="70" t="s">
        <v>608</v>
      </c>
      <c r="AD574" s="164"/>
      <c r="AE574" s="179"/>
      <c r="AF574" s="179"/>
      <c r="AG574" s="179"/>
      <c r="AH574" s="184"/>
      <c r="AI574" s="172"/>
      <c r="AJ574" s="9"/>
      <c r="AK574" s="298"/>
      <c r="AL574" s="298"/>
      <c r="AM574" s="298"/>
      <c r="AN574" s="298"/>
      <c r="AO574" s="277"/>
      <c r="AP574" s="278"/>
      <c r="AQ574" s="278"/>
      <c r="AR574" s="299"/>
      <c r="AS574" s="299"/>
      <c r="AT574" s="299"/>
      <c r="AU574" s="301"/>
      <c r="AV574" s="301"/>
      <c r="AW574" s="301"/>
      <c r="AX574" s="272"/>
      <c r="AY574" s="186"/>
      <c r="AZ574" s="162"/>
      <c r="BA574" s="273"/>
      <c r="BB574" s="181"/>
      <c r="BC574" s="70"/>
      <c r="BD574" s="70"/>
      <c r="BE574" s="163"/>
      <c r="BF574" s="279"/>
      <c r="BG574" s="188"/>
      <c r="BH574" s="274"/>
      <c r="BI574" s="274"/>
      <c r="BJ574" s="304"/>
      <c r="BK574" s="275"/>
      <c r="BL574" s="188"/>
      <c r="BM574" s="182"/>
      <c r="BN574" s="182"/>
      <c r="BO574" s="212"/>
      <c r="BP574" s="275"/>
      <c r="BQ574" s="213"/>
      <c r="BR574" s="214"/>
      <c r="BS574" s="214"/>
    </row>
    <row r="575" spans="1:71" hidden="1">
      <c r="A575" s="167" t="str">
        <f>D575&amp;B575</f>
        <v/>
      </c>
      <c r="B575" s="168"/>
      <c r="C575" s="270"/>
      <c r="D575" s="271"/>
      <c r="E575" s="311">
        <v>569</v>
      </c>
      <c r="F575" s="162"/>
      <c r="G575" s="159"/>
      <c r="H575" s="164"/>
      <c r="I575" s="164"/>
      <c r="J575" s="230"/>
      <c r="K575" s="230"/>
      <c r="L575" s="179"/>
      <c r="M575" s="230"/>
      <c r="N575" s="291"/>
      <c r="O575" s="164"/>
      <c r="P575" s="164"/>
      <c r="Q575" s="179"/>
      <c r="R575" s="181"/>
      <c r="S575" s="162"/>
      <c r="T575" s="162"/>
      <c r="U575" s="161"/>
      <c r="V575" s="294"/>
      <c r="W575" s="297"/>
      <c r="X575" s="271"/>
      <c r="Y575" s="182"/>
      <c r="Z575" s="182"/>
      <c r="AA575" s="179"/>
      <c r="AB575" s="162"/>
      <c r="AC575" s="70" t="s">
        <v>608</v>
      </c>
      <c r="AD575" s="164"/>
      <c r="AE575" s="179"/>
      <c r="AF575" s="179"/>
      <c r="AG575" s="179"/>
      <c r="AH575" s="184"/>
      <c r="AI575" s="172"/>
      <c r="AJ575" s="9"/>
      <c r="AK575" s="298"/>
      <c r="AL575" s="298"/>
      <c r="AM575" s="298"/>
      <c r="AN575" s="298"/>
      <c r="AO575" s="277"/>
      <c r="AP575" s="278"/>
      <c r="AQ575" s="278"/>
      <c r="AR575" s="299"/>
      <c r="AS575" s="299"/>
      <c r="AT575" s="299"/>
      <c r="AU575" s="301"/>
      <c r="AV575" s="301"/>
      <c r="AW575" s="301"/>
      <c r="AX575" s="272"/>
      <c r="AY575" s="186"/>
      <c r="AZ575" s="162"/>
      <c r="BA575" s="273"/>
      <c r="BB575" s="181"/>
      <c r="BC575" s="70"/>
      <c r="BD575" s="70"/>
      <c r="BE575" s="163"/>
      <c r="BF575" s="279"/>
      <c r="BG575" s="188"/>
      <c r="BH575" s="274"/>
      <c r="BI575" s="274"/>
      <c r="BJ575" s="304"/>
      <c r="BK575" s="275"/>
      <c r="BL575" s="188"/>
      <c r="BM575" s="182"/>
      <c r="BN575" s="182"/>
      <c r="BO575" s="212"/>
      <c r="BP575" s="275"/>
      <c r="BQ575" s="213"/>
      <c r="BR575" s="214"/>
      <c r="BS575" s="214"/>
    </row>
    <row r="576" spans="1:71" hidden="1">
      <c r="A576" s="167" t="str">
        <f>D576&amp;B576</f>
        <v/>
      </c>
      <c r="B576" s="168"/>
      <c r="C576" s="270"/>
      <c r="D576" s="271"/>
      <c r="E576" s="310">
        <v>570</v>
      </c>
      <c r="F576" s="162"/>
      <c r="G576" s="159"/>
      <c r="H576" s="164"/>
      <c r="I576" s="164"/>
      <c r="J576" s="230"/>
      <c r="K576" s="230"/>
      <c r="L576" s="179"/>
      <c r="M576" s="230"/>
      <c r="N576" s="291"/>
      <c r="O576" s="164"/>
      <c r="P576" s="164"/>
      <c r="Q576" s="179"/>
      <c r="R576" s="181"/>
      <c r="S576" s="162"/>
      <c r="T576" s="162"/>
      <c r="U576" s="161"/>
      <c r="V576" s="294"/>
      <c r="W576" s="297"/>
      <c r="X576" s="271"/>
      <c r="Y576" s="182"/>
      <c r="Z576" s="182"/>
      <c r="AA576" s="179"/>
      <c r="AB576" s="162"/>
      <c r="AC576" s="70" t="s">
        <v>608</v>
      </c>
      <c r="AD576" s="164"/>
      <c r="AE576" s="179"/>
      <c r="AF576" s="179"/>
      <c r="AG576" s="179"/>
      <c r="AH576" s="184"/>
      <c r="AI576" s="172"/>
      <c r="AJ576" s="9"/>
      <c r="AK576" s="298"/>
      <c r="AL576" s="298"/>
      <c r="AM576" s="298"/>
      <c r="AN576" s="298"/>
      <c r="AO576" s="277"/>
      <c r="AP576" s="278"/>
      <c r="AQ576" s="278"/>
      <c r="AR576" s="299"/>
      <c r="AS576" s="299"/>
      <c r="AT576" s="299"/>
      <c r="AU576" s="301"/>
      <c r="AV576" s="301"/>
      <c r="AW576" s="301"/>
      <c r="AX576" s="272"/>
      <c r="AY576" s="186"/>
      <c r="AZ576" s="162"/>
      <c r="BA576" s="273"/>
      <c r="BB576" s="181"/>
      <c r="BC576" s="70"/>
      <c r="BD576" s="70"/>
      <c r="BE576" s="163"/>
      <c r="BF576" s="279"/>
      <c r="BG576" s="188"/>
      <c r="BH576" s="274"/>
      <c r="BI576" s="274"/>
      <c r="BJ576" s="304"/>
      <c r="BK576" s="275"/>
      <c r="BL576" s="188"/>
      <c r="BM576" s="182"/>
      <c r="BN576" s="182"/>
      <c r="BO576" s="212"/>
      <c r="BP576" s="275"/>
      <c r="BQ576" s="213"/>
      <c r="BR576" s="214"/>
      <c r="BS576" s="214"/>
    </row>
    <row r="577" spans="1:71" hidden="1">
      <c r="A577" s="167" t="str">
        <f>D577&amp;B577</f>
        <v/>
      </c>
      <c r="B577" s="168"/>
      <c r="C577" s="270"/>
      <c r="D577" s="271"/>
      <c r="E577" s="310">
        <v>571</v>
      </c>
      <c r="F577" s="162"/>
      <c r="G577" s="159"/>
      <c r="H577" s="164"/>
      <c r="I577" s="164"/>
      <c r="J577" s="230"/>
      <c r="K577" s="230"/>
      <c r="L577" s="179"/>
      <c r="M577" s="230"/>
      <c r="N577" s="291"/>
      <c r="O577" s="164"/>
      <c r="P577" s="164"/>
      <c r="Q577" s="179"/>
      <c r="R577" s="181"/>
      <c r="S577" s="162"/>
      <c r="T577" s="162"/>
      <c r="U577" s="161"/>
      <c r="V577" s="294"/>
      <c r="W577" s="297"/>
      <c r="X577" s="271"/>
      <c r="Y577" s="182"/>
      <c r="Z577" s="182"/>
      <c r="AA577" s="179"/>
      <c r="AB577" s="162"/>
      <c r="AC577" s="70" t="s">
        <v>608</v>
      </c>
      <c r="AD577" s="164"/>
      <c r="AE577" s="179"/>
      <c r="AF577" s="179"/>
      <c r="AG577" s="179"/>
      <c r="AH577" s="184"/>
      <c r="AI577" s="172"/>
      <c r="AJ577" s="9"/>
      <c r="AK577" s="298"/>
      <c r="AL577" s="298"/>
      <c r="AM577" s="298"/>
      <c r="AN577" s="298"/>
      <c r="AO577" s="277"/>
      <c r="AP577" s="278"/>
      <c r="AQ577" s="278"/>
      <c r="AR577" s="299"/>
      <c r="AS577" s="299"/>
      <c r="AT577" s="299"/>
      <c r="AU577" s="301"/>
      <c r="AV577" s="301"/>
      <c r="AW577" s="301"/>
      <c r="AX577" s="272"/>
      <c r="AY577" s="186"/>
      <c r="AZ577" s="162"/>
      <c r="BA577" s="273"/>
      <c r="BB577" s="181"/>
      <c r="BC577" s="70"/>
      <c r="BD577" s="70"/>
      <c r="BE577" s="163"/>
      <c r="BF577" s="279"/>
      <c r="BG577" s="188"/>
      <c r="BH577" s="274"/>
      <c r="BI577" s="274"/>
      <c r="BJ577" s="304"/>
      <c r="BK577" s="275"/>
      <c r="BL577" s="188"/>
      <c r="BM577" s="182"/>
      <c r="BN577" s="182"/>
      <c r="BO577" s="212"/>
      <c r="BP577" s="275"/>
      <c r="BQ577" s="213"/>
      <c r="BR577" s="214"/>
      <c r="BS577" s="214"/>
    </row>
    <row r="578" spans="1:71" hidden="1">
      <c r="A578" s="167" t="str">
        <f>D578&amp;B578</f>
        <v/>
      </c>
      <c r="B578" s="168"/>
      <c r="C578" s="270"/>
      <c r="D578" s="271"/>
      <c r="E578" s="310">
        <v>572</v>
      </c>
      <c r="F578" s="162"/>
      <c r="G578" s="159"/>
      <c r="H578" s="164"/>
      <c r="I578" s="164"/>
      <c r="J578" s="230"/>
      <c r="K578" s="230"/>
      <c r="L578" s="179"/>
      <c r="M578" s="230"/>
      <c r="N578" s="291"/>
      <c r="O578" s="164"/>
      <c r="P578" s="164"/>
      <c r="Q578" s="179"/>
      <c r="R578" s="181"/>
      <c r="S578" s="162"/>
      <c r="T578" s="162"/>
      <c r="U578" s="161"/>
      <c r="V578" s="294"/>
      <c r="W578" s="297"/>
      <c r="X578" s="271"/>
      <c r="Y578" s="182"/>
      <c r="Z578" s="182"/>
      <c r="AA578" s="179"/>
      <c r="AB578" s="162"/>
      <c r="AC578" s="70" t="s">
        <v>608</v>
      </c>
      <c r="AD578" s="164"/>
      <c r="AE578" s="179"/>
      <c r="AF578" s="179"/>
      <c r="AG578" s="179"/>
      <c r="AH578" s="184"/>
      <c r="AI578" s="172"/>
      <c r="AJ578" s="9"/>
      <c r="AK578" s="298"/>
      <c r="AL578" s="298"/>
      <c r="AM578" s="298"/>
      <c r="AN578" s="298"/>
      <c r="AO578" s="277"/>
      <c r="AP578" s="278"/>
      <c r="AQ578" s="278"/>
      <c r="AR578" s="299"/>
      <c r="AS578" s="299"/>
      <c r="AT578" s="299"/>
      <c r="AU578" s="301"/>
      <c r="AV578" s="301"/>
      <c r="AW578" s="301"/>
      <c r="AX578" s="272"/>
      <c r="AY578" s="186"/>
      <c r="AZ578" s="162"/>
      <c r="BA578" s="273"/>
      <c r="BB578" s="181"/>
      <c r="BC578" s="70"/>
      <c r="BD578" s="70"/>
      <c r="BE578" s="163"/>
      <c r="BF578" s="279"/>
      <c r="BG578" s="188"/>
      <c r="BH578" s="274"/>
      <c r="BI578" s="274"/>
      <c r="BJ578" s="304"/>
      <c r="BK578" s="275"/>
      <c r="BL578" s="188"/>
      <c r="BM578" s="182"/>
      <c r="BN578" s="182"/>
      <c r="BO578" s="212"/>
      <c r="BP578" s="275"/>
      <c r="BQ578" s="213"/>
      <c r="BR578" s="214"/>
      <c r="BS578" s="214"/>
    </row>
    <row r="579" spans="1:71" hidden="1">
      <c r="A579" s="167" t="str">
        <f>D579&amp;B579</f>
        <v/>
      </c>
      <c r="B579" s="168"/>
      <c r="C579" s="270"/>
      <c r="D579" s="271"/>
      <c r="E579" s="310">
        <v>573</v>
      </c>
      <c r="F579" s="162"/>
      <c r="G579" s="159"/>
      <c r="H579" s="164"/>
      <c r="I579" s="164"/>
      <c r="J579" s="230"/>
      <c r="K579" s="230"/>
      <c r="L579" s="179"/>
      <c r="M579" s="230"/>
      <c r="N579" s="291"/>
      <c r="O579" s="164"/>
      <c r="P579" s="164"/>
      <c r="Q579" s="179"/>
      <c r="R579" s="181"/>
      <c r="S579" s="162"/>
      <c r="T579" s="162"/>
      <c r="U579" s="161"/>
      <c r="V579" s="294"/>
      <c r="W579" s="297"/>
      <c r="X579" s="271"/>
      <c r="Y579" s="182"/>
      <c r="Z579" s="182"/>
      <c r="AA579" s="179"/>
      <c r="AB579" s="162"/>
      <c r="AC579" s="70" t="s">
        <v>608</v>
      </c>
      <c r="AD579" s="164"/>
      <c r="AE579" s="179"/>
      <c r="AF579" s="179"/>
      <c r="AG579" s="179"/>
      <c r="AH579" s="184"/>
      <c r="AI579" s="172"/>
      <c r="AJ579" s="9"/>
      <c r="AK579" s="298"/>
      <c r="AL579" s="298"/>
      <c r="AM579" s="298"/>
      <c r="AN579" s="298"/>
      <c r="AO579" s="277"/>
      <c r="AP579" s="278"/>
      <c r="AQ579" s="278"/>
      <c r="AR579" s="299"/>
      <c r="AS579" s="299"/>
      <c r="AT579" s="299"/>
      <c r="AU579" s="301"/>
      <c r="AV579" s="301"/>
      <c r="AW579" s="301"/>
      <c r="AX579" s="272"/>
      <c r="AY579" s="186"/>
      <c r="AZ579" s="162"/>
      <c r="BA579" s="273"/>
      <c r="BB579" s="181"/>
      <c r="BC579" s="70"/>
      <c r="BD579" s="70"/>
      <c r="BE579" s="163"/>
      <c r="BF579" s="279"/>
      <c r="BG579" s="188"/>
      <c r="BH579" s="274"/>
      <c r="BI579" s="274"/>
      <c r="BJ579" s="304"/>
      <c r="BK579" s="275"/>
      <c r="BL579" s="188"/>
      <c r="BM579" s="182"/>
      <c r="BN579" s="182"/>
      <c r="BO579" s="212"/>
      <c r="BP579" s="275"/>
      <c r="BQ579" s="213"/>
      <c r="BR579" s="214"/>
      <c r="BS579" s="214"/>
    </row>
    <row r="580" spans="1:71" hidden="1">
      <c r="A580" s="167" t="str">
        <f>D580&amp;B580</f>
        <v/>
      </c>
      <c r="B580" s="168"/>
      <c r="C580" s="270"/>
      <c r="D580" s="271"/>
      <c r="E580" s="310">
        <v>574</v>
      </c>
      <c r="F580" s="162"/>
      <c r="G580" s="159"/>
      <c r="H580" s="164"/>
      <c r="I580" s="164"/>
      <c r="J580" s="230"/>
      <c r="K580" s="230"/>
      <c r="L580" s="179"/>
      <c r="M580" s="230"/>
      <c r="N580" s="291"/>
      <c r="O580" s="164"/>
      <c r="P580" s="164"/>
      <c r="Q580" s="179"/>
      <c r="R580" s="181"/>
      <c r="S580" s="162"/>
      <c r="T580" s="162"/>
      <c r="U580" s="161"/>
      <c r="V580" s="294"/>
      <c r="W580" s="297"/>
      <c r="X580" s="271"/>
      <c r="Y580" s="182"/>
      <c r="Z580" s="182"/>
      <c r="AA580" s="179"/>
      <c r="AB580" s="162"/>
      <c r="AC580" s="70" t="s">
        <v>608</v>
      </c>
      <c r="AD580" s="164"/>
      <c r="AE580" s="179"/>
      <c r="AF580" s="179"/>
      <c r="AG580" s="179"/>
      <c r="AH580" s="184"/>
      <c r="AI580" s="172"/>
      <c r="AJ580" s="9"/>
      <c r="AK580" s="298"/>
      <c r="AL580" s="298"/>
      <c r="AM580" s="298"/>
      <c r="AN580" s="298"/>
      <c r="AO580" s="277"/>
      <c r="AP580" s="278"/>
      <c r="AQ580" s="278"/>
      <c r="AR580" s="299"/>
      <c r="AS580" s="299"/>
      <c r="AT580" s="299"/>
      <c r="AU580" s="301"/>
      <c r="AV580" s="301"/>
      <c r="AW580" s="301"/>
      <c r="AX580" s="272"/>
      <c r="AY580" s="186"/>
      <c r="AZ580" s="162"/>
      <c r="BA580" s="273"/>
      <c r="BB580" s="181"/>
      <c r="BC580" s="70"/>
      <c r="BD580" s="70"/>
      <c r="BE580" s="163"/>
      <c r="BF580" s="279"/>
      <c r="BG580" s="188"/>
      <c r="BH580" s="274"/>
      <c r="BI580" s="274"/>
      <c r="BJ580" s="304"/>
      <c r="BK580" s="275"/>
      <c r="BL580" s="188"/>
      <c r="BM580" s="182"/>
      <c r="BN580" s="182"/>
      <c r="BO580" s="212"/>
      <c r="BP580" s="275"/>
      <c r="BQ580" s="213"/>
      <c r="BR580" s="214"/>
      <c r="BS580" s="214"/>
    </row>
    <row r="581" spans="1:71" hidden="1">
      <c r="A581" s="167" t="str">
        <f>D581&amp;B581</f>
        <v/>
      </c>
      <c r="B581" s="168"/>
      <c r="C581" s="270"/>
      <c r="D581" s="271"/>
      <c r="E581" s="310">
        <v>575</v>
      </c>
      <c r="F581" s="162"/>
      <c r="G581" s="159"/>
      <c r="H581" s="164"/>
      <c r="I581" s="164"/>
      <c r="J581" s="230"/>
      <c r="K581" s="230"/>
      <c r="L581" s="179"/>
      <c r="M581" s="230"/>
      <c r="N581" s="291"/>
      <c r="O581" s="164"/>
      <c r="P581" s="164"/>
      <c r="Q581" s="179"/>
      <c r="R581" s="181"/>
      <c r="S581" s="162"/>
      <c r="T581" s="162"/>
      <c r="U581" s="161"/>
      <c r="V581" s="294"/>
      <c r="W581" s="297"/>
      <c r="X581" s="271"/>
      <c r="Y581" s="182"/>
      <c r="Z581" s="182"/>
      <c r="AA581" s="179"/>
      <c r="AB581" s="162"/>
      <c r="AC581" s="70" t="s">
        <v>608</v>
      </c>
      <c r="AD581" s="164"/>
      <c r="AE581" s="179"/>
      <c r="AF581" s="179"/>
      <c r="AG581" s="179"/>
      <c r="AH581" s="184"/>
      <c r="AI581" s="172"/>
      <c r="AJ581" s="9"/>
      <c r="AK581" s="298"/>
      <c r="AL581" s="298"/>
      <c r="AM581" s="298"/>
      <c r="AN581" s="298"/>
      <c r="AO581" s="277"/>
      <c r="AP581" s="278"/>
      <c r="AQ581" s="278"/>
      <c r="AR581" s="299"/>
      <c r="AS581" s="299"/>
      <c r="AT581" s="299"/>
      <c r="AU581" s="301"/>
      <c r="AV581" s="301"/>
      <c r="AW581" s="301"/>
      <c r="AX581" s="272"/>
      <c r="AY581" s="186"/>
      <c r="AZ581" s="162"/>
      <c r="BA581" s="273"/>
      <c r="BB581" s="181"/>
      <c r="BC581" s="70"/>
      <c r="BD581" s="70"/>
      <c r="BE581" s="163"/>
      <c r="BF581" s="279"/>
      <c r="BG581" s="188"/>
      <c r="BH581" s="274"/>
      <c r="BI581" s="274"/>
      <c r="BJ581" s="304"/>
      <c r="BK581" s="275"/>
      <c r="BL581" s="188"/>
      <c r="BM581" s="182"/>
      <c r="BN581" s="182"/>
      <c r="BO581" s="212"/>
      <c r="BP581" s="275"/>
      <c r="BQ581" s="213"/>
      <c r="BR581" s="214"/>
      <c r="BS581" s="214"/>
    </row>
    <row r="582" spans="1:71" hidden="1">
      <c r="A582" s="167" t="str">
        <f>D582&amp;B582</f>
        <v/>
      </c>
      <c r="B582" s="168"/>
      <c r="C582" s="270"/>
      <c r="D582" s="271"/>
      <c r="E582" s="310">
        <v>576</v>
      </c>
      <c r="F582" s="162"/>
      <c r="G582" s="159"/>
      <c r="H582" s="164"/>
      <c r="I582" s="164"/>
      <c r="J582" s="230"/>
      <c r="K582" s="230"/>
      <c r="L582" s="179"/>
      <c r="M582" s="230"/>
      <c r="N582" s="291"/>
      <c r="O582" s="164"/>
      <c r="P582" s="164"/>
      <c r="Q582" s="179"/>
      <c r="R582" s="181"/>
      <c r="S582" s="162"/>
      <c r="T582" s="162"/>
      <c r="U582" s="161"/>
      <c r="V582" s="294"/>
      <c r="W582" s="297"/>
      <c r="X582" s="271"/>
      <c r="Y582" s="182"/>
      <c r="Z582" s="182"/>
      <c r="AA582" s="179"/>
      <c r="AB582" s="162"/>
      <c r="AC582" s="70" t="s">
        <v>608</v>
      </c>
      <c r="AD582" s="164"/>
      <c r="AE582" s="179"/>
      <c r="AF582" s="179"/>
      <c r="AG582" s="179"/>
      <c r="AH582" s="184"/>
      <c r="AI582" s="172"/>
      <c r="AJ582" s="9"/>
      <c r="AK582" s="298"/>
      <c r="AL582" s="298"/>
      <c r="AM582" s="298"/>
      <c r="AN582" s="298"/>
      <c r="AO582" s="277"/>
      <c r="AP582" s="278"/>
      <c r="AQ582" s="278"/>
      <c r="AR582" s="299"/>
      <c r="AS582" s="299"/>
      <c r="AT582" s="299"/>
      <c r="AU582" s="301"/>
      <c r="AV582" s="301"/>
      <c r="AW582" s="301"/>
      <c r="AX582" s="272"/>
      <c r="AY582" s="186"/>
      <c r="AZ582" s="162"/>
      <c r="BA582" s="273"/>
      <c r="BB582" s="181"/>
      <c r="BC582" s="70"/>
      <c r="BD582" s="70"/>
      <c r="BE582" s="163"/>
      <c r="BF582" s="279"/>
      <c r="BG582" s="188"/>
      <c r="BH582" s="274"/>
      <c r="BI582" s="274"/>
      <c r="BJ582" s="304"/>
      <c r="BK582" s="275"/>
      <c r="BL582" s="188"/>
      <c r="BM582" s="182"/>
      <c r="BN582" s="182"/>
      <c r="BO582" s="212"/>
      <c r="BP582" s="275"/>
      <c r="BQ582" s="213"/>
      <c r="BR582" s="214"/>
      <c r="BS582" s="214"/>
    </row>
    <row r="583" spans="1:71" hidden="1">
      <c r="A583" s="167" t="str">
        <f>D583&amp;B583</f>
        <v/>
      </c>
      <c r="B583" s="168"/>
      <c r="C583" s="270"/>
      <c r="D583" s="271"/>
      <c r="E583" s="310">
        <v>577</v>
      </c>
      <c r="F583" s="162"/>
      <c r="G583" s="159"/>
      <c r="H583" s="164"/>
      <c r="I583" s="164"/>
      <c r="J583" s="230"/>
      <c r="K583" s="230"/>
      <c r="L583" s="179"/>
      <c r="M583" s="230"/>
      <c r="N583" s="291"/>
      <c r="O583" s="164"/>
      <c r="P583" s="164"/>
      <c r="Q583" s="179"/>
      <c r="R583" s="181"/>
      <c r="S583" s="162"/>
      <c r="T583" s="162"/>
      <c r="U583" s="161"/>
      <c r="V583" s="294"/>
      <c r="W583" s="297"/>
      <c r="X583" s="271"/>
      <c r="Y583" s="182"/>
      <c r="Z583" s="182"/>
      <c r="AA583" s="179"/>
      <c r="AB583" s="162"/>
      <c r="AC583" s="70" t="s">
        <v>608</v>
      </c>
      <c r="AD583" s="164"/>
      <c r="AE583" s="179"/>
      <c r="AF583" s="179"/>
      <c r="AG583" s="179"/>
      <c r="AH583" s="184"/>
      <c r="AI583" s="172"/>
      <c r="AJ583" s="9"/>
      <c r="AK583" s="298"/>
      <c r="AL583" s="298"/>
      <c r="AM583" s="298"/>
      <c r="AN583" s="298"/>
      <c r="AO583" s="277"/>
      <c r="AP583" s="278"/>
      <c r="AQ583" s="278"/>
      <c r="AR583" s="299"/>
      <c r="AS583" s="299"/>
      <c r="AT583" s="299"/>
      <c r="AU583" s="301"/>
      <c r="AV583" s="301"/>
      <c r="AW583" s="301"/>
      <c r="AX583" s="272"/>
      <c r="AY583" s="186"/>
      <c r="AZ583" s="162"/>
      <c r="BA583" s="273"/>
      <c r="BB583" s="181"/>
      <c r="BC583" s="70"/>
      <c r="BD583" s="70"/>
      <c r="BE583" s="163"/>
      <c r="BF583" s="279"/>
      <c r="BG583" s="188"/>
      <c r="BH583" s="274"/>
      <c r="BI583" s="274"/>
      <c r="BJ583" s="304"/>
      <c r="BK583" s="275"/>
      <c r="BL583" s="188"/>
      <c r="BM583" s="182"/>
      <c r="BN583" s="182"/>
      <c r="BO583" s="212"/>
      <c r="BP583" s="275"/>
      <c r="BQ583" s="213"/>
      <c r="BR583" s="214"/>
      <c r="BS583" s="214"/>
    </row>
    <row r="584" spans="1:71" hidden="1">
      <c r="A584" s="167" t="str">
        <f>D584&amp;B584</f>
        <v/>
      </c>
      <c r="B584" s="168"/>
      <c r="C584" s="270"/>
      <c r="D584" s="271"/>
      <c r="E584" s="310">
        <v>578</v>
      </c>
      <c r="F584" s="162"/>
      <c r="G584" s="159"/>
      <c r="H584" s="164"/>
      <c r="I584" s="164"/>
      <c r="J584" s="230"/>
      <c r="K584" s="230"/>
      <c r="L584" s="179"/>
      <c r="M584" s="230"/>
      <c r="N584" s="291"/>
      <c r="O584" s="164"/>
      <c r="P584" s="164"/>
      <c r="Q584" s="179"/>
      <c r="R584" s="181"/>
      <c r="S584" s="162"/>
      <c r="T584" s="162"/>
      <c r="U584" s="161"/>
      <c r="V584" s="294"/>
      <c r="W584" s="297"/>
      <c r="X584" s="271"/>
      <c r="Y584" s="182"/>
      <c r="Z584" s="182"/>
      <c r="AA584" s="179"/>
      <c r="AB584" s="162"/>
      <c r="AC584" s="70" t="s">
        <v>608</v>
      </c>
      <c r="AD584" s="164"/>
      <c r="AE584" s="179"/>
      <c r="AF584" s="179"/>
      <c r="AG584" s="179"/>
      <c r="AH584" s="184"/>
      <c r="AI584" s="172"/>
      <c r="AJ584" s="9"/>
      <c r="AK584" s="298"/>
      <c r="AL584" s="298"/>
      <c r="AM584" s="298"/>
      <c r="AN584" s="298"/>
      <c r="AO584" s="277"/>
      <c r="AP584" s="278"/>
      <c r="AQ584" s="278"/>
      <c r="AR584" s="299"/>
      <c r="AS584" s="299"/>
      <c r="AT584" s="299"/>
      <c r="AU584" s="301"/>
      <c r="AV584" s="301"/>
      <c r="AW584" s="301"/>
      <c r="AX584" s="272"/>
      <c r="AY584" s="186"/>
      <c r="AZ584" s="162"/>
      <c r="BA584" s="273"/>
      <c r="BB584" s="181"/>
      <c r="BC584" s="70"/>
      <c r="BD584" s="70"/>
      <c r="BE584" s="163"/>
      <c r="BF584" s="279"/>
      <c r="BG584" s="188"/>
      <c r="BH584" s="274"/>
      <c r="BI584" s="274"/>
      <c r="BJ584" s="304"/>
      <c r="BK584" s="275"/>
      <c r="BL584" s="188"/>
      <c r="BM584" s="182"/>
      <c r="BN584" s="182"/>
      <c r="BO584" s="212"/>
      <c r="BP584" s="275"/>
      <c r="BQ584" s="213"/>
      <c r="BR584" s="214"/>
      <c r="BS584" s="214"/>
    </row>
    <row r="585" spans="1:71" hidden="1">
      <c r="A585" s="167" t="str">
        <f>D585&amp;B585</f>
        <v/>
      </c>
      <c r="B585" s="168"/>
      <c r="C585" s="270"/>
      <c r="D585" s="271"/>
      <c r="E585" s="310">
        <v>579</v>
      </c>
      <c r="F585" s="162"/>
      <c r="G585" s="159"/>
      <c r="H585" s="164"/>
      <c r="I585" s="164"/>
      <c r="J585" s="230"/>
      <c r="K585" s="230"/>
      <c r="L585" s="179"/>
      <c r="M585" s="230"/>
      <c r="N585" s="291"/>
      <c r="O585" s="164"/>
      <c r="P585" s="164"/>
      <c r="Q585" s="179"/>
      <c r="R585" s="181"/>
      <c r="S585" s="162"/>
      <c r="T585" s="162"/>
      <c r="U585" s="161"/>
      <c r="V585" s="294"/>
      <c r="W585" s="297"/>
      <c r="X585" s="271"/>
      <c r="Y585" s="182"/>
      <c r="Z585" s="182"/>
      <c r="AA585" s="179"/>
      <c r="AB585" s="162"/>
      <c r="AC585" s="70" t="s">
        <v>608</v>
      </c>
      <c r="AD585" s="164"/>
      <c r="AE585" s="179"/>
      <c r="AF585" s="179"/>
      <c r="AG585" s="179"/>
      <c r="AH585" s="184"/>
      <c r="AI585" s="172"/>
      <c r="AJ585" s="9"/>
      <c r="AK585" s="298"/>
      <c r="AL585" s="298"/>
      <c r="AM585" s="298"/>
      <c r="AN585" s="298"/>
      <c r="AO585" s="277"/>
      <c r="AP585" s="278"/>
      <c r="AQ585" s="278"/>
      <c r="AR585" s="299"/>
      <c r="AS585" s="299"/>
      <c r="AT585" s="299"/>
      <c r="AU585" s="301"/>
      <c r="AV585" s="301"/>
      <c r="AW585" s="301"/>
      <c r="AX585" s="272"/>
      <c r="AY585" s="186"/>
      <c r="AZ585" s="162"/>
      <c r="BA585" s="273"/>
      <c r="BB585" s="181"/>
      <c r="BC585" s="70"/>
      <c r="BD585" s="70"/>
      <c r="BE585" s="163"/>
      <c r="BF585" s="279"/>
      <c r="BG585" s="188"/>
      <c r="BH585" s="274"/>
      <c r="BI585" s="274"/>
      <c r="BJ585" s="304"/>
      <c r="BK585" s="275"/>
      <c r="BL585" s="188"/>
      <c r="BM585" s="182"/>
      <c r="BN585" s="182"/>
      <c r="BO585" s="212"/>
      <c r="BP585" s="275"/>
      <c r="BQ585" s="213"/>
      <c r="BR585" s="214"/>
      <c r="BS585" s="214"/>
    </row>
    <row r="586" spans="1:71" hidden="1">
      <c r="A586" s="167" t="str">
        <f>D586&amp;B586</f>
        <v/>
      </c>
      <c r="B586" s="168"/>
      <c r="C586" s="270"/>
      <c r="D586" s="271"/>
      <c r="E586" s="310">
        <v>580</v>
      </c>
      <c r="F586" s="162"/>
      <c r="G586" s="159"/>
      <c r="H586" s="164"/>
      <c r="I586" s="164"/>
      <c r="J586" s="230"/>
      <c r="K586" s="230"/>
      <c r="L586" s="179"/>
      <c r="M586" s="230"/>
      <c r="N586" s="291"/>
      <c r="O586" s="164"/>
      <c r="P586" s="164"/>
      <c r="Q586" s="179"/>
      <c r="R586" s="181"/>
      <c r="S586" s="162"/>
      <c r="T586" s="162"/>
      <c r="U586" s="161"/>
      <c r="V586" s="294"/>
      <c r="W586" s="297"/>
      <c r="X586" s="271"/>
      <c r="Y586" s="182"/>
      <c r="Z586" s="182"/>
      <c r="AA586" s="179"/>
      <c r="AB586" s="162"/>
      <c r="AC586" s="70" t="s">
        <v>608</v>
      </c>
      <c r="AD586" s="164"/>
      <c r="AE586" s="179"/>
      <c r="AF586" s="179"/>
      <c r="AG586" s="179"/>
      <c r="AH586" s="184"/>
      <c r="AI586" s="172"/>
      <c r="AJ586" s="9"/>
      <c r="AK586" s="298"/>
      <c r="AL586" s="298"/>
      <c r="AM586" s="298"/>
      <c r="AN586" s="298"/>
      <c r="AO586" s="277"/>
      <c r="AP586" s="278"/>
      <c r="AQ586" s="278"/>
      <c r="AR586" s="299"/>
      <c r="AS586" s="299"/>
      <c r="AT586" s="299"/>
      <c r="AU586" s="301"/>
      <c r="AV586" s="301"/>
      <c r="AW586" s="301"/>
      <c r="AX586" s="272"/>
      <c r="AY586" s="186"/>
      <c r="AZ586" s="162"/>
      <c r="BA586" s="273"/>
      <c r="BB586" s="181"/>
      <c r="BC586" s="70"/>
      <c r="BD586" s="70"/>
      <c r="BE586" s="163"/>
      <c r="BF586" s="279"/>
      <c r="BG586" s="188"/>
      <c r="BH586" s="274"/>
      <c r="BI586" s="274"/>
      <c r="BJ586" s="304"/>
      <c r="BK586" s="275"/>
      <c r="BL586" s="188"/>
      <c r="BM586" s="182"/>
      <c r="BN586" s="182"/>
      <c r="BO586" s="212"/>
      <c r="BP586" s="275"/>
      <c r="BQ586" s="213"/>
      <c r="BR586" s="214"/>
      <c r="BS586" s="214"/>
    </row>
    <row r="587" spans="1:71" hidden="1">
      <c r="A587" s="167" t="str">
        <f>D587&amp;B587</f>
        <v/>
      </c>
      <c r="B587" s="168"/>
      <c r="C587" s="270"/>
      <c r="D587" s="271"/>
      <c r="E587" s="311">
        <v>581</v>
      </c>
      <c r="F587" s="162"/>
      <c r="G587" s="159"/>
      <c r="H587" s="164"/>
      <c r="I587" s="164"/>
      <c r="J587" s="230"/>
      <c r="K587" s="230"/>
      <c r="L587" s="179"/>
      <c r="M587" s="230"/>
      <c r="N587" s="291"/>
      <c r="O587" s="164"/>
      <c r="P587" s="164"/>
      <c r="Q587" s="179"/>
      <c r="R587" s="181"/>
      <c r="S587" s="162"/>
      <c r="T587" s="162"/>
      <c r="U587" s="161"/>
      <c r="V587" s="294"/>
      <c r="W587" s="297"/>
      <c r="X587" s="271"/>
      <c r="Y587" s="182"/>
      <c r="Z587" s="182"/>
      <c r="AA587" s="179"/>
      <c r="AB587" s="162"/>
      <c r="AC587" s="70" t="s">
        <v>608</v>
      </c>
      <c r="AD587" s="164"/>
      <c r="AE587" s="179"/>
      <c r="AF587" s="179"/>
      <c r="AG587" s="179"/>
      <c r="AH587" s="184"/>
      <c r="AI587" s="172"/>
      <c r="AJ587" s="9"/>
      <c r="AK587" s="298"/>
      <c r="AL587" s="298"/>
      <c r="AM587" s="298"/>
      <c r="AN587" s="298"/>
      <c r="AO587" s="277"/>
      <c r="AP587" s="278"/>
      <c r="AQ587" s="278"/>
      <c r="AR587" s="299"/>
      <c r="AS587" s="299"/>
      <c r="AT587" s="299"/>
      <c r="AU587" s="301"/>
      <c r="AV587" s="301"/>
      <c r="AW587" s="301"/>
      <c r="AX587" s="272"/>
      <c r="AY587" s="186"/>
      <c r="AZ587" s="162"/>
      <c r="BA587" s="273"/>
      <c r="BB587" s="181"/>
      <c r="BC587" s="70"/>
      <c r="BD587" s="70"/>
      <c r="BE587" s="163"/>
      <c r="BF587" s="279"/>
      <c r="BG587" s="188"/>
      <c r="BH587" s="274"/>
      <c r="BI587" s="274"/>
      <c r="BJ587" s="304"/>
      <c r="BK587" s="275"/>
      <c r="BL587" s="188"/>
      <c r="BM587" s="182"/>
      <c r="BN587" s="182"/>
      <c r="BO587" s="212"/>
      <c r="BP587" s="275"/>
      <c r="BQ587" s="213"/>
      <c r="BR587" s="214"/>
      <c r="BS587" s="214"/>
    </row>
    <row r="588" spans="1:71" hidden="1">
      <c r="A588" s="167" t="str">
        <f>D588&amp;B588</f>
        <v/>
      </c>
      <c r="B588" s="168"/>
      <c r="C588" s="270"/>
      <c r="D588" s="271"/>
      <c r="E588" s="310">
        <v>582</v>
      </c>
      <c r="F588" s="162"/>
      <c r="G588" s="159"/>
      <c r="H588" s="164"/>
      <c r="I588" s="164"/>
      <c r="J588" s="230"/>
      <c r="K588" s="230"/>
      <c r="L588" s="179"/>
      <c r="M588" s="230"/>
      <c r="N588" s="291"/>
      <c r="O588" s="164"/>
      <c r="P588" s="164"/>
      <c r="Q588" s="179"/>
      <c r="R588" s="181"/>
      <c r="S588" s="162"/>
      <c r="T588" s="162"/>
      <c r="U588" s="161"/>
      <c r="V588" s="294"/>
      <c r="W588" s="297"/>
      <c r="X588" s="271"/>
      <c r="Y588" s="182"/>
      <c r="Z588" s="182"/>
      <c r="AA588" s="179"/>
      <c r="AB588" s="162"/>
      <c r="AC588" s="70" t="s">
        <v>608</v>
      </c>
      <c r="AD588" s="164"/>
      <c r="AE588" s="179"/>
      <c r="AF588" s="179"/>
      <c r="AG588" s="179"/>
      <c r="AH588" s="184"/>
      <c r="AI588" s="172"/>
      <c r="AJ588" s="9"/>
      <c r="AK588" s="298"/>
      <c r="AL588" s="298"/>
      <c r="AM588" s="298"/>
      <c r="AN588" s="298"/>
      <c r="AO588" s="277"/>
      <c r="AP588" s="278"/>
      <c r="AQ588" s="278"/>
      <c r="AR588" s="299"/>
      <c r="AS588" s="299"/>
      <c r="AT588" s="299"/>
      <c r="AU588" s="301"/>
      <c r="AV588" s="301"/>
      <c r="AW588" s="301"/>
      <c r="AX588" s="272"/>
      <c r="AY588" s="186"/>
      <c r="AZ588" s="162"/>
      <c r="BA588" s="273"/>
      <c r="BB588" s="181"/>
      <c r="BC588" s="70"/>
      <c r="BD588" s="70"/>
      <c r="BE588" s="163"/>
      <c r="BF588" s="279"/>
      <c r="BG588" s="188"/>
      <c r="BH588" s="274"/>
      <c r="BI588" s="274"/>
      <c r="BJ588" s="304"/>
      <c r="BK588" s="275"/>
      <c r="BL588" s="188"/>
      <c r="BM588" s="182"/>
      <c r="BN588" s="182"/>
      <c r="BO588" s="212"/>
      <c r="BP588" s="275"/>
      <c r="BQ588" s="213"/>
      <c r="BR588" s="214"/>
      <c r="BS588" s="214"/>
    </row>
    <row r="589" spans="1:71" hidden="1">
      <c r="A589" s="167" t="str">
        <f>D589&amp;B589</f>
        <v/>
      </c>
      <c r="B589" s="168"/>
      <c r="C589" s="270"/>
      <c r="D589" s="271"/>
      <c r="E589" s="310">
        <v>583</v>
      </c>
      <c r="F589" s="162"/>
      <c r="G589" s="159"/>
      <c r="H589" s="164"/>
      <c r="I589" s="164"/>
      <c r="J589" s="230"/>
      <c r="K589" s="230"/>
      <c r="L589" s="179"/>
      <c r="M589" s="230"/>
      <c r="N589" s="291"/>
      <c r="O589" s="164"/>
      <c r="P589" s="164"/>
      <c r="Q589" s="179"/>
      <c r="R589" s="181"/>
      <c r="S589" s="162"/>
      <c r="T589" s="162"/>
      <c r="U589" s="161"/>
      <c r="V589" s="294"/>
      <c r="W589" s="297"/>
      <c r="X589" s="271"/>
      <c r="Y589" s="182"/>
      <c r="Z589" s="182"/>
      <c r="AA589" s="179"/>
      <c r="AB589" s="162"/>
      <c r="AC589" s="70" t="s">
        <v>608</v>
      </c>
      <c r="AD589" s="164"/>
      <c r="AE589" s="179"/>
      <c r="AF589" s="179"/>
      <c r="AG589" s="179"/>
      <c r="AH589" s="184"/>
      <c r="AI589" s="172"/>
      <c r="AJ589" s="9"/>
      <c r="AK589" s="298"/>
      <c r="AL589" s="298"/>
      <c r="AM589" s="298"/>
      <c r="AN589" s="298"/>
      <c r="AO589" s="277"/>
      <c r="AP589" s="278"/>
      <c r="AQ589" s="278"/>
      <c r="AR589" s="299"/>
      <c r="AS589" s="299"/>
      <c r="AT589" s="299"/>
      <c r="AU589" s="301"/>
      <c r="AV589" s="301"/>
      <c r="AW589" s="301"/>
      <c r="AX589" s="272"/>
      <c r="AY589" s="186"/>
      <c r="AZ589" s="162"/>
      <c r="BA589" s="273"/>
      <c r="BB589" s="181"/>
      <c r="BC589" s="70"/>
      <c r="BD589" s="70"/>
      <c r="BE589" s="163"/>
      <c r="BF589" s="279"/>
      <c r="BG589" s="188"/>
      <c r="BH589" s="274"/>
      <c r="BI589" s="274"/>
      <c r="BJ589" s="304"/>
      <c r="BK589" s="275"/>
      <c r="BL589" s="188"/>
      <c r="BM589" s="182"/>
      <c r="BN589" s="182"/>
      <c r="BO589" s="212"/>
      <c r="BP589" s="275"/>
      <c r="BQ589" s="213"/>
      <c r="BR589" s="214"/>
      <c r="BS589" s="214"/>
    </row>
    <row r="590" spans="1:71" hidden="1">
      <c r="A590" s="167" t="str">
        <f>D590&amp;B590</f>
        <v/>
      </c>
      <c r="B590" s="168"/>
      <c r="C590" s="270"/>
      <c r="D590" s="271"/>
      <c r="E590" s="310">
        <v>584</v>
      </c>
      <c r="F590" s="162"/>
      <c r="G590" s="159"/>
      <c r="H590" s="164"/>
      <c r="I590" s="164"/>
      <c r="J590" s="230"/>
      <c r="K590" s="230"/>
      <c r="L590" s="179"/>
      <c r="M590" s="230"/>
      <c r="N590" s="291"/>
      <c r="O590" s="164"/>
      <c r="P590" s="164"/>
      <c r="Q590" s="179"/>
      <c r="R590" s="181"/>
      <c r="S590" s="162"/>
      <c r="T590" s="162"/>
      <c r="U590" s="161"/>
      <c r="V590" s="294"/>
      <c r="W590" s="297"/>
      <c r="X590" s="271"/>
      <c r="Y590" s="182"/>
      <c r="Z590" s="182"/>
      <c r="AA590" s="179"/>
      <c r="AB590" s="162"/>
      <c r="AC590" s="70" t="s">
        <v>608</v>
      </c>
      <c r="AD590" s="164"/>
      <c r="AE590" s="179"/>
      <c r="AF590" s="179"/>
      <c r="AG590" s="179"/>
      <c r="AH590" s="184"/>
      <c r="AI590" s="172"/>
      <c r="AJ590" s="9"/>
      <c r="AK590" s="298"/>
      <c r="AL590" s="298"/>
      <c r="AM590" s="298"/>
      <c r="AN590" s="298"/>
      <c r="AO590" s="277"/>
      <c r="AP590" s="278"/>
      <c r="AQ590" s="278"/>
      <c r="AR590" s="299"/>
      <c r="AS590" s="299"/>
      <c r="AT590" s="299"/>
      <c r="AU590" s="301"/>
      <c r="AV590" s="301"/>
      <c r="AW590" s="301"/>
      <c r="AX590" s="272"/>
      <c r="AY590" s="186"/>
      <c r="AZ590" s="162"/>
      <c r="BA590" s="273"/>
      <c r="BB590" s="181"/>
      <c r="BC590" s="70"/>
      <c r="BD590" s="70"/>
      <c r="BE590" s="163"/>
      <c r="BF590" s="279"/>
      <c r="BG590" s="188"/>
      <c r="BH590" s="274"/>
      <c r="BI590" s="274"/>
      <c r="BJ590" s="304"/>
      <c r="BK590" s="275"/>
      <c r="BL590" s="188"/>
      <c r="BM590" s="182"/>
      <c r="BN590" s="182"/>
      <c r="BO590" s="212"/>
      <c r="BP590" s="275"/>
      <c r="BQ590" s="213"/>
      <c r="BR590" s="214"/>
      <c r="BS590" s="214"/>
    </row>
    <row r="591" spans="1:71" hidden="1">
      <c r="A591" s="167" t="str">
        <f>D591&amp;B591</f>
        <v/>
      </c>
      <c r="B591" s="168"/>
      <c r="C591" s="270"/>
      <c r="D591" s="271"/>
      <c r="E591" s="310">
        <v>585</v>
      </c>
      <c r="F591" s="162"/>
      <c r="G591" s="159"/>
      <c r="H591" s="164"/>
      <c r="I591" s="164"/>
      <c r="J591" s="230"/>
      <c r="K591" s="230"/>
      <c r="L591" s="179"/>
      <c r="M591" s="230"/>
      <c r="N591" s="291"/>
      <c r="O591" s="164"/>
      <c r="P591" s="164"/>
      <c r="Q591" s="179"/>
      <c r="R591" s="181"/>
      <c r="S591" s="162"/>
      <c r="T591" s="162"/>
      <c r="U591" s="161"/>
      <c r="V591" s="294"/>
      <c r="W591" s="297"/>
      <c r="X591" s="271"/>
      <c r="Y591" s="182"/>
      <c r="Z591" s="182"/>
      <c r="AA591" s="179"/>
      <c r="AB591" s="162"/>
      <c r="AC591" s="70" t="s">
        <v>608</v>
      </c>
      <c r="AD591" s="164"/>
      <c r="AE591" s="179"/>
      <c r="AF591" s="179"/>
      <c r="AG591" s="179"/>
      <c r="AH591" s="184"/>
      <c r="AI591" s="172"/>
      <c r="AJ591" s="9"/>
      <c r="AK591" s="298"/>
      <c r="AL591" s="298"/>
      <c r="AM591" s="298"/>
      <c r="AN591" s="298"/>
      <c r="AO591" s="277"/>
      <c r="AP591" s="278"/>
      <c r="AQ591" s="278"/>
      <c r="AR591" s="299"/>
      <c r="AS591" s="299"/>
      <c r="AT591" s="299"/>
      <c r="AU591" s="301"/>
      <c r="AV591" s="301"/>
      <c r="AW591" s="301"/>
      <c r="AX591" s="272"/>
      <c r="AY591" s="186"/>
      <c r="AZ591" s="162"/>
      <c r="BA591" s="273"/>
      <c r="BB591" s="181"/>
      <c r="BC591" s="70"/>
      <c r="BD591" s="70"/>
      <c r="BE591" s="163"/>
      <c r="BF591" s="279"/>
      <c r="BG591" s="188"/>
      <c r="BH591" s="274"/>
      <c r="BI591" s="274"/>
      <c r="BJ591" s="304"/>
      <c r="BK591" s="275"/>
      <c r="BL591" s="188"/>
      <c r="BM591" s="182"/>
      <c r="BN591" s="182"/>
      <c r="BO591" s="212"/>
      <c r="BP591" s="275"/>
      <c r="BQ591" s="213"/>
      <c r="BR591" s="214"/>
      <c r="BS591" s="214"/>
    </row>
    <row r="592" spans="1:71" hidden="1">
      <c r="A592" s="167" t="str">
        <f>D592&amp;B592</f>
        <v/>
      </c>
      <c r="B592" s="168"/>
      <c r="C592" s="270"/>
      <c r="D592" s="271"/>
      <c r="E592" s="310">
        <v>586</v>
      </c>
      <c r="F592" s="162"/>
      <c r="G592" s="159"/>
      <c r="H592" s="164"/>
      <c r="I592" s="164"/>
      <c r="J592" s="230"/>
      <c r="K592" s="230"/>
      <c r="L592" s="179"/>
      <c r="M592" s="230"/>
      <c r="N592" s="291"/>
      <c r="O592" s="164"/>
      <c r="P592" s="164"/>
      <c r="Q592" s="179"/>
      <c r="R592" s="181"/>
      <c r="S592" s="162"/>
      <c r="T592" s="162"/>
      <c r="U592" s="161"/>
      <c r="V592" s="294"/>
      <c r="W592" s="297"/>
      <c r="X592" s="271"/>
      <c r="Y592" s="182"/>
      <c r="Z592" s="182"/>
      <c r="AA592" s="179"/>
      <c r="AB592" s="162"/>
      <c r="AC592" s="70" t="s">
        <v>608</v>
      </c>
      <c r="AD592" s="164"/>
      <c r="AE592" s="179"/>
      <c r="AF592" s="179"/>
      <c r="AG592" s="179"/>
      <c r="AH592" s="184"/>
      <c r="AI592" s="172"/>
      <c r="AJ592" s="9"/>
      <c r="AK592" s="298"/>
      <c r="AL592" s="298"/>
      <c r="AM592" s="298"/>
      <c r="AN592" s="298"/>
      <c r="AO592" s="277"/>
      <c r="AP592" s="278"/>
      <c r="AQ592" s="278"/>
      <c r="AR592" s="299"/>
      <c r="AS592" s="299"/>
      <c r="AT592" s="299"/>
      <c r="AU592" s="301"/>
      <c r="AV592" s="301"/>
      <c r="AW592" s="301"/>
      <c r="AX592" s="272"/>
      <c r="AY592" s="186"/>
      <c r="AZ592" s="162"/>
      <c r="BA592" s="273"/>
      <c r="BB592" s="181"/>
      <c r="BC592" s="70"/>
      <c r="BD592" s="70"/>
      <c r="BE592" s="163"/>
      <c r="BF592" s="279"/>
      <c r="BG592" s="188"/>
      <c r="BH592" s="274"/>
      <c r="BI592" s="274"/>
      <c r="BJ592" s="304"/>
      <c r="BK592" s="275"/>
      <c r="BL592" s="188"/>
      <c r="BM592" s="182"/>
      <c r="BN592" s="182"/>
      <c r="BO592" s="212"/>
      <c r="BP592" s="275"/>
      <c r="BQ592" s="213"/>
      <c r="BR592" s="214"/>
      <c r="BS592" s="214"/>
    </row>
    <row r="593" spans="1:72" hidden="1">
      <c r="A593" s="167" t="str">
        <f>D593&amp;B593</f>
        <v/>
      </c>
      <c r="B593" s="168"/>
      <c r="C593" s="270"/>
      <c r="D593" s="271"/>
      <c r="E593" s="310">
        <v>587</v>
      </c>
      <c r="F593" s="162"/>
      <c r="G593" s="159"/>
      <c r="H593" s="164"/>
      <c r="I593" s="164"/>
      <c r="J593" s="230"/>
      <c r="K593" s="230"/>
      <c r="L593" s="179"/>
      <c r="M593" s="230"/>
      <c r="N593" s="291"/>
      <c r="O593" s="164"/>
      <c r="P593" s="164"/>
      <c r="Q593" s="179"/>
      <c r="R593" s="181"/>
      <c r="S593" s="162"/>
      <c r="T593" s="162"/>
      <c r="U593" s="161"/>
      <c r="V593" s="294"/>
      <c r="W593" s="297"/>
      <c r="X593" s="271"/>
      <c r="Y593" s="182"/>
      <c r="Z593" s="182"/>
      <c r="AA593" s="179"/>
      <c r="AB593" s="162"/>
      <c r="AC593" s="70" t="s">
        <v>608</v>
      </c>
      <c r="AD593" s="164"/>
      <c r="AE593" s="179"/>
      <c r="AF593" s="179"/>
      <c r="AG593" s="179"/>
      <c r="AH593" s="184"/>
      <c r="AI593" s="172"/>
      <c r="AJ593" s="9"/>
      <c r="AK593" s="298"/>
      <c r="AL593" s="298"/>
      <c r="AM593" s="298"/>
      <c r="AN593" s="298"/>
      <c r="AO593" s="277"/>
      <c r="AP593" s="278"/>
      <c r="AQ593" s="278"/>
      <c r="AR593" s="299"/>
      <c r="AS593" s="299"/>
      <c r="AT593" s="299"/>
      <c r="AU593" s="301"/>
      <c r="AV593" s="301"/>
      <c r="AW593" s="301"/>
      <c r="AX593" s="272"/>
      <c r="AY593" s="186"/>
      <c r="AZ593" s="162"/>
      <c r="BA593" s="273"/>
      <c r="BB593" s="181"/>
      <c r="BC593" s="70"/>
      <c r="BD593" s="70"/>
      <c r="BE593" s="163"/>
      <c r="BF593" s="279"/>
      <c r="BG593" s="188"/>
      <c r="BH593" s="274"/>
      <c r="BI593" s="274"/>
      <c r="BJ593" s="304"/>
      <c r="BK593" s="275"/>
      <c r="BL593" s="188"/>
      <c r="BM593" s="182"/>
      <c r="BN593" s="182"/>
      <c r="BO593" s="212"/>
      <c r="BP593" s="275"/>
      <c r="BQ593" s="213"/>
      <c r="BR593" s="214"/>
      <c r="BS593" s="214"/>
    </row>
    <row r="594" spans="1:72" hidden="1">
      <c r="A594" s="167" t="str">
        <f>D594&amp;B594</f>
        <v/>
      </c>
      <c r="B594" s="168"/>
      <c r="C594" s="270"/>
      <c r="D594" s="271"/>
      <c r="E594" s="310">
        <v>588</v>
      </c>
      <c r="F594" s="162"/>
      <c r="G594" s="159"/>
      <c r="H594" s="164"/>
      <c r="I594" s="164"/>
      <c r="J594" s="230"/>
      <c r="K594" s="230"/>
      <c r="L594" s="179"/>
      <c r="M594" s="230"/>
      <c r="N594" s="291"/>
      <c r="O594" s="164"/>
      <c r="P594" s="164"/>
      <c r="Q594" s="179"/>
      <c r="R594" s="181"/>
      <c r="S594" s="162"/>
      <c r="T594" s="162"/>
      <c r="U594" s="161"/>
      <c r="V594" s="294"/>
      <c r="W594" s="297"/>
      <c r="X594" s="271"/>
      <c r="Y594" s="182"/>
      <c r="Z594" s="182"/>
      <c r="AA594" s="179"/>
      <c r="AB594" s="162"/>
      <c r="AC594" s="70" t="s">
        <v>608</v>
      </c>
      <c r="AD594" s="164"/>
      <c r="AE594" s="179"/>
      <c r="AF594" s="179"/>
      <c r="AG594" s="179"/>
      <c r="AH594" s="184"/>
      <c r="AI594" s="172"/>
      <c r="AJ594" s="9"/>
      <c r="AK594" s="298"/>
      <c r="AL594" s="298"/>
      <c r="AM594" s="298"/>
      <c r="AN594" s="298"/>
      <c r="AO594" s="277"/>
      <c r="AP594" s="278"/>
      <c r="AQ594" s="278"/>
      <c r="AR594" s="299"/>
      <c r="AS594" s="299"/>
      <c r="AT594" s="299"/>
      <c r="AU594" s="301"/>
      <c r="AV594" s="301"/>
      <c r="AW594" s="301"/>
      <c r="AX594" s="272"/>
      <c r="AY594" s="186"/>
      <c r="AZ594" s="162"/>
      <c r="BA594" s="273"/>
      <c r="BB594" s="181"/>
      <c r="BC594" s="70"/>
      <c r="BD594" s="70"/>
      <c r="BE594" s="163"/>
      <c r="BF594" s="279"/>
      <c r="BG594" s="188"/>
      <c r="BH594" s="274"/>
      <c r="BI594" s="274"/>
      <c r="BJ594" s="304"/>
      <c r="BK594" s="275"/>
      <c r="BL594" s="188"/>
      <c r="BM594" s="182"/>
      <c r="BN594" s="182"/>
      <c r="BO594" s="212"/>
      <c r="BP594" s="275"/>
      <c r="BQ594" s="213"/>
      <c r="BR594" s="214"/>
      <c r="BS594" s="214"/>
    </row>
    <row r="595" spans="1:72" hidden="1">
      <c r="A595" s="167" t="str">
        <f>D595&amp;B595</f>
        <v/>
      </c>
      <c r="B595" s="168"/>
      <c r="C595" s="270"/>
      <c r="D595" s="271"/>
      <c r="E595" s="310">
        <v>589</v>
      </c>
      <c r="F595" s="162"/>
      <c r="G595" s="159"/>
      <c r="H595" s="164"/>
      <c r="I595" s="164"/>
      <c r="J595" s="230"/>
      <c r="K595" s="230"/>
      <c r="L595" s="179"/>
      <c r="M595" s="230"/>
      <c r="N595" s="291"/>
      <c r="O595" s="164"/>
      <c r="P595" s="164"/>
      <c r="Q595" s="179"/>
      <c r="R595" s="181"/>
      <c r="S595" s="162"/>
      <c r="T595" s="162"/>
      <c r="U595" s="161"/>
      <c r="V595" s="294"/>
      <c r="W595" s="297"/>
      <c r="X595" s="271"/>
      <c r="Y595" s="182"/>
      <c r="Z595" s="182"/>
      <c r="AA595" s="179"/>
      <c r="AB595" s="162"/>
      <c r="AC595" s="70" t="s">
        <v>608</v>
      </c>
      <c r="AD595" s="164"/>
      <c r="AE595" s="179"/>
      <c r="AF595" s="179"/>
      <c r="AG595" s="179"/>
      <c r="AH595" s="184"/>
      <c r="AI595" s="172"/>
      <c r="AJ595" s="9"/>
      <c r="AK595" s="298"/>
      <c r="AL595" s="298"/>
      <c r="AM595" s="298"/>
      <c r="AN595" s="298"/>
      <c r="AO595" s="277"/>
      <c r="AP595" s="278"/>
      <c r="AQ595" s="278"/>
      <c r="AR595" s="299"/>
      <c r="AS595" s="299"/>
      <c r="AT595" s="299"/>
      <c r="AU595" s="301"/>
      <c r="AV595" s="301"/>
      <c r="AW595" s="301"/>
      <c r="AX595" s="272"/>
      <c r="AY595" s="186"/>
      <c r="AZ595" s="162"/>
      <c r="BA595" s="273"/>
      <c r="BB595" s="181"/>
      <c r="BC595" s="70"/>
      <c r="BD595" s="70"/>
      <c r="BE595" s="163"/>
      <c r="BF595" s="279"/>
      <c r="BG595" s="188"/>
      <c r="BH595" s="274"/>
      <c r="BI595" s="274"/>
      <c r="BJ595" s="304"/>
      <c r="BK595" s="275"/>
      <c r="BL595" s="188"/>
      <c r="BM595" s="182"/>
      <c r="BN595" s="182"/>
      <c r="BO595" s="212"/>
      <c r="BP595" s="275"/>
      <c r="BQ595" s="213"/>
      <c r="BR595" s="214"/>
      <c r="BS595" s="214"/>
    </row>
    <row r="596" spans="1:72" hidden="1">
      <c r="A596" s="167" t="str">
        <f>D596&amp;B596</f>
        <v/>
      </c>
      <c r="B596" s="168"/>
      <c r="C596" s="270"/>
      <c r="D596" s="271"/>
      <c r="E596" s="310">
        <v>590</v>
      </c>
      <c r="F596" s="162"/>
      <c r="G596" s="159"/>
      <c r="H596" s="164"/>
      <c r="I596" s="164"/>
      <c r="J596" s="230"/>
      <c r="K596" s="230"/>
      <c r="L596" s="179"/>
      <c r="M596" s="230"/>
      <c r="N596" s="291"/>
      <c r="O596" s="164"/>
      <c r="P596" s="164"/>
      <c r="Q596" s="179"/>
      <c r="R596" s="181"/>
      <c r="S596" s="162"/>
      <c r="T596" s="162"/>
      <c r="U596" s="161"/>
      <c r="V596" s="294"/>
      <c r="W596" s="297"/>
      <c r="X596" s="271"/>
      <c r="Y596" s="182"/>
      <c r="Z596" s="182"/>
      <c r="AA596" s="179"/>
      <c r="AB596" s="162"/>
      <c r="AC596" s="70" t="s">
        <v>608</v>
      </c>
      <c r="AD596" s="164"/>
      <c r="AE596" s="179"/>
      <c r="AF596" s="179"/>
      <c r="AG596" s="179"/>
      <c r="AH596" s="184"/>
      <c r="AI596" s="172"/>
      <c r="AJ596" s="9"/>
      <c r="AK596" s="298"/>
      <c r="AL596" s="298"/>
      <c r="AM596" s="298"/>
      <c r="AN596" s="298"/>
      <c r="AO596" s="277"/>
      <c r="AP596" s="278"/>
      <c r="AQ596" s="278"/>
      <c r="AR596" s="299"/>
      <c r="AS596" s="299"/>
      <c r="AT596" s="299"/>
      <c r="AU596" s="301"/>
      <c r="AV596" s="301"/>
      <c r="AW596" s="301"/>
      <c r="AX596" s="272"/>
      <c r="AY596" s="186"/>
      <c r="AZ596" s="162"/>
      <c r="BA596" s="273"/>
      <c r="BB596" s="181"/>
      <c r="BC596" s="70"/>
      <c r="BD596" s="70"/>
      <c r="BE596" s="163"/>
      <c r="BF596" s="279"/>
      <c r="BG596" s="188"/>
      <c r="BH596" s="274"/>
      <c r="BI596" s="274"/>
      <c r="BJ596" s="304"/>
      <c r="BK596" s="275"/>
      <c r="BL596" s="188"/>
      <c r="BM596" s="182"/>
      <c r="BN596" s="182"/>
      <c r="BO596" s="212"/>
      <c r="BP596" s="275"/>
      <c r="BQ596" s="213"/>
      <c r="BR596" s="214"/>
      <c r="BS596" s="214"/>
    </row>
    <row r="597" spans="1:72" hidden="1">
      <c r="A597" s="167" t="str">
        <f>D597&amp;B597</f>
        <v/>
      </c>
      <c r="B597" s="168"/>
      <c r="C597" s="270"/>
      <c r="D597" s="271"/>
      <c r="E597" s="310">
        <v>591</v>
      </c>
      <c r="F597" s="162"/>
      <c r="G597" s="159"/>
      <c r="H597" s="164"/>
      <c r="I597" s="164"/>
      <c r="J597" s="230"/>
      <c r="K597" s="230"/>
      <c r="L597" s="179"/>
      <c r="M597" s="230"/>
      <c r="N597" s="291"/>
      <c r="O597" s="164"/>
      <c r="P597" s="164"/>
      <c r="Q597" s="179"/>
      <c r="R597" s="181"/>
      <c r="S597" s="162"/>
      <c r="T597" s="162"/>
      <c r="U597" s="161"/>
      <c r="V597" s="294"/>
      <c r="W597" s="297"/>
      <c r="X597" s="271"/>
      <c r="Y597" s="182"/>
      <c r="Z597" s="182"/>
      <c r="AA597" s="179"/>
      <c r="AB597" s="162"/>
      <c r="AC597" s="70" t="s">
        <v>608</v>
      </c>
      <c r="AD597" s="164"/>
      <c r="AE597" s="179"/>
      <c r="AF597" s="179"/>
      <c r="AG597" s="179"/>
      <c r="AH597" s="184"/>
      <c r="AI597" s="172"/>
      <c r="AJ597" s="9"/>
      <c r="AK597" s="298"/>
      <c r="AL597" s="298"/>
      <c r="AM597" s="298"/>
      <c r="AN597" s="298"/>
      <c r="AO597" s="277"/>
      <c r="AP597" s="278"/>
      <c r="AQ597" s="278"/>
      <c r="AR597" s="299"/>
      <c r="AS597" s="299"/>
      <c r="AT597" s="299"/>
      <c r="AU597" s="301"/>
      <c r="AV597" s="301"/>
      <c r="AW597" s="301"/>
      <c r="AX597" s="272"/>
      <c r="AY597" s="186"/>
      <c r="AZ597" s="162"/>
      <c r="BA597" s="273"/>
      <c r="BB597" s="181"/>
      <c r="BC597" s="70"/>
      <c r="BD597" s="70"/>
      <c r="BE597" s="163"/>
      <c r="BF597" s="279"/>
      <c r="BG597" s="188"/>
      <c r="BH597" s="274"/>
      <c r="BI597" s="274"/>
      <c r="BJ597" s="304"/>
      <c r="BK597" s="275"/>
      <c r="BL597" s="188"/>
      <c r="BM597" s="182"/>
      <c r="BN597" s="182"/>
      <c r="BO597" s="212"/>
      <c r="BP597" s="275"/>
      <c r="BQ597" s="213"/>
      <c r="BR597" s="214"/>
      <c r="BS597" s="214"/>
    </row>
    <row r="598" spans="1:72" hidden="1">
      <c r="A598" s="167" t="str">
        <f>D598&amp;B598</f>
        <v/>
      </c>
      <c r="B598" s="168"/>
      <c r="C598" s="270"/>
      <c r="D598" s="271"/>
      <c r="E598" s="310">
        <v>592</v>
      </c>
      <c r="F598" s="162"/>
      <c r="G598" s="159"/>
      <c r="H598" s="164"/>
      <c r="I598" s="164"/>
      <c r="J598" s="230"/>
      <c r="K598" s="230"/>
      <c r="L598" s="179"/>
      <c r="M598" s="230"/>
      <c r="N598" s="291"/>
      <c r="O598" s="164"/>
      <c r="P598" s="164"/>
      <c r="Q598" s="179"/>
      <c r="R598" s="181"/>
      <c r="S598" s="162"/>
      <c r="T598" s="162"/>
      <c r="U598" s="161"/>
      <c r="V598" s="294"/>
      <c r="W598" s="297"/>
      <c r="X598" s="271"/>
      <c r="Y598" s="182"/>
      <c r="Z598" s="182"/>
      <c r="AA598" s="179"/>
      <c r="AB598" s="162"/>
      <c r="AC598" s="70" t="s">
        <v>608</v>
      </c>
      <c r="AD598" s="164"/>
      <c r="AE598" s="179"/>
      <c r="AF598" s="179"/>
      <c r="AG598" s="179"/>
      <c r="AH598" s="184"/>
      <c r="AI598" s="172"/>
      <c r="AJ598" s="9"/>
      <c r="AK598" s="298"/>
      <c r="AL598" s="298"/>
      <c r="AM598" s="298"/>
      <c r="AN598" s="298"/>
      <c r="AO598" s="277"/>
      <c r="AP598" s="278"/>
      <c r="AQ598" s="278"/>
      <c r="AR598" s="299"/>
      <c r="AS598" s="299"/>
      <c r="AT598" s="299"/>
      <c r="AU598" s="301"/>
      <c r="AV598" s="301"/>
      <c r="AW598" s="301"/>
      <c r="AX598" s="272"/>
      <c r="AY598" s="186"/>
      <c r="AZ598" s="162"/>
      <c r="BA598" s="273"/>
      <c r="BB598" s="181"/>
      <c r="BC598" s="70"/>
      <c r="BD598" s="70"/>
      <c r="BE598" s="163"/>
      <c r="BF598" s="279"/>
      <c r="BG598" s="188"/>
      <c r="BH598" s="274"/>
      <c r="BI598" s="274"/>
      <c r="BJ598" s="304"/>
      <c r="BK598" s="275"/>
      <c r="BL598" s="188"/>
      <c r="BM598" s="182"/>
      <c r="BN598" s="182"/>
      <c r="BO598" s="212"/>
      <c r="BP598" s="275"/>
      <c r="BQ598" s="213"/>
      <c r="BR598" s="214"/>
      <c r="BS598" s="214"/>
    </row>
    <row r="599" spans="1:72" hidden="1">
      <c r="A599" s="167" t="str">
        <f>D599&amp;B599</f>
        <v/>
      </c>
      <c r="B599" s="168"/>
      <c r="C599" s="270"/>
      <c r="D599" s="271"/>
      <c r="E599" s="311">
        <v>593</v>
      </c>
      <c r="F599" s="162"/>
      <c r="G599" s="159"/>
      <c r="H599" s="164"/>
      <c r="I599" s="164"/>
      <c r="J599" s="230"/>
      <c r="K599" s="230"/>
      <c r="L599" s="179"/>
      <c r="M599" s="230"/>
      <c r="N599" s="291"/>
      <c r="O599" s="164"/>
      <c r="P599" s="164"/>
      <c r="Q599" s="179"/>
      <c r="R599" s="181"/>
      <c r="S599" s="162"/>
      <c r="T599" s="162"/>
      <c r="U599" s="161"/>
      <c r="V599" s="294"/>
      <c r="W599" s="297"/>
      <c r="X599" s="271"/>
      <c r="Y599" s="182"/>
      <c r="Z599" s="182"/>
      <c r="AA599" s="179"/>
      <c r="AB599" s="162"/>
      <c r="AC599" s="70" t="s">
        <v>608</v>
      </c>
      <c r="AD599" s="164"/>
      <c r="AE599" s="179"/>
      <c r="AF599" s="179"/>
      <c r="AG599" s="179"/>
      <c r="AH599" s="184"/>
      <c r="AI599" s="172"/>
      <c r="AJ599" s="9"/>
      <c r="AK599" s="298"/>
      <c r="AL599" s="298"/>
      <c r="AM599" s="298"/>
      <c r="AN599" s="298"/>
      <c r="AO599" s="277"/>
      <c r="AP599" s="278"/>
      <c r="AQ599" s="278"/>
      <c r="AR599" s="299"/>
      <c r="AS599" s="299"/>
      <c r="AT599" s="299"/>
      <c r="AU599" s="301"/>
      <c r="AV599" s="301"/>
      <c r="AW599" s="301"/>
      <c r="AX599" s="272"/>
      <c r="AY599" s="186"/>
      <c r="AZ599" s="162"/>
      <c r="BA599" s="273"/>
      <c r="BB599" s="181"/>
      <c r="BC599" s="70"/>
      <c r="BD599" s="70"/>
      <c r="BE599" s="163"/>
      <c r="BF599" s="279"/>
      <c r="BG599" s="188"/>
      <c r="BH599" s="274"/>
      <c r="BI599" s="274"/>
      <c r="BJ599" s="304"/>
      <c r="BK599" s="275"/>
      <c r="BL599" s="188"/>
      <c r="BM599" s="182"/>
      <c r="BN599" s="182"/>
      <c r="BO599" s="212"/>
      <c r="BP599" s="275"/>
      <c r="BQ599" s="213"/>
      <c r="BR599" s="214"/>
      <c r="BS599" s="214"/>
    </row>
    <row r="600" spans="1:72" hidden="1">
      <c r="A600" s="175" t="str">
        <f>D600&amp;B600</f>
        <v/>
      </c>
      <c r="B600" s="176"/>
      <c r="C600" s="270"/>
      <c r="D600" s="271"/>
      <c r="E600" s="310">
        <v>594</v>
      </c>
      <c r="F600" s="162"/>
      <c r="G600" s="159"/>
      <c r="H600" s="164"/>
      <c r="I600" s="164"/>
      <c r="J600" s="230"/>
      <c r="K600" s="230"/>
      <c r="L600" s="179"/>
      <c r="M600" s="230"/>
      <c r="N600" s="291"/>
      <c r="O600" s="164"/>
      <c r="P600" s="164"/>
      <c r="Q600" s="179"/>
      <c r="R600" s="181"/>
      <c r="S600" s="162"/>
      <c r="T600" s="162"/>
      <c r="U600" s="161"/>
      <c r="V600" s="294"/>
      <c r="W600" s="297"/>
      <c r="X600" s="271"/>
      <c r="Y600" s="182"/>
      <c r="Z600" s="182"/>
      <c r="AA600" s="179"/>
      <c r="AB600" s="162"/>
      <c r="AC600" s="70" t="s">
        <v>608</v>
      </c>
      <c r="AD600" s="164"/>
      <c r="AE600" s="179"/>
      <c r="AF600" s="179"/>
      <c r="AG600" s="179"/>
      <c r="AH600" s="184"/>
      <c r="AI600" s="226"/>
      <c r="AJ600" s="159"/>
      <c r="AK600" s="305"/>
      <c r="AL600" s="305"/>
      <c r="AM600" s="305"/>
      <c r="AN600" s="305"/>
      <c r="AO600" s="306"/>
      <c r="AP600" s="307"/>
      <c r="AQ600" s="307"/>
      <c r="AR600" s="299"/>
      <c r="AS600" s="299"/>
      <c r="AT600" s="299"/>
      <c r="AU600" s="301"/>
      <c r="AV600" s="301"/>
      <c r="AW600" s="301"/>
      <c r="AX600" s="272"/>
      <c r="AY600" s="186"/>
      <c r="AZ600" s="162"/>
      <c r="BA600" s="273"/>
      <c r="BB600" s="181"/>
      <c r="BC600" s="231"/>
      <c r="BD600" s="231"/>
      <c r="BE600" s="163"/>
      <c r="BF600" s="308"/>
      <c r="BG600" s="188"/>
      <c r="BH600" s="274"/>
      <c r="BI600" s="274"/>
      <c r="BJ600" s="304"/>
      <c r="BK600" s="275"/>
      <c r="BL600" s="188"/>
      <c r="BM600" s="182"/>
      <c r="BN600" s="182"/>
      <c r="BO600" s="212"/>
      <c r="BP600" s="275"/>
      <c r="BQ600" s="213"/>
      <c r="BR600" s="214"/>
      <c r="BS600" s="214"/>
    </row>
    <row r="601" spans="1:72">
      <c r="BT601" s="223" t="str">
        <f>IF(BN601="","",SUBSTITUTE(BM601," ","")&amp;SUBSTITUTE(BN601," ",""))</f>
        <v/>
      </c>
    </row>
    <row r="692" spans="53:53">
      <c r="BA692">
        <v>780</v>
      </c>
    </row>
    <row r="1048576" spans="25:25">
      <c r="Y1048576" s="158"/>
    </row>
  </sheetData>
  <protectedRanges>
    <protectedRange sqref="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232 J235:K235 J246:K247 K236 J249:K252 J267:K267 J258:K261 K268 J283:K451 K281:K282 J280:K280 J271:K273" name="Range1_8_1"/>
    <protectedRange sqref="O15:Q18 O21:Q21 O23:Q23 O28:Q28 O40:Q40 O36:Q37 O30:Q34 O54:Q54 O50:Q51 O44:Q48 O67:Q68 O57:Q65 O70:Q76 O85:Q86 O83:Q83 O78:Q81 O97:Q99 O88:Q95 O113:Q115 O101:Q108 O117:Q125 O129:Q131 O133:Q137 O141:Q142 O144:Q150 O166:Q168 O178:Q179 O154:Q164 O170:Q175 O181:Q232 O235:Q236 P234:Q234 O246:Q247 Q233 O249:Q252 O267:Q268 O258:Q261 Q269:Q270 O283:Q451 O281:O282 O280:Q280 O271:Q273" name="Range1_9_1"/>
    <protectedRange sqref="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232 V235:Y235 V246:Y247 X237:Y237 X233:Y234 V236:W236 Y236 Y238:Y245 V249:Y251 Y248 V259:Y259 V258:W258 V252:W252 V267:Y267 V260:W261 V268:W268 Y260:Y266 Y252:Y258 V280:W280 V271:W273 Y268:Y282 V283:Y451" name="Range1_11_1"/>
    <protectedRange sqref="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80 Z179:AD179 Z154:AD164 Z170:AD175 Z182:AD190 Z216:AD232 Z235:AD236 Z246:AB247 AE236:AG236 AD246:AD247 AB245 AA243:AG244 Z249:AB251 AD249:AD251 Z259:AB259 AD258:AD259 Z258 Z252 Z260:Z261 Z267:AB268 Z177:Z178 Z192:AD214 Z191 AB262 AD267:AD268 Z283:AB451 AD283:AD451 AB282 Z280 AB279 Z271:Z273 AB275" name="Range1_12_1"/>
    <protectedRange sqref="BF6:BF232 BF235:BF236 BF246:BF247 BF249:BF252 BF267:BF268 BF258:BF261 BF279:BF553 BF271:BF272" name="Range1_18_1"/>
    <protectedRange sqref="J176:K177 J6:K13 J26:K27 J40:K42 J51:K53 J65:K66 J82:K82 J87:K87 J95:K96 J111:K112 K110 K126 J127:K128 K138 J139:K140 K151 J152:K153 J165:K165 J169:K169" name="Range1_8_1_1"/>
    <protectedRange sqref="O176:Q177 O6:Q11 O12 O26:Q27 O41:Q42 O52:Q53 O66:Q66 O82:Q82 O87:Q87 O96:Q96 O110:Q112 O126:Q128 O138:Q140 O151:Q153 O165:Q165 O169:Q169" name="Range1_9_1_1"/>
    <protectedRange sqref="P12:Q12 O13:Q13" name="Range1_9_1_4"/>
    <protectedRange sqref="V169 V177 V180:X180 V6:X8 V10:X12 V13:W13 V23:X27 V37:X37 V41:X43 W36 W48 V52:X53 V50:X50 V55:X55 V66 V69:X69 V84:X84 V82 V87 V79 V89:V90 V96 V100:X100 V93 V112 V116:X116 V107 V128 V132:X132 V140 V143:X144 V153 V165" name="Range1_11_1_1"/>
    <protectedRange sqref="AA143:AD144 AA180:AD180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  <protectedRange sqref="J234:K234" name="Range1_8_1_7"/>
    <protectedRange sqref="O234" name="Range1_9_1_8"/>
    <protectedRange sqref="V234:W234" name="Range1_11_1_11"/>
    <protectedRange sqref="AA234:AD234" name="Range1_12_1_9"/>
    <protectedRange sqref="BF234" name="Range1_18_1_1"/>
    <protectedRange sqref="J237" name="Range1_8_1_8"/>
    <protectedRange sqref="O237:Q237" name="Range1_9_1_9"/>
    <protectedRange sqref="V237:W237" name="Range1_11_1_12"/>
    <protectedRange sqref="AA237:AD237 AD270" name="Range1_12_1_10"/>
    <protectedRange sqref="BF237" name="Range1_18_1_2"/>
    <protectedRange sqref="J238:K238 J253:K253 J262:K262 J282 J275:K275" name="Range1_8_1_11"/>
    <protectedRange sqref="O238:Q238 O253:Q253 O262:Q262 P282:Q282 O275:Q275" name="Range1_9_1_12"/>
    <protectedRange sqref="V238:X238 V253:X253 V262:X262 V282:X282 V275:X275" name="Range1_11_1_14"/>
    <protectedRange sqref="AA238:AD238 AA253:AD253 AA262 AD262 AA282 AC282:AD282 AA275 AC275:AD275" name="Range1_12_1_12"/>
    <protectedRange sqref="BF238 BF253 BF262 BF273" name="Range1_18_1_4"/>
    <protectedRange sqref="J239" name="Range1_8_1_12"/>
    <protectedRange sqref="O239:Q239" name="Range1_9_1_13"/>
    <protectedRange sqref="V239:X239" name="Range1_11_1_15"/>
    <protectedRange sqref="AA239:AD239" name="Range1_12_1_13"/>
    <protectedRange sqref="BF239" name="Range1_18_1_5"/>
    <protectedRange sqref="K241" name="Range1_8_1_10"/>
    <protectedRange sqref="O241:Q241" name="Range1_9_1_11"/>
    <protectedRange sqref="V241:X241" name="Range1_11_1_13"/>
    <protectedRange sqref="AA241:AD241 AC245" name="Range1_12_1_11"/>
    <protectedRange sqref="BF241" name="Range1_18_1_3"/>
    <protectedRange sqref="J242:K244" name="Range1_8_1_13"/>
    <protectedRange sqref="O242:Q244" name="Range1_9_1_14"/>
    <protectedRange sqref="V242:X244" name="Range1_11_1_16"/>
    <protectedRange sqref="Z233:Z234 Z237:Z245 AA242:AD242 Z269 Z253 Z262 Z282 Z275" name="Range1_12_1_14"/>
    <protectedRange sqref="BF242:BF244" name="Range1_18_1_6"/>
    <protectedRange sqref="V245:X245 X248 X252 X260:X261 X271:X273" name="Range1_11_1_17"/>
    <protectedRange sqref="AA245 AD245" name="Range1_12_1_15"/>
    <protectedRange sqref="BF245" name="Range1_18_1_7"/>
    <protectedRange sqref="J240:K240" name="Range1_8_1_15"/>
    <protectedRange sqref="O240:Q240" name="Range1_9_1_16"/>
    <protectedRange sqref="V240:X240" name="Range1_11_1_18"/>
    <protectedRange sqref="AA240:AD240" name="Range1_12_1_16"/>
    <protectedRange sqref="BF240" name="Range1_18_1_8"/>
    <protectedRange sqref="J233:K233 J269:K270 J268" name="Range1_8_1_16"/>
    <protectedRange sqref="O233:P233 O269:P270" name="Range1_9_1_17"/>
    <protectedRange sqref="V233:W233 V269:W269 V270" name="Range1_11_1_19"/>
    <protectedRange sqref="AA233:AD233 AA269:AB269 AD269" name="Range1_12_1_17"/>
    <protectedRange sqref="BF233 BF269:BF270" name="Range1_18_1_9"/>
    <protectedRange sqref="J236" name="Range1_8_1_7_1"/>
    <protectedRange sqref="J241" name="Range1_8_1_17"/>
    <protectedRange sqref="X236" name="Range1_11_1_14_1"/>
    <protectedRange sqref="J245:K245" name="Range1_8_1_18"/>
    <protectedRange sqref="O245:Q245" name="Range1_9_1_18"/>
    <protectedRange sqref="AC246:AC247 AC249:AC251 AC259 AC267 AC283:AC600" name="Range1_12_1_18"/>
    <protectedRange sqref="Q248" name="Range1_9_1_15"/>
    <protectedRange sqref="Z248" name="Range1_12_1_14_1"/>
    <protectedRange sqref="J248:K248" name="Range1_8_1_16_1"/>
    <protectedRange sqref="O248:P248" name="Range1_9_1_17_1"/>
    <protectedRange sqref="V248:W248" name="Range1_11_1_19_1"/>
    <protectedRange sqref="AA248:AD248" name="Range1_12_1_17_1"/>
    <protectedRange sqref="BF248" name="Range1_18_1_9_1"/>
    <protectedRange sqref="J254 J263 J281 J274" name="Range1_8_1_12_1"/>
    <protectedRange sqref="O254:Q254 O263:Q263 P281:Q281 O274:Q274" name="Range1_9_1_13_1"/>
    <protectedRange sqref="V254:X254 V263:X263 X268 V281:X281 V274:X274" name="Range1_11_1_15_1"/>
    <protectedRange sqref="AA254:AD254 AA263:AD263 AA281:AD281 AA274:AD274" name="Range1_12_1_13_1"/>
    <protectedRange sqref="BF254 BF263 BF274" name="Range1_18_1_5_1"/>
    <protectedRange sqref="Z254 Z263 Z281 Z274" name="Range1_12_1_14_2"/>
    <protectedRange sqref="K256 K265 K277" name="Range1_8_1_10_1"/>
    <protectedRange sqref="O256:Q256 O265:Q265 O277:Q277" name="Range1_9_1_11_1"/>
    <protectedRange sqref="V256:X256 V265:X265 V277:X277" name="Range1_11_1_13_1"/>
    <protectedRange sqref="AA256:AD256 AA265:AD265 AA277:AD277 AA278:AC278" name="Range1_12_1_11_1"/>
    <protectedRange sqref="BF256 BF265 BF276" name="Range1_18_1_3_1"/>
    <protectedRange sqref="Z256 Z265 Z277" name="Range1_12_1_14_3"/>
    <protectedRange sqref="J256 J265 J277" name="Range1_8_1_17_1"/>
    <protectedRange sqref="J257:K257 J266:K266 J278:K279" name="Range1_8_1_13_1"/>
    <protectedRange sqref="O257:Q257 O266:Q266 O278:Q279" name="Range1_9_1_14_1"/>
    <protectedRange sqref="V257:X257 X258 V266:X266 X269 X280 V278:X279" name="Range1_11_1_16_1"/>
    <protectedRange sqref="Z257:AD257 AA258:AC258 Z266:AD266 AD278:AD279 Z279:AA279 Z278" name="Range1_12_1_14_4"/>
    <protectedRange sqref="BF257 BF266 BF277:BF278" name="Range1_18_1_6_1"/>
    <protectedRange sqref="Z255 Z264 Z270 Z276" name="Range1_12_1_14_5"/>
    <protectedRange sqref="J255:K255 J264:K264 J276:K276" name="Range1_8_1_15_1"/>
    <protectedRange sqref="O255:Q255 O264:Q264 O276:Q276" name="Range1_9_1_16_1"/>
    <protectedRange sqref="V255:X255 V264:X264 W270:X270 V276:X276" name="Range1_11_1_18_1"/>
    <protectedRange sqref="AA255:AD255 AA264:AD264 AA270:AC270 AA276:AD276" name="Range1_12_1_16_1"/>
    <protectedRange sqref="BF255 BF264 BF275" name="Range1_18_1_8_1"/>
    <protectedRange sqref="AA252:AD252 AA261:AD261 AC262 AA273:AB273 AC279 AD273" name="Range1_12_1_9_1"/>
    <protectedRange sqref="AA260:AD260 AC268:AC269 AA271:AD272 AC273" name="Range1_12_1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232 BE6:BE232 BE235 AY235 U235 U246:U247 AY246:AY247 BE246:BE247 AY6:AY232 BE249:BE251 AY249:AY251 U249:U251 U258:U260 AY258:AY260 BE258:BE260 BE267:BE268 AY267:AY268 U267:U268 U279:U600 AY279:AY600 BE279:BE600">
    <cfRule type="cellIs" dxfId="3811" priority="23377" operator="equal">
      <formula>"ERRO"</formula>
    </cfRule>
  </conditionalFormatting>
  <conditionalFormatting sqref="X4 Y476:Y551 Y1:Z18 Y21:Z21 Y23:Z26 Z27:Z28 Z31 Y27:Y31 Y36:Z37 Y32:Z34 Y40:Z45 Y54:Z54 Z47:Z53 Z55 Z65:Z66 Y57:Z64 Y67:Z77 Z78:Z85 Y86:Z180 Y182:Z214 Y216:Z232 Y235:Z236 Y246:Z247 Y249:Z251 Y267:Z268 Y259:Z261 Z258 Z252 Y279:Z280 Y272:Z273 Y283:Z475">
    <cfRule type="cellIs" dxfId="3810" priority="23366" operator="equal">
      <formula>"OPORTUNIDADE"</formula>
    </cfRule>
  </conditionalFormatting>
  <conditionalFormatting sqref="AZ6:AZ232 AZ235:AZ236 AZ246:AZ247 AZ249:AZ252 AZ267:AZ268 AZ258:AZ261 AZ279:AZ523 AZ271:AZ272">
    <cfRule type="expression" dxfId="3809" priority="23361">
      <formula>$BU6=1</formula>
    </cfRule>
  </conditionalFormatting>
  <conditionalFormatting sqref="BQ235 BQ246:BQ247 BQ6:BQ232 BQ249:BQ251 BQ258:BQ260 BQ267:BQ268 BQ280:BQ600">
    <cfRule type="cellIs" dxfId="3808" priority="23372" operator="equal">
      <formula>"Produção e Intervalo"</formula>
    </cfRule>
    <cfRule type="cellIs" dxfId="3807" priority="23373" operator="equal">
      <formula>"Aderente"</formula>
    </cfRule>
    <cfRule type="cellIs" dxfId="3806" priority="23374" operator="equal">
      <formula>"Intervalo"</formula>
    </cfRule>
    <cfRule type="cellIs" dxfId="3805" priority="23375" operator="equal">
      <formula>"Produção"</formula>
    </cfRule>
    <cfRule type="cellIs" dxfId="3804" priority="23376" operator="equal">
      <formula>"ERRO"</formula>
    </cfRule>
  </conditionalFormatting>
  <conditionalFormatting sqref="BR235:BS235 BR246:BS247 BR6:BS232 BR249:BS251 BR258:BS260 BR267:BS268 BR280:BS553">
    <cfRule type="cellIs" dxfId="3803" priority="23354" operator="equal">
      <formula>"*"</formula>
    </cfRule>
    <cfRule type="cellIs" dxfId="3802" priority="23355" operator="greaterThanOrEqual">
      <formula>1</formula>
    </cfRule>
    <cfRule type="cellIs" dxfId="3801" priority="23356" operator="lessThan">
      <formula>1</formula>
    </cfRule>
  </conditionalFormatting>
  <conditionalFormatting sqref="X476:X523 Y476:Y551 Y6:Z18 Y21:Z21 Y23:Z26 Z27:Z28 Z31 Y27:Y31 Y36:Z37 Y32:Z34 Y40:Z45 Y54:Z54 Z47:Z53 Z55 Z65:Z66 Y57:Z64 Y67:Z77 Z78:Z85 Y86:Z180 Y182:Z214 Y216:Z232 Y235:Z236 Y246:Z247 Y249:Z251 Y267:Z268 Y259:Z261 Z258 Z252 Y279:Z280 Y272:Z273 Y283:Z475">
    <cfRule type="cellIs" dxfId="3800" priority="23302" operator="equal">
      <formula>"NÃO"</formula>
    </cfRule>
    <cfRule type="cellIs" dxfId="3799" priority="23303" operator="equal">
      <formula>"SIM"</formula>
    </cfRule>
  </conditionalFormatting>
  <conditionalFormatting sqref="X476:X523">
    <cfRule type="cellIs" dxfId="3798" priority="23301" operator="equal">
      <formula>"OPORTUNIDADE"</formula>
    </cfRule>
  </conditionalFormatting>
  <conditionalFormatting sqref="Z476:Z523">
    <cfRule type="cellIs" dxfId="3797" priority="23299" operator="equal">
      <formula>"NÃO"</formula>
    </cfRule>
    <cfRule type="cellIs" dxfId="3796" priority="23300" operator="equal">
      <formula>"SIM"</formula>
    </cfRule>
  </conditionalFormatting>
  <conditionalFormatting sqref="Z476:Z523">
    <cfRule type="cellIs" dxfId="3795" priority="23298" operator="equal">
      <formula>"OPORTUNIDADE"</formula>
    </cfRule>
  </conditionalFormatting>
  <conditionalFormatting sqref="Y1048576">
    <cfRule type="cellIs" dxfId="3794" priority="23183" operator="equal">
      <formula>"OPORTUNIDADE"</formula>
    </cfRule>
  </conditionalFormatting>
  <conditionalFormatting sqref="Y1048576">
    <cfRule type="cellIs" dxfId="3793" priority="23181" operator="equal">
      <formula>"NÃO"</formula>
    </cfRule>
    <cfRule type="cellIs" dxfId="3792" priority="23182" operator="equal">
      <formula>"SIM"</formula>
    </cfRule>
  </conditionalFormatting>
  <conditionalFormatting sqref="Z524:Z549">
    <cfRule type="cellIs" dxfId="3791" priority="22918" operator="equal">
      <formula>"OPORTUNIDADE"</formula>
    </cfRule>
  </conditionalFormatting>
  <conditionalFormatting sqref="Z524:Z549">
    <cfRule type="cellIs" dxfId="3790" priority="22916" operator="equal">
      <formula>"NÃO"</formula>
    </cfRule>
    <cfRule type="cellIs" dxfId="3789" priority="22917" operator="equal">
      <formula>"SIM"</formula>
    </cfRule>
  </conditionalFormatting>
  <conditionalFormatting sqref="X550">
    <cfRule type="cellIs" dxfId="3788" priority="22904" operator="equal">
      <formula>"NÃO"</formula>
    </cfRule>
    <cfRule type="cellIs" dxfId="3787" priority="22905" operator="equal">
      <formula>"SIM"</formula>
    </cfRule>
  </conditionalFormatting>
  <conditionalFormatting sqref="X550">
    <cfRule type="cellIs" dxfId="3786" priority="22903" operator="equal">
      <formula>"OPORTUNIDADE"</formula>
    </cfRule>
  </conditionalFormatting>
  <conditionalFormatting sqref="Z550">
    <cfRule type="cellIs" dxfId="3785" priority="22901" operator="equal">
      <formula>"NÃO"</formula>
    </cfRule>
    <cfRule type="cellIs" dxfId="3784" priority="22902" operator="equal">
      <formula>"SIM"</formula>
    </cfRule>
  </conditionalFormatting>
  <conditionalFormatting sqref="Z550">
    <cfRule type="cellIs" dxfId="3783" priority="22900" operator="equal">
      <formula>"OPORTUNIDADE"</formula>
    </cfRule>
  </conditionalFormatting>
  <conditionalFormatting sqref="BI550">
    <cfRule type="iconSet" priority="22909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2910">
      <iconSet showValue="0">
        <cfvo type="percent" val="0"/>
        <cfvo type="num" val="1"/>
        <cfvo type="num" val="1" gte="0"/>
      </iconSet>
    </cfRule>
    <cfRule type="iconSet" priority="22911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2912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3782" priority="23520">
      <formula>$BU493=1</formula>
    </cfRule>
  </conditionalFormatting>
  <conditionalFormatting sqref="AZ526:AZ550">
    <cfRule type="expression" dxfId="3781" priority="23680">
      <formula>$BU498=1</formula>
    </cfRule>
  </conditionalFormatting>
  <conditionalFormatting sqref="BI524:BI549">
    <cfRule type="iconSet" priority="23681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3683">
      <iconSet showValue="0">
        <cfvo type="percent" val="0"/>
        <cfvo type="num" val="1"/>
        <cfvo type="num" val="1" gte="0"/>
      </iconSet>
    </cfRule>
    <cfRule type="iconSet" priority="23684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3687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3690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3780" priority="18315" operator="equal">
      <formula>"*"</formula>
    </cfRule>
    <cfRule type="cellIs" dxfId="3779" priority="18316" operator="greaterThanOrEqual">
      <formula>1</formula>
    </cfRule>
    <cfRule type="cellIs" dxfId="3778" priority="18317" operator="lessThan">
      <formula>1</formula>
    </cfRule>
  </conditionalFormatting>
  <conditionalFormatting sqref="BK10">
    <cfRule type="iconSet" priority="4831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30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829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828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777" priority="4827" operator="equal">
      <formula>"OPORTUNIDADE"</formula>
    </cfRule>
  </conditionalFormatting>
  <conditionalFormatting sqref="Z20">
    <cfRule type="cellIs" dxfId="3776" priority="4825" operator="equal">
      <formula>"NÃO"</formula>
    </cfRule>
    <cfRule type="cellIs" dxfId="3775" priority="4826" operator="equal">
      <formula>"SIM"</formula>
    </cfRule>
  </conditionalFormatting>
  <conditionalFormatting sqref="Y20">
    <cfRule type="cellIs" dxfId="3774" priority="4824" operator="equal">
      <formula>"OPORTUNIDADE"</formula>
    </cfRule>
  </conditionalFormatting>
  <conditionalFormatting sqref="Y20">
    <cfRule type="cellIs" dxfId="3773" priority="4822" operator="equal">
      <formula>"NÃO"</formula>
    </cfRule>
    <cfRule type="cellIs" dxfId="3772" priority="4823" operator="equal">
      <formula>"SIM"</formula>
    </cfRule>
  </conditionalFormatting>
  <conditionalFormatting sqref="Z19">
    <cfRule type="cellIs" dxfId="3771" priority="4821" operator="equal">
      <formula>"OPORTUNIDADE"</formula>
    </cfRule>
  </conditionalFormatting>
  <conditionalFormatting sqref="Z19">
    <cfRule type="cellIs" dxfId="3770" priority="4819" operator="equal">
      <formula>"NÃO"</formula>
    </cfRule>
    <cfRule type="cellIs" dxfId="3769" priority="4820" operator="equal">
      <formula>"SIM"</formula>
    </cfRule>
  </conditionalFormatting>
  <conditionalFormatting sqref="Z19">
    <cfRule type="cellIs" dxfId="3768" priority="4803" operator="equal">
      <formula>"OPORTUNIDADE"</formula>
    </cfRule>
  </conditionalFormatting>
  <conditionalFormatting sqref="Z19">
    <cfRule type="cellIs" dxfId="3767" priority="4801" operator="equal">
      <formula>"NÃO"</formula>
    </cfRule>
    <cfRule type="cellIs" dxfId="3766" priority="4802" operator="equal">
      <formula>"SIM"</formula>
    </cfRule>
  </conditionalFormatting>
  <conditionalFormatting sqref="Z19">
    <cfRule type="cellIs" dxfId="3765" priority="4800" operator="equal">
      <formula>"OPORTUNIDADE"</formula>
    </cfRule>
  </conditionalFormatting>
  <conditionalFormatting sqref="Z19">
    <cfRule type="cellIs" dxfId="3764" priority="4798" operator="equal">
      <formula>"NÃO"</formula>
    </cfRule>
    <cfRule type="cellIs" dxfId="3763" priority="4799" operator="equal">
      <formula>"SIM"</formula>
    </cfRule>
  </conditionalFormatting>
  <conditionalFormatting sqref="Z19">
    <cfRule type="cellIs" dxfId="3762" priority="4797" operator="equal">
      <formula>"OPORTUNIDADE"</formula>
    </cfRule>
  </conditionalFormatting>
  <conditionalFormatting sqref="Z19">
    <cfRule type="cellIs" dxfId="3761" priority="4795" operator="equal">
      <formula>"NÃO"</formula>
    </cfRule>
    <cfRule type="cellIs" dxfId="3760" priority="4796" operator="equal">
      <formula>"SIM"</formula>
    </cfRule>
  </conditionalFormatting>
  <conditionalFormatting sqref="Z19">
    <cfRule type="cellIs" dxfId="3759" priority="4794" operator="equal">
      <formula>"OPORTUNIDADE"</formula>
    </cfRule>
  </conditionalFormatting>
  <conditionalFormatting sqref="Z19">
    <cfRule type="cellIs" dxfId="3758" priority="4792" operator="equal">
      <formula>"NÃO"</formula>
    </cfRule>
    <cfRule type="cellIs" dxfId="3757" priority="4793" operator="equal">
      <formula>"SIM"</formula>
    </cfRule>
  </conditionalFormatting>
  <conditionalFormatting sqref="Z19">
    <cfRule type="cellIs" dxfId="3756" priority="4791" operator="equal">
      <formula>"OPORTUNIDADE"</formula>
    </cfRule>
  </conditionalFormatting>
  <conditionalFormatting sqref="Z19">
    <cfRule type="cellIs" dxfId="3755" priority="4789" operator="equal">
      <formula>"NÃO"</formula>
    </cfRule>
    <cfRule type="cellIs" dxfId="3754" priority="4790" operator="equal">
      <formula>"SIM"</formula>
    </cfRule>
  </conditionalFormatting>
  <conditionalFormatting sqref="Z19">
    <cfRule type="cellIs" dxfId="3753" priority="4788" operator="equal">
      <formula>"OPORTUNIDADE"</formula>
    </cfRule>
  </conditionalFormatting>
  <conditionalFormatting sqref="Z19">
    <cfRule type="cellIs" dxfId="3752" priority="4786" operator="equal">
      <formula>"NÃO"</formula>
    </cfRule>
    <cfRule type="cellIs" dxfId="3751" priority="4787" operator="equal">
      <formula>"SIM"</formula>
    </cfRule>
  </conditionalFormatting>
  <conditionalFormatting sqref="Z19">
    <cfRule type="cellIs" dxfId="3750" priority="4785" operator="equal">
      <formula>"OPORTUNIDADE"</formula>
    </cfRule>
  </conditionalFormatting>
  <conditionalFormatting sqref="Z19">
    <cfRule type="cellIs" dxfId="3749" priority="4783" operator="equal">
      <formula>"NÃO"</formula>
    </cfRule>
    <cfRule type="cellIs" dxfId="3748" priority="4784" operator="equal">
      <formula>"SIM"</formula>
    </cfRule>
  </conditionalFormatting>
  <conditionalFormatting sqref="Z19">
    <cfRule type="cellIs" dxfId="3747" priority="4782" operator="equal">
      <formula>"OPORTUNIDADE"</formula>
    </cfRule>
  </conditionalFormatting>
  <conditionalFormatting sqref="Z19">
    <cfRule type="cellIs" dxfId="3746" priority="4780" operator="equal">
      <formula>"NÃO"</formula>
    </cfRule>
    <cfRule type="cellIs" dxfId="3745" priority="4781" operator="equal">
      <formula>"SIM"</formula>
    </cfRule>
  </conditionalFormatting>
  <conditionalFormatting sqref="Z19">
    <cfRule type="cellIs" dxfId="3744" priority="4779" operator="equal">
      <formula>"OPORTUNIDADE"</formula>
    </cfRule>
  </conditionalFormatting>
  <conditionalFormatting sqref="Z19">
    <cfRule type="cellIs" dxfId="3743" priority="4777" operator="equal">
      <formula>"NÃO"</formula>
    </cfRule>
    <cfRule type="cellIs" dxfId="3742" priority="4778" operator="equal">
      <formula>"SIM"</formula>
    </cfRule>
  </conditionalFormatting>
  <conditionalFormatting sqref="Z19">
    <cfRule type="cellIs" dxfId="3741" priority="4773" operator="equal">
      <formula>"OPORTUNIDADE"</formula>
    </cfRule>
  </conditionalFormatting>
  <conditionalFormatting sqref="Z19">
    <cfRule type="cellIs" dxfId="3740" priority="4771" operator="equal">
      <formula>"NÃO"</formula>
    </cfRule>
    <cfRule type="cellIs" dxfId="3739" priority="4772" operator="equal">
      <formula>"SIM"</formula>
    </cfRule>
  </conditionalFormatting>
  <conditionalFormatting sqref="Z19">
    <cfRule type="cellIs" dxfId="3738" priority="4770" operator="equal">
      <formula>"OPORTUNIDADE"</formula>
    </cfRule>
  </conditionalFormatting>
  <conditionalFormatting sqref="Z19">
    <cfRule type="cellIs" dxfId="3737" priority="4768" operator="equal">
      <formula>"NÃO"</formula>
    </cfRule>
    <cfRule type="cellIs" dxfId="3736" priority="4769" operator="equal">
      <formula>"SIM"</formula>
    </cfRule>
  </conditionalFormatting>
  <conditionalFormatting sqref="Y19">
    <cfRule type="cellIs" dxfId="3735" priority="4737" operator="equal">
      <formula>"OPORTUNIDADE"</formula>
    </cfRule>
  </conditionalFormatting>
  <conditionalFormatting sqref="Y19">
    <cfRule type="cellIs" dxfId="3734" priority="4735" operator="equal">
      <formula>"NÃO"</formula>
    </cfRule>
    <cfRule type="cellIs" dxfId="3733" priority="4736" operator="equal">
      <formula>"SIM"</formula>
    </cfRule>
  </conditionalFormatting>
  <conditionalFormatting sqref="Y22:Z22">
    <cfRule type="cellIs" dxfId="3732" priority="4734" operator="equal">
      <formula>"OPORTUNIDADE"</formula>
    </cfRule>
  </conditionalFormatting>
  <conditionalFormatting sqref="Y22:Z22">
    <cfRule type="cellIs" dxfId="3731" priority="4732" operator="equal">
      <formula>"NÃO"</formula>
    </cfRule>
    <cfRule type="cellIs" dxfId="3730" priority="4733" operator="equal">
      <formula>"SIM"</formula>
    </cfRule>
  </conditionalFormatting>
  <conditionalFormatting sqref="BP9">
    <cfRule type="iconSet" priority="4728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727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726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725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729" priority="4724" operator="equal">
      <formula>"OPORTUNIDADE"</formula>
    </cfRule>
  </conditionalFormatting>
  <conditionalFormatting sqref="Z30">
    <cfRule type="cellIs" dxfId="3728" priority="4722" operator="equal">
      <formula>"NÃO"</formula>
    </cfRule>
    <cfRule type="cellIs" dxfId="3727" priority="4723" operator="equal">
      <formula>"SIM"</formula>
    </cfRule>
  </conditionalFormatting>
  <conditionalFormatting sqref="BK14">
    <cfRule type="iconSet" priority="4718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726" priority="4717" operator="equal">
      <formula>"OPORTUNIDADE"</formula>
    </cfRule>
  </conditionalFormatting>
  <conditionalFormatting sqref="Z27">
    <cfRule type="cellIs" dxfId="3725" priority="4715" operator="equal">
      <formula>"NÃO"</formula>
    </cfRule>
    <cfRule type="cellIs" dxfId="3724" priority="4716" operator="equal">
      <formula>"SIM"</formula>
    </cfRule>
  </conditionalFormatting>
  <conditionalFormatting sqref="Z28">
    <cfRule type="cellIs" dxfId="3723" priority="4711" operator="equal">
      <formula>"OPORTUNIDADE"</formula>
    </cfRule>
  </conditionalFormatting>
  <conditionalFormatting sqref="Z28">
    <cfRule type="cellIs" dxfId="3722" priority="4709" operator="equal">
      <formula>"NÃO"</formula>
    </cfRule>
    <cfRule type="cellIs" dxfId="3721" priority="4710" operator="equal">
      <formula>"SIM"</formula>
    </cfRule>
  </conditionalFormatting>
  <conditionalFormatting sqref="Z29">
    <cfRule type="cellIs" dxfId="3720" priority="4708" operator="equal">
      <formula>"OPORTUNIDADE"</formula>
    </cfRule>
  </conditionalFormatting>
  <conditionalFormatting sqref="Z29">
    <cfRule type="cellIs" dxfId="3719" priority="4706" operator="equal">
      <formula>"NÃO"</formula>
    </cfRule>
    <cfRule type="cellIs" dxfId="3718" priority="4707" operator="equal">
      <formula>"SIM"</formula>
    </cfRule>
  </conditionalFormatting>
  <conditionalFormatting sqref="BK7">
    <cfRule type="iconSet" priority="4704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703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702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717" priority="4700" operator="equal">
      <formula>"OPORTUNIDADE"</formula>
    </cfRule>
  </conditionalFormatting>
  <conditionalFormatting sqref="Z29">
    <cfRule type="cellIs" dxfId="3716" priority="4698" operator="equal">
      <formula>"NÃO"</formula>
    </cfRule>
    <cfRule type="cellIs" dxfId="3715" priority="4699" operator="equal">
      <formula>"SIM"</formula>
    </cfRule>
  </conditionalFormatting>
  <conditionalFormatting sqref="Z30">
    <cfRule type="cellIs" dxfId="3714" priority="4697" operator="equal">
      <formula>"OPORTUNIDADE"</formula>
    </cfRule>
  </conditionalFormatting>
  <conditionalFormatting sqref="Z30">
    <cfRule type="cellIs" dxfId="3713" priority="4695" operator="equal">
      <formula>"NÃO"</formula>
    </cfRule>
    <cfRule type="cellIs" dxfId="3712" priority="4696" operator="equal">
      <formula>"SIM"</formula>
    </cfRule>
  </conditionalFormatting>
  <conditionalFormatting sqref="Z31">
    <cfRule type="cellIs" dxfId="3711" priority="4694" operator="equal">
      <formula>"OPORTUNIDADE"</formula>
    </cfRule>
  </conditionalFormatting>
  <conditionalFormatting sqref="Z31">
    <cfRule type="cellIs" dxfId="3710" priority="4692" operator="equal">
      <formula>"NÃO"</formula>
    </cfRule>
    <cfRule type="cellIs" dxfId="3709" priority="4693" operator="equal">
      <formula>"SIM"</formula>
    </cfRule>
  </conditionalFormatting>
  <conditionalFormatting sqref="BK13">
    <cfRule type="iconSet" priority="4691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690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688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687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686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684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683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682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681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680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679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678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708" priority="4677" operator="equal">
      <formula>"OPORTUNIDADE"</formula>
    </cfRule>
  </conditionalFormatting>
  <conditionalFormatting sqref="Z40:Z43">
    <cfRule type="cellIs" dxfId="3707" priority="4675" operator="equal">
      <formula>"NÃO"</formula>
    </cfRule>
    <cfRule type="cellIs" dxfId="3706" priority="4676" operator="equal">
      <formula>"SIM"</formula>
    </cfRule>
  </conditionalFormatting>
  <conditionalFormatting sqref="Z38">
    <cfRule type="cellIs" dxfId="3705" priority="4674" operator="equal">
      <formula>"OPORTUNIDADE"</formula>
    </cfRule>
  </conditionalFormatting>
  <conditionalFormatting sqref="Z38">
    <cfRule type="cellIs" dxfId="3704" priority="4672" operator="equal">
      <formula>"NÃO"</formula>
    </cfRule>
    <cfRule type="cellIs" dxfId="3703" priority="4673" operator="equal">
      <formula>"SIM"</formula>
    </cfRule>
  </conditionalFormatting>
  <conditionalFormatting sqref="Y38 Y40">
    <cfRule type="cellIs" dxfId="3702" priority="4671" operator="equal">
      <formula>"OPORTUNIDADE"</formula>
    </cfRule>
  </conditionalFormatting>
  <conditionalFormatting sqref="Y38 Y40">
    <cfRule type="cellIs" dxfId="3701" priority="4669" operator="equal">
      <formula>"NÃO"</formula>
    </cfRule>
    <cfRule type="cellIs" dxfId="3700" priority="4670" operator="equal">
      <formula>"SIM"</formula>
    </cfRule>
  </conditionalFormatting>
  <conditionalFormatting sqref="Z41:Z43">
    <cfRule type="cellIs" dxfId="3699" priority="4668" operator="equal">
      <formula>"OPORTUNIDADE"</formula>
    </cfRule>
  </conditionalFormatting>
  <conditionalFormatting sqref="Z41:Z43">
    <cfRule type="cellIs" dxfId="3698" priority="4666" operator="equal">
      <formula>"NÃO"</formula>
    </cfRule>
    <cfRule type="cellIs" dxfId="3697" priority="4667" operator="equal">
      <formula>"SIM"</formula>
    </cfRule>
  </conditionalFormatting>
  <conditionalFormatting sqref="Z41:Z43">
    <cfRule type="cellIs" dxfId="3696" priority="4665" operator="equal">
      <formula>"OPORTUNIDADE"</formula>
    </cfRule>
  </conditionalFormatting>
  <conditionalFormatting sqref="Z41:Z43">
    <cfRule type="cellIs" dxfId="3695" priority="4663" operator="equal">
      <formula>"NÃO"</formula>
    </cfRule>
    <cfRule type="cellIs" dxfId="3694" priority="4664" operator="equal">
      <formula>"SIM"</formula>
    </cfRule>
  </conditionalFormatting>
  <conditionalFormatting sqref="Z42:Z43">
    <cfRule type="cellIs" dxfId="3693" priority="4662" operator="equal">
      <formula>"OPORTUNIDADE"</formula>
    </cfRule>
  </conditionalFormatting>
  <conditionalFormatting sqref="Z42:Z43">
    <cfRule type="cellIs" dxfId="3692" priority="4660" operator="equal">
      <formula>"NÃO"</formula>
    </cfRule>
    <cfRule type="cellIs" dxfId="3691" priority="4661" operator="equal">
      <formula>"SIM"</formula>
    </cfRule>
  </conditionalFormatting>
  <conditionalFormatting sqref="BJ24:BJ25">
    <cfRule type="iconSet" priority="4659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655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653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650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690" priority="4649" operator="equal">
      <formula>"OPORTUNIDADE"</formula>
    </cfRule>
  </conditionalFormatting>
  <conditionalFormatting sqref="Z40">
    <cfRule type="cellIs" dxfId="3689" priority="4647" operator="equal">
      <formula>"NÃO"</formula>
    </cfRule>
    <cfRule type="cellIs" dxfId="3688" priority="4648" operator="equal">
      <formula>"SIM"</formula>
    </cfRule>
  </conditionalFormatting>
  <conditionalFormatting sqref="Y39:Z39">
    <cfRule type="cellIs" dxfId="3687" priority="4646" operator="equal">
      <formula>"OPORTUNIDADE"</formula>
    </cfRule>
  </conditionalFormatting>
  <conditionalFormatting sqref="Y39:Z39">
    <cfRule type="cellIs" dxfId="3686" priority="4644" operator="equal">
      <formula>"NÃO"</formula>
    </cfRule>
    <cfRule type="cellIs" dxfId="3685" priority="4645" operator="equal">
      <formula>"SIM"</formula>
    </cfRule>
  </conditionalFormatting>
  <conditionalFormatting sqref="Y39">
    <cfRule type="cellIs" dxfId="3684" priority="4643" operator="equal">
      <formula>"OPORTUNIDADE"</formula>
    </cfRule>
  </conditionalFormatting>
  <conditionalFormatting sqref="Y39">
    <cfRule type="cellIs" dxfId="3683" priority="4641" operator="equal">
      <formula>"NÃO"</formula>
    </cfRule>
    <cfRule type="cellIs" dxfId="3682" priority="4642" operator="equal">
      <formula>"SIM"</formula>
    </cfRule>
  </conditionalFormatting>
  <conditionalFormatting sqref="Y39">
    <cfRule type="cellIs" dxfId="3681" priority="4640" operator="equal">
      <formula>"OPORTUNIDADE"</formula>
    </cfRule>
  </conditionalFormatting>
  <conditionalFormatting sqref="Y39">
    <cfRule type="cellIs" dxfId="3680" priority="4638" operator="equal">
      <formula>"NÃO"</formula>
    </cfRule>
    <cfRule type="cellIs" dxfId="3679" priority="4639" operator="equal">
      <formula>"SIM"</formula>
    </cfRule>
  </conditionalFormatting>
  <conditionalFormatting sqref="Y39">
    <cfRule type="cellIs" dxfId="3678" priority="4637" operator="equal">
      <formula>"OPORTUNIDADE"</formula>
    </cfRule>
  </conditionalFormatting>
  <conditionalFormatting sqref="Y39">
    <cfRule type="cellIs" dxfId="3677" priority="4635" operator="equal">
      <formula>"NÃO"</formula>
    </cfRule>
    <cfRule type="cellIs" dxfId="3676" priority="4636" operator="equal">
      <formula>"SIM"</formula>
    </cfRule>
  </conditionalFormatting>
  <conditionalFormatting sqref="Y39">
    <cfRule type="cellIs" dxfId="3675" priority="4634" operator="equal">
      <formula>"OPORTUNIDADE"</formula>
    </cfRule>
  </conditionalFormatting>
  <conditionalFormatting sqref="Y39">
    <cfRule type="cellIs" dxfId="3674" priority="4632" operator="equal">
      <formula>"NÃO"</formula>
    </cfRule>
    <cfRule type="cellIs" dxfId="3673" priority="4633" operator="equal">
      <formula>"SIM"</formula>
    </cfRule>
  </conditionalFormatting>
  <conditionalFormatting sqref="Y39">
    <cfRule type="cellIs" dxfId="3672" priority="4631" operator="equal">
      <formula>"OPORTUNIDADE"</formula>
    </cfRule>
  </conditionalFormatting>
  <conditionalFormatting sqref="Y39">
    <cfRule type="cellIs" dxfId="3671" priority="4629" operator="equal">
      <formula>"NÃO"</formula>
    </cfRule>
    <cfRule type="cellIs" dxfId="3670" priority="4630" operator="equal">
      <formula>"SIM"</formula>
    </cfRule>
  </conditionalFormatting>
  <conditionalFormatting sqref="Z39">
    <cfRule type="cellIs" dxfId="3669" priority="4628" operator="equal">
      <formula>"OPORTUNIDADE"</formula>
    </cfRule>
  </conditionalFormatting>
  <conditionalFormatting sqref="Z39">
    <cfRule type="cellIs" dxfId="3668" priority="4626" operator="equal">
      <formula>"NÃO"</formula>
    </cfRule>
    <cfRule type="cellIs" dxfId="3667" priority="4627" operator="equal">
      <formula>"SIM"</formula>
    </cfRule>
  </conditionalFormatting>
  <conditionalFormatting sqref="Z39">
    <cfRule type="cellIs" dxfId="3666" priority="4625" operator="equal">
      <formula>"OPORTUNIDADE"</formula>
    </cfRule>
  </conditionalFormatting>
  <conditionalFormatting sqref="Z39">
    <cfRule type="cellIs" dxfId="3665" priority="4623" operator="equal">
      <formula>"NÃO"</formula>
    </cfRule>
    <cfRule type="cellIs" dxfId="3664" priority="4624" operator="equal">
      <formula>"SIM"</formula>
    </cfRule>
  </conditionalFormatting>
  <conditionalFormatting sqref="Z39">
    <cfRule type="cellIs" dxfId="3663" priority="4622" operator="equal">
      <formula>"OPORTUNIDADE"</formula>
    </cfRule>
  </conditionalFormatting>
  <conditionalFormatting sqref="Z39">
    <cfRule type="cellIs" dxfId="3662" priority="4620" operator="equal">
      <formula>"NÃO"</formula>
    </cfRule>
    <cfRule type="cellIs" dxfId="3661" priority="4621" operator="equal">
      <formula>"SIM"</formula>
    </cfRule>
  </conditionalFormatting>
  <conditionalFormatting sqref="Y39">
    <cfRule type="cellIs" dxfId="3660" priority="4619" operator="equal">
      <formula>"OPORTUNIDADE"</formula>
    </cfRule>
  </conditionalFormatting>
  <conditionalFormatting sqref="Y39">
    <cfRule type="cellIs" dxfId="3659" priority="4617" operator="equal">
      <formula>"NÃO"</formula>
    </cfRule>
    <cfRule type="cellIs" dxfId="3658" priority="4618" operator="equal">
      <formula>"SIM"</formula>
    </cfRule>
  </conditionalFormatting>
  <conditionalFormatting sqref="Y39">
    <cfRule type="cellIs" dxfId="3657" priority="4616" operator="equal">
      <formula>"OPORTUNIDADE"</formula>
    </cfRule>
  </conditionalFormatting>
  <conditionalFormatting sqref="Y39">
    <cfRule type="cellIs" dxfId="3656" priority="4614" operator="equal">
      <formula>"NÃO"</formula>
    </cfRule>
    <cfRule type="cellIs" dxfId="3655" priority="4615" operator="equal">
      <formula>"SIM"</formula>
    </cfRule>
  </conditionalFormatting>
  <conditionalFormatting sqref="Y39">
    <cfRule type="cellIs" dxfId="3654" priority="4613" operator="equal">
      <formula>"OPORTUNIDADE"</formula>
    </cfRule>
  </conditionalFormatting>
  <conditionalFormatting sqref="Y39">
    <cfRule type="cellIs" dxfId="3653" priority="4611" operator="equal">
      <formula>"NÃO"</formula>
    </cfRule>
    <cfRule type="cellIs" dxfId="3652" priority="4612" operator="equal">
      <formula>"SIM"</formula>
    </cfRule>
  </conditionalFormatting>
  <conditionalFormatting sqref="Y39">
    <cfRule type="cellIs" dxfId="3651" priority="4610" operator="equal">
      <formula>"OPORTUNIDADE"</formula>
    </cfRule>
  </conditionalFormatting>
  <conditionalFormatting sqref="Y39">
    <cfRule type="cellIs" dxfId="3650" priority="4608" operator="equal">
      <formula>"NÃO"</formula>
    </cfRule>
    <cfRule type="cellIs" dxfId="3649" priority="4609" operator="equal">
      <formula>"SIM"</formula>
    </cfRule>
  </conditionalFormatting>
  <conditionalFormatting sqref="Y39">
    <cfRule type="cellIs" dxfId="3648" priority="4607" operator="equal">
      <formula>"OPORTUNIDADE"</formula>
    </cfRule>
  </conditionalFormatting>
  <conditionalFormatting sqref="Y39">
    <cfRule type="cellIs" dxfId="3647" priority="4605" operator="equal">
      <formula>"NÃO"</formula>
    </cfRule>
    <cfRule type="cellIs" dxfId="3646" priority="4606" operator="equal">
      <formula>"SIM"</formula>
    </cfRule>
  </conditionalFormatting>
  <conditionalFormatting sqref="Y39">
    <cfRule type="cellIs" dxfId="3645" priority="4604" operator="equal">
      <formula>"OPORTUNIDADE"</formula>
    </cfRule>
  </conditionalFormatting>
  <conditionalFormatting sqref="Y39">
    <cfRule type="cellIs" dxfId="3644" priority="4602" operator="equal">
      <formula>"NÃO"</formula>
    </cfRule>
    <cfRule type="cellIs" dxfId="3643" priority="4603" operator="equal">
      <formula>"SIM"</formula>
    </cfRule>
  </conditionalFormatting>
  <conditionalFormatting sqref="Z39">
    <cfRule type="cellIs" dxfId="3642" priority="4601" operator="equal">
      <formula>"OPORTUNIDADE"</formula>
    </cfRule>
  </conditionalFormatting>
  <conditionalFormatting sqref="Z39">
    <cfRule type="cellIs" dxfId="3641" priority="4599" operator="equal">
      <formula>"NÃO"</formula>
    </cfRule>
    <cfRule type="cellIs" dxfId="3640" priority="4600" operator="equal">
      <formula>"SIM"</formula>
    </cfRule>
  </conditionalFormatting>
  <conditionalFormatting sqref="Z39">
    <cfRule type="cellIs" dxfId="3639" priority="4598" operator="equal">
      <formula>"OPORTUNIDADE"</formula>
    </cfRule>
  </conditionalFormatting>
  <conditionalFormatting sqref="Z39">
    <cfRule type="cellIs" dxfId="3638" priority="4596" operator="equal">
      <formula>"NÃO"</formula>
    </cfRule>
    <cfRule type="cellIs" dxfId="3637" priority="4597" operator="equal">
      <formula>"SIM"</formula>
    </cfRule>
  </conditionalFormatting>
  <conditionalFormatting sqref="Y39">
    <cfRule type="cellIs" dxfId="3636" priority="4595" operator="equal">
      <formula>"OPORTUNIDADE"</formula>
    </cfRule>
  </conditionalFormatting>
  <conditionalFormatting sqref="Y39">
    <cfRule type="cellIs" dxfId="3635" priority="4593" operator="equal">
      <formula>"NÃO"</formula>
    </cfRule>
    <cfRule type="cellIs" dxfId="3634" priority="4594" operator="equal">
      <formula>"SIM"</formula>
    </cfRule>
  </conditionalFormatting>
  <conditionalFormatting sqref="Y39">
    <cfRule type="cellIs" dxfId="3633" priority="4592" operator="equal">
      <formula>"OPORTUNIDADE"</formula>
    </cfRule>
  </conditionalFormatting>
  <conditionalFormatting sqref="Y39">
    <cfRule type="cellIs" dxfId="3632" priority="4590" operator="equal">
      <formula>"NÃO"</formula>
    </cfRule>
    <cfRule type="cellIs" dxfId="3631" priority="4591" operator="equal">
      <formula>"SIM"</formula>
    </cfRule>
  </conditionalFormatting>
  <conditionalFormatting sqref="Y39">
    <cfRule type="cellIs" dxfId="3630" priority="4589" operator="equal">
      <formula>"OPORTUNIDADE"</formula>
    </cfRule>
  </conditionalFormatting>
  <conditionalFormatting sqref="Y39">
    <cfRule type="cellIs" dxfId="3629" priority="4587" operator="equal">
      <formula>"NÃO"</formula>
    </cfRule>
    <cfRule type="cellIs" dxfId="3628" priority="4588" operator="equal">
      <formula>"SIM"</formula>
    </cfRule>
  </conditionalFormatting>
  <conditionalFormatting sqref="Y39">
    <cfRule type="cellIs" dxfId="3627" priority="4586" operator="equal">
      <formula>"OPORTUNIDADE"</formula>
    </cfRule>
  </conditionalFormatting>
  <conditionalFormatting sqref="Y39">
    <cfRule type="cellIs" dxfId="3626" priority="4584" operator="equal">
      <formula>"NÃO"</formula>
    </cfRule>
    <cfRule type="cellIs" dxfId="3625" priority="4585" operator="equal">
      <formula>"SIM"</formula>
    </cfRule>
  </conditionalFormatting>
  <conditionalFormatting sqref="Z39">
    <cfRule type="cellIs" dxfId="3624" priority="4583" operator="equal">
      <formula>"OPORTUNIDADE"</formula>
    </cfRule>
  </conditionalFormatting>
  <conditionalFormatting sqref="Z39">
    <cfRule type="cellIs" dxfId="3623" priority="4581" operator="equal">
      <formula>"NÃO"</formula>
    </cfRule>
    <cfRule type="cellIs" dxfId="3622" priority="4582" operator="equal">
      <formula>"SIM"</formula>
    </cfRule>
  </conditionalFormatting>
  <conditionalFormatting sqref="Z39">
    <cfRule type="cellIs" dxfId="3621" priority="4580" operator="equal">
      <formula>"OPORTUNIDADE"</formula>
    </cfRule>
  </conditionalFormatting>
  <conditionalFormatting sqref="Z39">
    <cfRule type="cellIs" dxfId="3620" priority="4578" operator="equal">
      <formula>"NÃO"</formula>
    </cfRule>
    <cfRule type="cellIs" dxfId="3619" priority="4579" operator="equal">
      <formula>"SIM"</formula>
    </cfRule>
  </conditionalFormatting>
  <conditionalFormatting sqref="Z39">
    <cfRule type="cellIs" dxfId="3618" priority="4577" operator="equal">
      <formula>"OPORTUNIDADE"</formula>
    </cfRule>
  </conditionalFormatting>
  <conditionalFormatting sqref="Z39">
    <cfRule type="cellIs" dxfId="3617" priority="4575" operator="equal">
      <formula>"NÃO"</formula>
    </cfRule>
    <cfRule type="cellIs" dxfId="3616" priority="4576" operator="equal">
      <formula>"SIM"</formula>
    </cfRule>
  </conditionalFormatting>
  <conditionalFormatting sqref="Y39">
    <cfRule type="cellIs" dxfId="3615" priority="4574" operator="equal">
      <formula>"OPORTUNIDADE"</formula>
    </cfRule>
  </conditionalFormatting>
  <conditionalFormatting sqref="Y39">
    <cfRule type="cellIs" dxfId="3614" priority="4572" operator="equal">
      <formula>"NÃO"</formula>
    </cfRule>
    <cfRule type="cellIs" dxfId="3613" priority="4573" operator="equal">
      <formula>"SIM"</formula>
    </cfRule>
  </conditionalFormatting>
  <conditionalFormatting sqref="Y39">
    <cfRule type="cellIs" dxfId="3612" priority="4571" operator="equal">
      <formula>"OPORTUNIDADE"</formula>
    </cfRule>
  </conditionalFormatting>
  <conditionalFormatting sqref="Y39">
    <cfRule type="cellIs" dxfId="3611" priority="4569" operator="equal">
      <formula>"NÃO"</formula>
    </cfRule>
    <cfRule type="cellIs" dxfId="3610" priority="4570" operator="equal">
      <formula>"SIM"</formula>
    </cfRule>
  </conditionalFormatting>
  <conditionalFormatting sqref="Y39">
    <cfRule type="cellIs" dxfId="3609" priority="4568" operator="equal">
      <formula>"OPORTUNIDADE"</formula>
    </cfRule>
  </conditionalFormatting>
  <conditionalFormatting sqref="Y39">
    <cfRule type="cellIs" dxfId="3608" priority="4566" operator="equal">
      <formula>"NÃO"</formula>
    </cfRule>
    <cfRule type="cellIs" dxfId="3607" priority="4567" operator="equal">
      <formula>"SIM"</formula>
    </cfRule>
  </conditionalFormatting>
  <conditionalFormatting sqref="Y39">
    <cfRule type="cellIs" dxfId="3606" priority="4565" operator="equal">
      <formula>"OPORTUNIDADE"</formula>
    </cfRule>
  </conditionalFormatting>
  <conditionalFormatting sqref="Y39">
    <cfRule type="cellIs" dxfId="3605" priority="4563" operator="equal">
      <formula>"NÃO"</formula>
    </cfRule>
    <cfRule type="cellIs" dxfId="3604" priority="4564" operator="equal">
      <formula>"SIM"</formula>
    </cfRule>
  </conditionalFormatting>
  <conditionalFormatting sqref="Y39">
    <cfRule type="cellIs" dxfId="3603" priority="4562" operator="equal">
      <formula>"OPORTUNIDADE"</formula>
    </cfRule>
  </conditionalFormatting>
  <conditionalFormatting sqref="Y39">
    <cfRule type="cellIs" dxfId="3602" priority="4560" operator="equal">
      <formula>"NÃO"</formula>
    </cfRule>
    <cfRule type="cellIs" dxfId="3601" priority="4561" operator="equal">
      <formula>"SIM"</formula>
    </cfRule>
  </conditionalFormatting>
  <conditionalFormatting sqref="Y39">
    <cfRule type="cellIs" dxfId="3600" priority="4559" operator="equal">
      <formula>"OPORTUNIDADE"</formula>
    </cfRule>
  </conditionalFormatting>
  <conditionalFormatting sqref="Y39">
    <cfRule type="cellIs" dxfId="3599" priority="4557" operator="equal">
      <formula>"NÃO"</formula>
    </cfRule>
    <cfRule type="cellIs" dxfId="3598" priority="4558" operator="equal">
      <formula>"SIM"</formula>
    </cfRule>
  </conditionalFormatting>
  <conditionalFormatting sqref="Y39">
    <cfRule type="cellIs" dxfId="3597" priority="4556" operator="equal">
      <formula>"OPORTUNIDADE"</formula>
    </cfRule>
  </conditionalFormatting>
  <conditionalFormatting sqref="Y39">
    <cfRule type="cellIs" dxfId="3596" priority="4554" operator="equal">
      <formula>"NÃO"</formula>
    </cfRule>
    <cfRule type="cellIs" dxfId="3595" priority="4555" operator="equal">
      <formula>"SIM"</formula>
    </cfRule>
  </conditionalFormatting>
  <conditionalFormatting sqref="Y39">
    <cfRule type="cellIs" dxfId="3594" priority="4553" operator="equal">
      <formula>"OPORTUNIDADE"</formula>
    </cfRule>
  </conditionalFormatting>
  <conditionalFormatting sqref="Y39">
    <cfRule type="cellIs" dxfId="3593" priority="4551" operator="equal">
      <formula>"NÃO"</formula>
    </cfRule>
    <cfRule type="cellIs" dxfId="3592" priority="4552" operator="equal">
      <formula>"SIM"</formula>
    </cfRule>
  </conditionalFormatting>
  <conditionalFormatting sqref="Y39">
    <cfRule type="cellIs" dxfId="3591" priority="4550" operator="equal">
      <formula>"OPORTUNIDADE"</formula>
    </cfRule>
  </conditionalFormatting>
  <conditionalFormatting sqref="Y39">
    <cfRule type="cellIs" dxfId="3590" priority="4548" operator="equal">
      <formula>"NÃO"</formula>
    </cfRule>
    <cfRule type="cellIs" dxfId="3589" priority="4549" operator="equal">
      <formula>"SIM"</formula>
    </cfRule>
  </conditionalFormatting>
  <conditionalFormatting sqref="Y39:Z39">
    <cfRule type="cellIs" dxfId="3588" priority="4547" operator="equal">
      <formula>"OPORTUNIDADE"</formula>
    </cfRule>
  </conditionalFormatting>
  <conditionalFormatting sqref="Y39:Z39">
    <cfRule type="cellIs" dxfId="3587" priority="4545" operator="equal">
      <formula>"NÃO"</formula>
    </cfRule>
    <cfRule type="cellIs" dxfId="3586" priority="4546" operator="equal">
      <formula>"SIM"</formula>
    </cfRule>
  </conditionalFormatting>
  <conditionalFormatting sqref="Y39:Z39">
    <cfRule type="cellIs" dxfId="3585" priority="4544" operator="equal">
      <formula>"OPORTUNIDADE"</formula>
    </cfRule>
  </conditionalFormatting>
  <conditionalFormatting sqref="Y39:Z39">
    <cfRule type="cellIs" dxfId="3584" priority="4542" operator="equal">
      <formula>"NÃO"</formula>
    </cfRule>
    <cfRule type="cellIs" dxfId="3583" priority="4543" operator="equal">
      <formula>"SIM"</formula>
    </cfRule>
  </conditionalFormatting>
  <conditionalFormatting sqref="Y39:Z39">
    <cfRule type="cellIs" dxfId="3582" priority="4541" operator="equal">
      <formula>"OPORTUNIDADE"</formula>
    </cfRule>
  </conditionalFormatting>
  <conditionalFormatting sqref="Y39:Z39">
    <cfRule type="cellIs" dxfId="3581" priority="4539" operator="equal">
      <formula>"NÃO"</formula>
    </cfRule>
    <cfRule type="cellIs" dxfId="3580" priority="4540" operator="equal">
      <formula>"SIM"</formula>
    </cfRule>
  </conditionalFormatting>
  <conditionalFormatting sqref="Y39:Z39">
    <cfRule type="cellIs" dxfId="3579" priority="4538" operator="equal">
      <formula>"OPORTUNIDADE"</formula>
    </cfRule>
  </conditionalFormatting>
  <conditionalFormatting sqref="Y39:Z39">
    <cfRule type="cellIs" dxfId="3578" priority="4536" operator="equal">
      <formula>"NÃO"</formula>
    </cfRule>
    <cfRule type="cellIs" dxfId="3577" priority="4537" operator="equal">
      <formula>"SIM"</formula>
    </cfRule>
  </conditionalFormatting>
  <conditionalFormatting sqref="Y39:Z39">
    <cfRule type="cellIs" dxfId="3576" priority="4535" operator="equal">
      <formula>"OPORTUNIDADE"</formula>
    </cfRule>
  </conditionalFormatting>
  <conditionalFormatting sqref="Y39:Z39">
    <cfRule type="cellIs" dxfId="3575" priority="4533" operator="equal">
      <formula>"NÃO"</formula>
    </cfRule>
    <cfRule type="cellIs" dxfId="3574" priority="4534" operator="equal">
      <formula>"SIM"</formula>
    </cfRule>
  </conditionalFormatting>
  <conditionalFormatting sqref="Y39:Z39">
    <cfRule type="cellIs" dxfId="3573" priority="4532" operator="equal">
      <formula>"OPORTUNIDADE"</formula>
    </cfRule>
  </conditionalFormatting>
  <conditionalFormatting sqref="Y39:Z39">
    <cfRule type="cellIs" dxfId="3572" priority="4530" operator="equal">
      <formula>"NÃO"</formula>
    </cfRule>
    <cfRule type="cellIs" dxfId="3571" priority="4531" operator="equal">
      <formula>"SIM"</formula>
    </cfRule>
  </conditionalFormatting>
  <conditionalFormatting sqref="Y39:Z39">
    <cfRule type="cellIs" dxfId="3570" priority="4529" operator="equal">
      <formula>"OPORTUNIDADE"</formula>
    </cfRule>
  </conditionalFormatting>
  <conditionalFormatting sqref="Y39:Z39">
    <cfRule type="cellIs" dxfId="3569" priority="4527" operator="equal">
      <formula>"NÃO"</formula>
    </cfRule>
    <cfRule type="cellIs" dxfId="3568" priority="4528" operator="equal">
      <formula>"SIM"</formula>
    </cfRule>
  </conditionalFormatting>
  <conditionalFormatting sqref="Y39:Z39">
    <cfRule type="cellIs" dxfId="3567" priority="4526" operator="equal">
      <formula>"OPORTUNIDADE"</formula>
    </cfRule>
  </conditionalFormatting>
  <conditionalFormatting sqref="Y39:Z39">
    <cfRule type="cellIs" dxfId="3566" priority="4524" operator="equal">
      <formula>"NÃO"</formula>
    </cfRule>
    <cfRule type="cellIs" dxfId="3565" priority="4525" operator="equal">
      <formula>"SIM"</formula>
    </cfRule>
  </conditionalFormatting>
  <conditionalFormatting sqref="Y39:Z39">
    <cfRule type="cellIs" dxfId="3564" priority="4523" operator="equal">
      <formula>"OPORTUNIDADE"</formula>
    </cfRule>
  </conditionalFormatting>
  <conditionalFormatting sqref="Y39:Z39">
    <cfRule type="cellIs" dxfId="3563" priority="4521" operator="equal">
      <formula>"NÃO"</formula>
    </cfRule>
    <cfRule type="cellIs" dxfId="3562" priority="4522" operator="equal">
      <formula>"SIM"</formula>
    </cfRule>
  </conditionalFormatting>
  <conditionalFormatting sqref="Z35">
    <cfRule type="cellIs" dxfId="3561" priority="4520" operator="equal">
      <formula>"OPORTUNIDADE"</formula>
    </cfRule>
  </conditionalFormatting>
  <conditionalFormatting sqref="Z35">
    <cfRule type="cellIs" dxfId="3560" priority="4518" operator="equal">
      <formula>"NÃO"</formula>
    </cfRule>
    <cfRule type="cellIs" dxfId="3559" priority="4519" operator="equal">
      <formula>"SIM"</formula>
    </cfRule>
  </conditionalFormatting>
  <conditionalFormatting sqref="Y35">
    <cfRule type="cellIs" dxfId="3558" priority="4517" operator="equal">
      <formula>"OPORTUNIDADE"</formula>
    </cfRule>
  </conditionalFormatting>
  <conditionalFormatting sqref="Y35">
    <cfRule type="cellIs" dxfId="3557" priority="4515" operator="equal">
      <formula>"NÃO"</formula>
    </cfRule>
    <cfRule type="cellIs" dxfId="3556" priority="4516" operator="equal">
      <formula>"SIM"</formula>
    </cfRule>
  </conditionalFormatting>
  <conditionalFormatting sqref="BK18">
    <cfRule type="iconSet" priority="4514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513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4511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510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4509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503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4502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4500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498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497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496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555" priority="4491" operator="equal">
      <formula>"OPORTUNIDADE"</formula>
    </cfRule>
  </conditionalFormatting>
  <conditionalFormatting sqref="Z52:Z54">
    <cfRule type="cellIs" dxfId="3554" priority="4489" operator="equal">
      <formula>"NÃO"</formula>
    </cfRule>
    <cfRule type="cellIs" dxfId="3553" priority="4490" operator="equal">
      <formula>"SIM"</formula>
    </cfRule>
  </conditionalFormatting>
  <conditionalFormatting sqref="Z52:Z54">
    <cfRule type="cellIs" dxfId="3552" priority="4473" operator="equal">
      <formula>"OPORTUNIDADE"</formula>
    </cfRule>
  </conditionalFormatting>
  <conditionalFormatting sqref="Z52:Z54">
    <cfRule type="cellIs" dxfId="3551" priority="4471" operator="equal">
      <formula>"NÃO"</formula>
    </cfRule>
    <cfRule type="cellIs" dxfId="3550" priority="4472" operator="equal">
      <formula>"SIM"</formula>
    </cfRule>
  </conditionalFormatting>
  <conditionalFormatting sqref="Z52:Z54">
    <cfRule type="cellIs" dxfId="3549" priority="4470" operator="equal">
      <formula>"OPORTUNIDADE"</formula>
    </cfRule>
  </conditionalFormatting>
  <conditionalFormatting sqref="Z52:Z54">
    <cfRule type="cellIs" dxfId="3548" priority="4468" operator="equal">
      <formula>"NÃO"</formula>
    </cfRule>
    <cfRule type="cellIs" dxfId="3547" priority="4469" operator="equal">
      <formula>"SIM"</formula>
    </cfRule>
  </conditionalFormatting>
  <conditionalFormatting sqref="Z52:Z54">
    <cfRule type="cellIs" dxfId="3546" priority="4467" operator="equal">
      <formula>"OPORTUNIDADE"</formula>
    </cfRule>
  </conditionalFormatting>
  <conditionalFormatting sqref="Z52:Z54">
    <cfRule type="cellIs" dxfId="3545" priority="4465" operator="equal">
      <formula>"NÃO"</formula>
    </cfRule>
    <cfRule type="cellIs" dxfId="3544" priority="4466" operator="equal">
      <formula>"SIM"</formula>
    </cfRule>
  </conditionalFormatting>
  <conditionalFormatting sqref="Z52:Z54">
    <cfRule type="cellIs" dxfId="3543" priority="4446" operator="equal">
      <formula>"OPORTUNIDADE"</formula>
    </cfRule>
  </conditionalFormatting>
  <conditionalFormatting sqref="Z52:Z54">
    <cfRule type="cellIs" dxfId="3542" priority="4444" operator="equal">
      <formula>"NÃO"</formula>
    </cfRule>
    <cfRule type="cellIs" dxfId="3541" priority="4445" operator="equal">
      <formula>"SIM"</formula>
    </cfRule>
  </conditionalFormatting>
  <conditionalFormatting sqref="Z52:Z54">
    <cfRule type="cellIs" dxfId="3540" priority="4443" operator="equal">
      <formula>"OPORTUNIDADE"</formula>
    </cfRule>
  </conditionalFormatting>
  <conditionalFormatting sqref="Z52:Z54">
    <cfRule type="cellIs" dxfId="3539" priority="4441" operator="equal">
      <formula>"NÃO"</formula>
    </cfRule>
    <cfRule type="cellIs" dxfId="3538" priority="4442" operator="equal">
      <formula>"SIM"</formula>
    </cfRule>
  </conditionalFormatting>
  <conditionalFormatting sqref="Z52:Z54">
    <cfRule type="cellIs" dxfId="3537" priority="4428" operator="equal">
      <formula>"OPORTUNIDADE"</formula>
    </cfRule>
  </conditionalFormatting>
  <conditionalFormatting sqref="Z52:Z54">
    <cfRule type="cellIs" dxfId="3536" priority="4426" operator="equal">
      <formula>"NÃO"</formula>
    </cfRule>
    <cfRule type="cellIs" dxfId="3535" priority="4427" operator="equal">
      <formula>"SIM"</formula>
    </cfRule>
  </conditionalFormatting>
  <conditionalFormatting sqref="Z52:Z54">
    <cfRule type="cellIs" dxfId="3534" priority="4425" operator="equal">
      <formula>"OPORTUNIDADE"</formula>
    </cfRule>
  </conditionalFormatting>
  <conditionalFormatting sqref="Z52:Z54">
    <cfRule type="cellIs" dxfId="3533" priority="4423" operator="equal">
      <formula>"NÃO"</formula>
    </cfRule>
    <cfRule type="cellIs" dxfId="3532" priority="4424" operator="equal">
      <formula>"SIM"</formula>
    </cfRule>
  </conditionalFormatting>
  <conditionalFormatting sqref="Z52:Z54">
    <cfRule type="cellIs" dxfId="3531" priority="4422" operator="equal">
      <formula>"OPORTUNIDADE"</formula>
    </cfRule>
  </conditionalFormatting>
  <conditionalFormatting sqref="Z52:Z54">
    <cfRule type="cellIs" dxfId="3530" priority="4420" operator="equal">
      <formula>"NÃO"</formula>
    </cfRule>
    <cfRule type="cellIs" dxfId="3529" priority="4421" operator="equal">
      <formula>"SIM"</formula>
    </cfRule>
  </conditionalFormatting>
  <conditionalFormatting sqref="Z52:Z54">
    <cfRule type="cellIs" dxfId="3528" priority="4392" operator="equal">
      <formula>"OPORTUNIDADE"</formula>
    </cfRule>
  </conditionalFormatting>
  <conditionalFormatting sqref="Z52:Z54">
    <cfRule type="cellIs" dxfId="3527" priority="4390" operator="equal">
      <formula>"NÃO"</formula>
    </cfRule>
    <cfRule type="cellIs" dxfId="3526" priority="4391" operator="equal">
      <formula>"SIM"</formula>
    </cfRule>
  </conditionalFormatting>
  <conditionalFormatting sqref="Z52:Z54">
    <cfRule type="cellIs" dxfId="3525" priority="4389" operator="equal">
      <formula>"OPORTUNIDADE"</formula>
    </cfRule>
  </conditionalFormatting>
  <conditionalFormatting sqref="Z52:Z54">
    <cfRule type="cellIs" dxfId="3524" priority="4387" operator="equal">
      <formula>"NÃO"</formula>
    </cfRule>
    <cfRule type="cellIs" dxfId="3523" priority="4388" operator="equal">
      <formula>"SIM"</formula>
    </cfRule>
  </conditionalFormatting>
  <conditionalFormatting sqref="Z52:Z54">
    <cfRule type="cellIs" dxfId="3522" priority="4386" operator="equal">
      <formula>"OPORTUNIDADE"</formula>
    </cfRule>
  </conditionalFormatting>
  <conditionalFormatting sqref="Z52:Z54">
    <cfRule type="cellIs" dxfId="3521" priority="4384" operator="equal">
      <formula>"NÃO"</formula>
    </cfRule>
    <cfRule type="cellIs" dxfId="3520" priority="4385" operator="equal">
      <formula>"SIM"</formula>
    </cfRule>
  </conditionalFormatting>
  <conditionalFormatting sqref="Z52:Z54">
    <cfRule type="cellIs" dxfId="3519" priority="4383" operator="equal">
      <formula>"OPORTUNIDADE"</formula>
    </cfRule>
  </conditionalFormatting>
  <conditionalFormatting sqref="Z52:Z54">
    <cfRule type="cellIs" dxfId="3518" priority="4381" operator="equal">
      <formula>"NÃO"</formula>
    </cfRule>
    <cfRule type="cellIs" dxfId="3517" priority="4382" operator="equal">
      <formula>"SIM"</formula>
    </cfRule>
  </conditionalFormatting>
  <conditionalFormatting sqref="Z52:Z54">
    <cfRule type="cellIs" dxfId="3516" priority="4380" operator="equal">
      <formula>"OPORTUNIDADE"</formula>
    </cfRule>
  </conditionalFormatting>
  <conditionalFormatting sqref="Z52:Z54">
    <cfRule type="cellIs" dxfId="3515" priority="4378" operator="equal">
      <formula>"NÃO"</formula>
    </cfRule>
    <cfRule type="cellIs" dxfId="3514" priority="4379" operator="equal">
      <formula>"SIM"</formula>
    </cfRule>
  </conditionalFormatting>
  <conditionalFormatting sqref="Z52:Z54">
    <cfRule type="cellIs" dxfId="3513" priority="4377" operator="equal">
      <formula>"OPORTUNIDADE"</formula>
    </cfRule>
  </conditionalFormatting>
  <conditionalFormatting sqref="Z52:Z54">
    <cfRule type="cellIs" dxfId="3512" priority="4375" operator="equal">
      <formula>"NÃO"</formula>
    </cfRule>
    <cfRule type="cellIs" dxfId="3511" priority="4376" operator="equal">
      <formula>"SIM"</formula>
    </cfRule>
  </conditionalFormatting>
  <conditionalFormatting sqref="Z52:Z54">
    <cfRule type="cellIs" dxfId="3510" priority="4374" operator="equal">
      <formula>"OPORTUNIDADE"</formula>
    </cfRule>
  </conditionalFormatting>
  <conditionalFormatting sqref="Z52:Z54">
    <cfRule type="cellIs" dxfId="3509" priority="4372" operator="equal">
      <formula>"NÃO"</formula>
    </cfRule>
    <cfRule type="cellIs" dxfId="3508" priority="4373" operator="equal">
      <formula>"SIM"</formula>
    </cfRule>
  </conditionalFormatting>
  <conditionalFormatting sqref="Z52:Z54">
    <cfRule type="cellIs" dxfId="3507" priority="4371" operator="equal">
      <formula>"OPORTUNIDADE"</formula>
    </cfRule>
  </conditionalFormatting>
  <conditionalFormatting sqref="Z52:Z54">
    <cfRule type="cellIs" dxfId="3506" priority="4369" operator="equal">
      <formula>"NÃO"</formula>
    </cfRule>
    <cfRule type="cellIs" dxfId="3505" priority="4370" operator="equal">
      <formula>"SIM"</formula>
    </cfRule>
  </conditionalFormatting>
  <conditionalFormatting sqref="Z52:Z54">
    <cfRule type="cellIs" dxfId="3504" priority="4368" operator="equal">
      <formula>"OPORTUNIDADE"</formula>
    </cfRule>
  </conditionalFormatting>
  <conditionalFormatting sqref="Z52:Z54">
    <cfRule type="cellIs" dxfId="3503" priority="4366" operator="equal">
      <formula>"NÃO"</formula>
    </cfRule>
    <cfRule type="cellIs" dxfId="3502" priority="4367" operator="equal">
      <formula>"SIM"</formula>
    </cfRule>
  </conditionalFormatting>
  <conditionalFormatting sqref="Y54">
    <cfRule type="cellIs" dxfId="3501" priority="4365" operator="equal">
      <formula>"OPORTUNIDADE"</formula>
    </cfRule>
  </conditionalFormatting>
  <conditionalFormatting sqref="Y54">
    <cfRule type="cellIs" dxfId="3500" priority="4363" operator="equal">
      <formula>"NÃO"</formula>
    </cfRule>
    <cfRule type="cellIs" dxfId="3499" priority="4364" operator="equal">
      <formula>"SIM"</formula>
    </cfRule>
  </conditionalFormatting>
  <conditionalFormatting sqref="Z50:Z53">
    <cfRule type="cellIs" dxfId="3498" priority="4361" operator="equal">
      <formula>"OPORTUNIDADE"</formula>
    </cfRule>
  </conditionalFormatting>
  <conditionalFormatting sqref="Z50:Z53">
    <cfRule type="cellIs" dxfId="3497" priority="4359" operator="equal">
      <formula>"NÃO"</formula>
    </cfRule>
    <cfRule type="cellIs" dxfId="3496" priority="4360" operator="equal">
      <formula>"SIM"</formula>
    </cfRule>
  </conditionalFormatting>
  <conditionalFormatting sqref="Z50:Z53">
    <cfRule type="cellIs" dxfId="3495" priority="4355" operator="equal">
      <formula>"OPORTUNIDADE"</formula>
    </cfRule>
  </conditionalFormatting>
  <conditionalFormatting sqref="Z50:Z53">
    <cfRule type="cellIs" dxfId="3494" priority="4353" operator="equal">
      <formula>"NÃO"</formula>
    </cfRule>
    <cfRule type="cellIs" dxfId="3493" priority="4354" operator="equal">
      <formula>"SIM"</formula>
    </cfRule>
  </conditionalFormatting>
  <conditionalFormatting sqref="Z50:Z53">
    <cfRule type="cellIs" dxfId="3492" priority="4352" operator="equal">
      <formula>"OPORTUNIDADE"</formula>
    </cfRule>
  </conditionalFormatting>
  <conditionalFormatting sqref="Z50:Z53">
    <cfRule type="cellIs" dxfId="3491" priority="4350" operator="equal">
      <formula>"NÃO"</formula>
    </cfRule>
    <cfRule type="cellIs" dxfId="3490" priority="4351" operator="equal">
      <formula>"SIM"</formula>
    </cfRule>
  </conditionalFormatting>
  <conditionalFormatting sqref="Z51:Z53">
    <cfRule type="cellIs" dxfId="3489" priority="4349" operator="equal">
      <formula>"OPORTUNIDADE"</formula>
    </cfRule>
  </conditionalFormatting>
  <conditionalFormatting sqref="Z51:Z53">
    <cfRule type="cellIs" dxfId="3488" priority="4347" operator="equal">
      <formula>"NÃO"</formula>
    </cfRule>
    <cfRule type="cellIs" dxfId="3487" priority="4348" operator="equal">
      <formula>"SIM"</formula>
    </cfRule>
  </conditionalFormatting>
  <conditionalFormatting sqref="Z50:Z51">
    <cfRule type="cellIs" dxfId="3486" priority="4346" operator="equal">
      <formula>"OPORTUNIDADE"</formula>
    </cfRule>
  </conditionalFormatting>
  <conditionalFormatting sqref="Z50:Z51">
    <cfRule type="cellIs" dxfId="3485" priority="4344" operator="equal">
      <formula>"NÃO"</formula>
    </cfRule>
    <cfRule type="cellIs" dxfId="3484" priority="4345" operator="equal">
      <formula>"SIM"</formula>
    </cfRule>
  </conditionalFormatting>
  <conditionalFormatting sqref="Z48:Z49">
    <cfRule type="cellIs" dxfId="3483" priority="4343" operator="equal">
      <formula>"OPORTUNIDADE"</formula>
    </cfRule>
  </conditionalFormatting>
  <conditionalFormatting sqref="Z48:Z49">
    <cfRule type="cellIs" dxfId="3482" priority="4341" operator="equal">
      <formula>"NÃO"</formula>
    </cfRule>
    <cfRule type="cellIs" dxfId="3481" priority="4342" operator="equal">
      <formula>"SIM"</formula>
    </cfRule>
  </conditionalFormatting>
  <conditionalFormatting sqref="Z46">
    <cfRule type="cellIs" dxfId="3480" priority="4334" operator="equal">
      <formula>"OPORTUNIDADE"</formula>
    </cfRule>
  </conditionalFormatting>
  <conditionalFormatting sqref="Z46">
    <cfRule type="cellIs" dxfId="3479" priority="4332" operator="equal">
      <formula>"NÃO"</formula>
    </cfRule>
    <cfRule type="cellIs" dxfId="3478" priority="4333" operator="equal">
      <formula>"SIM"</formula>
    </cfRule>
  </conditionalFormatting>
  <conditionalFormatting sqref="Y46:Y53 Y55:Y56">
    <cfRule type="cellIs" dxfId="3477" priority="4328" operator="equal">
      <formula>"OPORTUNIDADE"</formula>
    </cfRule>
  </conditionalFormatting>
  <conditionalFormatting sqref="Y46:Y53 Y55:Y56">
    <cfRule type="cellIs" dxfId="3476" priority="4326" operator="equal">
      <formula>"NÃO"</formula>
    </cfRule>
    <cfRule type="cellIs" dxfId="3475" priority="4327" operator="equal">
      <formula>"SIM"</formula>
    </cfRule>
  </conditionalFormatting>
  <conditionalFormatting sqref="Z54:Z55">
    <cfRule type="cellIs" dxfId="3474" priority="4325" operator="equal">
      <formula>"OPORTUNIDADE"</formula>
    </cfRule>
  </conditionalFormatting>
  <conditionalFormatting sqref="Z54:Z55">
    <cfRule type="cellIs" dxfId="3473" priority="4323" operator="equal">
      <formula>"NÃO"</formula>
    </cfRule>
    <cfRule type="cellIs" dxfId="3472" priority="4324" operator="equal">
      <formula>"SIM"</formula>
    </cfRule>
  </conditionalFormatting>
  <conditionalFormatting sqref="Z54:Z55">
    <cfRule type="cellIs" dxfId="3471" priority="4322" operator="equal">
      <formula>"OPORTUNIDADE"</formula>
    </cfRule>
  </conditionalFormatting>
  <conditionalFormatting sqref="Z54:Z55">
    <cfRule type="cellIs" dxfId="3470" priority="4320" operator="equal">
      <formula>"NÃO"</formula>
    </cfRule>
    <cfRule type="cellIs" dxfId="3469" priority="4321" operator="equal">
      <formula>"SIM"</formula>
    </cfRule>
  </conditionalFormatting>
  <conditionalFormatting sqref="Z54:Z55">
    <cfRule type="cellIs" dxfId="3468" priority="4319" operator="equal">
      <formula>"OPORTUNIDADE"</formula>
    </cfRule>
  </conditionalFormatting>
  <conditionalFormatting sqref="Z54:Z55">
    <cfRule type="cellIs" dxfId="3467" priority="4317" operator="equal">
      <formula>"NÃO"</formula>
    </cfRule>
    <cfRule type="cellIs" dxfId="3466" priority="4318" operator="equal">
      <formula>"SIM"</formula>
    </cfRule>
  </conditionalFormatting>
  <conditionalFormatting sqref="Z54:Z55">
    <cfRule type="cellIs" dxfId="3465" priority="4316" operator="equal">
      <formula>"OPORTUNIDADE"</formula>
    </cfRule>
  </conditionalFormatting>
  <conditionalFormatting sqref="Z54:Z55">
    <cfRule type="cellIs" dxfId="3464" priority="4314" operator="equal">
      <formula>"NÃO"</formula>
    </cfRule>
    <cfRule type="cellIs" dxfId="3463" priority="4315" operator="equal">
      <formula>"SIM"</formula>
    </cfRule>
  </conditionalFormatting>
  <conditionalFormatting sqref="BJ35:BK35">
    <cfRule type="iconSet" priority="4313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4312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311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310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309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308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306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305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304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302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462" priority="4301" operator="equal">
      <formula>"OPORTUNIDADE"</formula>
    </cfRule>
  </conditionalFormatting>
  <conditionalFormatting sqref="Z56">
    <cfRule type="cellIs" dxfId="3461" priority="4299" operator="equal">
      <formula>"NÃO"</formula>
    </cfRule>
    <cfRule type="cellIs" dxfId="3460" priority="4300" operator="equal">
      <formula>"SIM"</formula>
    </cfRule>
  </conditionalFormatting>
  <conditionalFormatting sqref="BK43">
    <cfRule type="iconSet" priority="4292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291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290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289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288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287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286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285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284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283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459" priority="4282" operator="equal">
      <formula>"OPORTUNIDADE"</formula>
    </cfRule>
  </conditionalFormatting>
  <conditionalFormatting sqref="Z66">
    <cfRule type="cellIs" dxfId="3458" priority="4280" operator="equal">
      <formula>"NÃO"</formula>
    </cfRule>
    <cfRule type="cellIs" dxfId="3457" priority="4281" operator="equal">
      <formula>"SIM"</formula>
    </cfRule>
  </conditionalFormatting>
  <conditionalFormatting sqref="Z66">
    <cfRule type="cellIs" dxfId="3456" priority="4279" operator="equal">
      <formula>"OPORTUNIDADE"</formula>
    </cfRule>
  </conditionalFormatting>
  <conditionalFormatting sqref="Z66">
    <cfRule type="cellIs" dxfId="3455" priority="4277" operator="equal">
      <formula>"NÃO"</formula>
    </cfRule>
    <cfRule type="cellIs" dxfId="3454" priority="4278" operator="equal">
      <formula>"SIM"</formula>
    </cfRule>
  </conditionalFormatting>
  <conditionalFormatting sqref="Z66">
    <cfRule type="cellIs" dxfId="3453" priority="4276" operator="equal">
      <formula>"OPORTUNIDADE"</formula>
    </cfRule>
  </conditionalFormatting>
  <conditionalFormatting sqref="Z66">
    <cfRule type="cellIs" dxfId="3452" priority="4274" operator="equal">
      <formula>"NÃO"</formula>
    </cfRule>
    <cfRule type="cellIs" dxfId="3451" priority="4275" operator="equal">
      <formula>"SIM"</formula>
    </cfRule>
  </conditionalFormatting>
  <conditionalFormatting sqref="Z66">
    <cfRule type="cellIs" dxfId="3450" priority="4273" operator="equal">
      <formula>"OPORTUNIDADE"</formula>
    </cfRule>
  </conditionalFormatting>
  <conditionalFormatting sqref="Z66">
    <cfRule type="cellIs" dxfId="3449" priority="4271" operator="equal">
      <formula>"NÃO"</formula>
    </cfRule>
    <cfRule type="cellIs" dxfId="3448" priority="4272" operator="equal">
      <formula>"SIM"</formula>
    </cfRule>
  </conditionalFormatting>
  <conditionalFormatting sqref="Z66">
    <cfRule type="cellIs" dxfId="3447" priority="4270" operator="equal">
      <formula>"OPORTUNIDADE"</formula>
    </cfRule>
  </conditionalFormatting>
  <conditionalFormatting sqref="Z66">
    <cfRule type="cellIs" dxfId="3446" priority="4268" operator="equal">
      <formula>"NÃO"</formula>
    </cfRule>
    <cfRule type="cellIs" dxfId="3445" priority="4269" operator="equal">
      <formula>"SIM"</formula>
    </cfRule>
  </conditionalFormatting>
  <conditionalFormatting sqref="Y66">
    <cfRule type="cellIs" dxfId="3444" priority="4267" operator="equal">
      <formula>"OPORTUNIDADE"</formula>
    </cfRule>
  </conditionalFormatting>
  <conditionalFormatting sqref="Y66">
    <cfRule type="cellIs" dxfId="3443" priority="4265" operator="equal">
      <formula>"NÃO"</formula>
    </cfRule>
    <cfRule type="cellIs" dxfId="3442" priority="4266" operator="equal">
      <formula>"SIM"</formula>
    </cfRule>
  </conditionalFormatting>
  <conditionalFormatting sqref="Z65">
    <cfRule type="cellIs" dxfId="3441" priority="4264" operator="equal">
      <formula>"OPORTUNIDADE"</formula>
    </cfRule>
  </conditionalFormatting>
  <conditionalFormatting sqref="Z65">
    <cfRule type="cellIs" dxfId="3440" priority="4262" operator="equal">
      <formula>"NÃO"</formula>
    </cfRule>
    <cfRule type="cellIs" dxfId="3439" priority="4263" operator="equal">
      <formula>"SIM"</formula>
    </cfRule>
  </conditionalFormatting>
  <conditionalFormatting sqref="Z65">
    <cfRule type="cellIs" dxfId="3438" priority="4261" operator="equal">
      <formula>"OPORTUNIDADE"</formula>
    </cfRule>
  </conditionalFormatting>
  <conditionalFormatting sqref="Z65">
    <cfRule type="cellIs" dxfId="3437" priority="4259" operator="equal">
      <formula>"NÃO"</formula>
    </cfRule>
    <cfRule type="cellIs" dxfId="3436" priority="4260" operator="equal">
      <formula>"SIM"</formula>
    </cfRule>
  </conditionalFormatting>
  <conditionalFormatting sqref="Z65">
    <cfRule type="cellIs" dxfId="3435" priority="4258" operator="equal">
      <formula>"OPORTUNIDADE"</formula>
    </cfRule>
  </conditionalFormatting>
  <conditionalFormatting sqref="Z65">
    <cfRule type="cellIs" dxfId="3434" priority="4256" operator="equal">
      <formula>"NÃO"</formula>
    </cfRule>
    <cfRule type="cellIs" dxfId="3433" priority="4257" operator="equal">
      <formula>"SIM"</formula>
    </cfRule>
  </conditionalFormatting>
  <conditionalFormatting sqref="Z65">
    <cfRule type="cellIs" dxfId="3432" priority="4255" operator="equal">
      <formula>"OPORTUNIDADE"</formula>
    </cfRule>
  </conditionalFormatting>
  <conditionalFormatting sqref="Z65">
    <cfRule type="cellIs" dxfId="3431" priority="4253" operator="equal">
      <formula>"NÃO"</formula>
    </cfRule>
    <cfRule type="cellIs" dxfId="3430" priority="4254" operator="equal">
      <formula>"SIM"</formula>
    </cfRule>
  </conditionalFormatting>
  <conditionalFormatting sqref="Z65">
    <cfRule type="cellIs" dxfId="3429" priority="4252" operator="equal">
      <formula>"OPORTUNIDADE"</formula>
    </cfRule>
  </conditionalFormatting>
  <conditionalFormatting sqref="Z65">
    <cfRule type="cellIs" dxfId="3428" priority="4250" operator="equal">
      <formula>"NÃO"</formula>
    </cfRule>
    <cfRule type="cellIs" dxfId="3427" priority="4251" operator="equal">
      <formula>"SIM"</formula>
    </cfRule>
  </conditionalFormatting>
  <conditionalFormatting sqref="Y65">
    <cfRule type="cellIs" dxfId="3426" priority="4249" operator="equal">
      <formula>"OPORTUNIDADE"</formula>
    </cfRule>
  </conditionalFormatting>
  <conditionalFormatting sqref="Y65">
    <cfRule type="cellIs" dxfId="3425" priority="4247" operator="equal">
      <formula>"NÃO"</formula>
    </cfRule>
    <cfRule type="cellIs" dxfId="3424" priority="4248" operator="equal">
      <formula>"SIM"</formula>
    </cfRule>
  </conditionalFormatting>
  <conditionalFormatting sqref="Z69">
    <cfRule type="cellIs" dxfId="3423" priority="4243" operator="equal">
      <formula>"OPORTUNIDADE"</formula>
    </cfRule>
  </conditionalFormatting>
  <conditionalFormatting sqref="Z69">
    <cfRule type="cellIs" dxfId="3422" priority="4241" operator="equal">
      <formula>"NÃO"</formula>
    </cfRule>
    <cfRule type="cellIs" dxfId="3421" priority="4242" operator="equal">
      <formula>"SIM"</formula>
    </cfRule>
  </conditionalFormatting>
  <conditionalFormatting sqref="Z69">
    <cfRule type="cellIs" dxfId="3420" priority="4240" operator="equal">
      <formula>"OPORTUNIDADE"</formula>
    </cfRule>
  </conditionalFormatting>
  <conditionalFormatting sqref="Z69">
    <cfRule type="cellIs" dxfId="3419" priority="4238" operator="equal">
      <formula>"NÃO"</formula>
    </cfRule>
    <cfRule type="cellIs" dxfId="3418" priority="4239" operator="equal">
      <formula>"SIM"</formula>
    </cfRule>
  </conditionalFormatting>
  <conditionalFormatting sqref="Z69">
    <cfRule type="cellIs" dxfId="3417" priority="4237" operator="equal">
      <formula>"OPORTUNIDADE"</formula>
    </cfRule>
  </conditionalFormatting>
  <conditionalFormatting sqref="Z69">
    <cfRule type="cellIs" dxfId="3416" priority="4235" operator="equal">
      <formula>"NÃO"</formula>
    </cfRule>
    <cfRule type="cellIs" dxfId="3415" priority="4236" operator="equal">
      <formula>"SIM"</formula>
    </cfRule>
  </conditionalFormatting>
  <conditionalFormatting sqref="Z69">
    <cfRule type="cellIs" dxfId="3414" priority="4234" operator="equal">
      <formula>"OPORTUNIDADE"</formula>
    </cfRule>
  </conditionalFormatting>
  <conditionalFormatting sqref="Z69">
    <cfRule type="cellIs" dxfId="3413" priority="4232" operator="equal">
      <formula>"NÃO"</formula>
    </cfRule>
    <cfRule type="cellIs" dxfId="3412" priority="4233" operator="equal">
      <formula>"SIM"</formula>
    </cfRule>
  </conditionalFormatting>
  <conditionalFormatting sqref="BP50">
    <cfRule type="iconSet" priority="4231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4230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229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228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4226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411" priority="4224" operator="equal">
      <formula>"OPORTUNIDADE"</formula>
    </cfRule>
  </conditionalFormatting>
  <conditionalFormatting sqref="Z77:Z78">
    <cfRule type="cellIs" dxfId="3410" priority="4222" operator="equal">
      <formula>"NÃO"</formula>
    </cfRule>
    <cfRule type="cellIs" dxfId="3409" priority="4223" operator="equal">
      <formula>"SIM"</formula>
    </cfRule>
  </conditionalFormatting>
  <conditionalFormatting sqref="Y77:Y78 Y80:Y85">
    <cfRule type="cellIs" dxfId="3408" priority="4218" operator="equal">
      <formula>"OPORTUNIDADE"</formula>
    </cfRule>
  </conditionalFormatting>
  <conditionalFormatting sqref="Y77:Y78 Y80:Y85">
    <cfRule type="cellIs" dxfId="3407" priority="4216" operator="equal">
      <formula>"NÃO"</formula>
    </cfRule>
    <cfRule type="cellIs" dxfId="3406" priority="4217" operator="equal">
      <formula>"SIM"</formula>
    </cfRule>
  </conditionalFormatting>
  <conditionalFormatting sqref="BK69">
    <cfRule type="iconSet" priority="4213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212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405" priority="4211" operator="equal">
      <formula>"OPORTUNIDADE"</formula>
    </cfRule>
  </conditionalFormatting>
  <conditionalFormatting sqref="Z84">
    <cfRule type="cellIs" dxfId="3404" priority="4209" operator="equal">
      <formula>"NÃO"</formula>
    </cfRule>
    <cfRule type="cellIs" dxfId="3403" priority="4210" operator="equal">
      <formula>"SIM"</formula>
    </cfRule>
  </conditionalFormatting>
  <conditionalFormatting sqref="Z84">
    <cfRule type="cellIs" dxfId="3402" priority="4208" operator="equal">
      <formula>"OPORTUNIDADE"</formula>
    </cfRule>
  </conditionalFormatting>
  <conditionalFormatting sqref="Z84">
    <cfRule type="cellIs" dxfId="3401" priority="4206" operator="equal">
      <formula>"NÃO"</formula>
    </cfRule>
    <cfRule type="cellIs" dxfId="3400" priority="4207" operator="equal">
      <formula>"SIM"</formula>
    </cfRule>
  </conditionalFormatting>
  <conditionalFormatting sqref="Z84">
    <cfRule type="cellIs" dxfId="3399" priority="4205" operator="equal">
      <formula>"OPORTUNIDADE"</formula>
    </cfRule>
  </conditionalFormatting>
  <conditionalFormatting sqref="Z84">
    <cfRule type="cellIs" dxfId="3398" priority="4203" operator="equal">
      <formula>"NÃO"</formula>
    </cfRule>
    <cfRule type="cellIs" dxfId="3397" priority="4204" operator="equal">
      <formula>"SIM"</formula>
    </cfRule>
  </conditionalFormatting>
  <conditionalFormatting sqref="Z84">
    <cfRule type="cellIs" dxfId="3396" priority="4202" operator="equal">
      <formula>"OPORTUNIDADE"</formula>
    </cfRule>
  </conditionalFormatting>
  <conditionalFormatting sqref="Z84">
    <cfRule type="cellIs" dxfId="3395" priority="4200" operator="equal">
      <formula>"NÃO"</formula>
    </cfRule>
    <cfRule type="cellIs" dxfId="3394" priority="4201" operator="equal">
      <formula>"SIM"</formula>
    </cfRule>
  </conditionalFormatting>
  <conditionalFormatting sqref="Z94:Z95">
    <cfRule type="cellIs" dxfId="3393" priority="4199" operator="equal">
      <formula>"OPORTUNIDADE"</formula>
    </cfRule>
  </conditionalFormatting>
  <conditionalFormatting sqref="Z94:Z95">
    <cfRule type="cellIs" dxfId="3392" priority="4197" operator="equal">
      <formula>"NÃO"</formula>
    </cfRule>
    <cfRule type="cellIs" dxfId="3391" priority="4198" operator="equal">
      <formula>"SIM"</formula>
    </cfRule>
  </conditionalFormatting>
  <conditionalFormatting sqref="Z94:Z95">
    <cfRule type="cellIs" dxfId="3390" priority="4196" operator="equal">
      <formula>"OPORTUNIDADE"</formula>
    </cfRule>
  </conditionalFormatting>
  <conditionalFormatting sqref="Z94:Z95">
    <cfRule type="cellIs" dxfId="3389" priority="4194" operator="equal">
      <formula>"NÃO"</formula>
    </cfRule>
    <cfRule type="cellIs" dxfId="3388" priority="4195" operator="equal">
      <formula>"SIM"</formula>
    </cfRule>
  </conditionalFormatting>
  <conditionalFormatting sqref="Z94:Z95">
    <cfRule type="cellIs" dxfId="3387" priority="4193" operator="equal">
      <formula>"OPORTUNIDADE"</formula>
    </cfRule>
  </conditionalFormatting>
  <conditionalFormatting sqref="Z94:Z95">
    <cfRule type="cellIs" dxfId="3386" priority="4191" operator="equal">
      <formula>"NÃO"</formula>
    </cfRule>
    <cfRule type="cellIs" dxfId="3385" priority="4192" operator="equal">
      <formula>"SIM"</formula>
    </cfRule>
  </conditionalFormatting>
  <conditionalFormatting sqref="Z94:Z95">
    <cfRule type="cellIs" dxfId="3384" priority="4190" operator="equal">
      <formula>"OPORTUNIDADE"</formula>
    </cfRule>
  </conditionalFormatting>
  <conditionalFormatting sqref="Z94:Z95">
    <cfRule type="cellIs" dxfId="3383" priority="4188" operator="equal">
      <formula>"NÃO"</formula>
    </cfRule>
    <cfRule type="cellIs" dxfId="3382" priority="4189" operator="equal">
      <formula>"SIM"</formula>
    </cfRule>
  </conditionalFormatting>
  <conditionalFormatting sqref="Z94:Z95">
    <cfRule type="cellIs" dxfId="3381" priority="4187" operator="equal">
      <formula>"OPORTUNIDADE"</formula>
    </cfRule>
  </conditionalFormatting>
  <conditionalFormatting sqref="Z94:Z95">
    <cfRule type="cellIs" dxfId="3380" priority="4185" operator="equal">
      <formula>"NÃO"</formula>
    </cfRule>
    <cfRule type="cellIs" dxfId="3379" priority="4186" operator="equal">
      <formula>"SIM"</formula>
    </cfRule>
  </conditionalFormatting>
  <conditionalFormatting sqref="Z82">
    <cfRule type="cellIs" dxfId="3378" priority="4181" operator="equal">
      <formula>"OPORTUNIDADE"</formula>
    </cfRule>
  </conditionalFormatting>
  <conditionalFormatting sqref="Z82">
    <cfRule type="cellIs" dxfId="3377" priority="4179" operator="equal">
      <formula>"NÃO"</formula>
    </cfRule>
    <cfRule type="cellIs" dxfId="3376" priority="4180" operator="equal">
      <formula>"SIM"</formula>
    </cfRule>
  </conditionalFormatting>
  <conditionalFormatting sqref="Z82">
    <cfRule type="cellIs" dxfId="3375" priority="4178" operator="equal">
      <formula>"OPORTUNIDADE"</formula>
    </cfRule>
  </conditionalFormatting>
  <conditionalFormatting sqref="Z82">
    <cfRule type="cellIs" dxfId="3374" priority="4176" operator="equal">
      <formula>"NÃO"</formula>
    </cfRule>
    <cfRule type="cellIs" dxfId="3373" priority="4177" operator="equal">
      <formula>"SIM"</formula>
    </cfRule>
  </conditionalFormatting>
  <conditionalFormatting sqref="Z82">
    <cfRule type="cellIs" dxfId="3372" priority="4175" operator="equal">
      <formula>"OPORTUNIDADE"</formula>
    </cfRule>
  </conditionalFormatting>
  <conditionalFormatting sqref="Z82">
    <cfRule type="cellIs" dxfId="3371" priority="4173" operator="equal">
      <formula>"NÃO"</formula>
    </cfRule>
    <cfRule type="cellIs" dxfId="3370" priority="4174" operator="equal">
      <formula>"SIM"</formula>
    </cfRule>
  </conditionalFormatting>
  <conditionalFormatting sqref="Z82">
    <cfRule type="cellIs" dxfId="3369" priority="4172" operator="equal">
      <formula>"OPORTUNIDADE"</formula>
    </cfRule>
  </conditionalFormatting>
  <conditionalFormatting sqref="Z82">
    <cfRule type="cellIs" dxfId="3368" priority="4170" operator="equal">
      <formula>"NÃO"</formula>
    </cfRule>
    <cfRule type="cellIs" dxfId="3367" priority="4171" operator="equal">
      <formula>"SIM"</formula>
    </cfRule>
  </conditionalFormatting>
  <conditionalFormatting sqref="Z82">
    <cfRule type="cellIs" dxfId="3366" priority="4169" operator="equal">
      <formula>"OPORTUNIDADE"</formula>
    </cfRule>
  </conditionalFormatting>
  <conditionalFormatting sqref="Z82">
    <cfRule type="cellIs" dxfId="3365" priority="4167" operator="equal">
      <formula>"NÃO"</formula>
    </cfRule>
    <cfRule type="cellIs" dxfId="3364" priority="4168" operator="equal">
      <formula>"SIM"</formula>
    </cfRule>
  </conditionalFormatting>
  <conditionalFormatting sqref="Z87">
    <cfRule type="cellIs" dxfId="3363" priority="4163" operator="equal">
      <formula>"OPORTUNIDADE"</formula>
    </cfRule>
  </conditionalFormatting>
  <conditionalFormatting sqref="Z87">
    <cfRule type="cellIs" dxfId="3362" priority="4161" operator="equal">
      <formula>"NÃO"</formula>
    </cfRule>
    <cfRule type="cellIs" dxfId="3361" priority="4162" operator="equal">
      <formula>"SIM"</formula>
    </cfRule>
  </conditionalFormatting>
  <conditionalFormatting sqref="Z87">
    <cfRule type="cellIs" dxfId="3360" priority="4160" operator="equal">
      <formula>"OPORTUNIDADE"</formula>
    </cfRule>
  </conditionalFormatting>
  <conditionalFormatting sqref="Z87">
    <cfRule type="cellIs" dxfId="3359" priority="4158" operator="equal">
      <formula>"NÃO"</formula>
    </cfRule>
    <cfRule type="cellIs" dxfId="3358" priority="4159" operator="equal">
      <formula>"SIM"</formula>
    </cfRule>
  </conditionalFormatting>
  <conditionalFormatting sqref="Z87">
    <cfRule type="cellIs" dxfId="3357" priority="4157" operator="equal">
      <formula>"OPORTUNIDADE"</formula>
    </cfRule>
  </conditionalFormatting>
  <conditionalFormatting sqref="Z87">
    <cfRule type="cellIs" dxfId="3356" priority="4155" operator="equal">
      <formula>"NÃO"</formula>
    </cfRule>
    <cfRule type="cellIs" dxfId="3355" priority="4156" operator="equal">
      <formula>"SIM"</formula>
    </cfRule>
  </conditionalFormatting>
  <conditionalFormatting sqref="Z87">
    <cfRule type="cellIs" dxfId="3354" priority="4154" operator="equal">
      <formula>"OPORTUNIDADE"</formula>
    </cfRule>
  </conditionalFormatting>
  <conditionalFormatting sqref="Z87">
    <cfRule type="cellIs" dxfId="3353" priority="4152" operator="equal">
      <formula>"NÃO"</formula>
    </cfRule>
    <cfRule type="cellIs" dxfId="3352" priority="4153" operator="equal">
      <formula>"SIM"</formula>
    </cfRule>
  </conditionalFormatting>
  <conditionalFormatting sqref="Z87">
    <cfRule type="cellIs" dxfId="3351" priority="4151" operator="equal">
      <formula>"OPORTUNIDADE"</formula>
    </cfRule>
  </conditionalFormatting>
  <conditionalFormatting sqref="Z87">
    <cfRule type="cellIs" dxfId="3350" priority="4149" operator="equal">
      <formula>"NÃO"</formula>
    </cfRule>
    <cfRule type="cellIs" dxfId="3349" priority="4150" operator="equal">
      <formula>"SIM"</formula>
    </cfRule>
  </conditionalFormatting>
  <conditionalFormatting sqref="Z95:Z96">
    <cfRule type="cellIs" dxfId="3348" priority="4148" operator="equal">
      <formula>"OPORTUNIDADE"</formula>
    </cfRule>
  </conditionalFormatting>
  <conditionalFormatting sqref="Z95:Z96">
    <cfRule type="cellIs" dxfId="3347" priority="4146" operator="equal">
      <formula>"NÃO"</formula>
    </cfRule>
    <cfRule type="cellIs" dxfId="3346" priority="4147" operator="equal">
      <formula>"SIM"</formula>
    </cfRule>
  </conditionalFormatting>
  <conditionalFormatting sqref="Z95:Z96">
    <cfRule type="cellIs" dxfId="3345" priority="4145" operator="equal">
      <formula>"OPORTUNIDADE"</formula>
    </cfRule>
  </conditionalFormatting>
  <conditionalFormatting sqref="Z95:Z96">
    <cfRule type="cellIs" dxfId="3344" priority="4143" operator="equal">
      <formula>"NÃO"</formula>
    </cfRule>
    <cfRule type="cellIs" dxfId="3343" priority="4144" operator="equal">
      <formula>"SIM"</formula>
    </cfRule>
  </conditionalFormatting>
  <conditionalFormatting sqref="Z95:Z96">
    <cfRule type="cellIs" dxfId="3342" priority="4142" operator="equal">
      <formula>"OPORTUNIDADE"</formula>
    </cfRule>
  </conditionalFormatting>
  <conditionalFormatting sqref="Z95:Z96">
    <cfRule type="cellIs" dxfId="3341" priority="4140" operator="equal">
      <formula>"NÃO"</formula>
    </cfRule>
    <cfRule type="cellIs" dxfId="3340" priority="4141" operator="equal">
      <formula>"SIM"</formula>
    </cfRule>
  </conditionalFormatting>
  <conditionalFormatting sqref="Z95:Z96">
    <cfRule type="cellIs" dxfId="3339" priority="4139" operator="equal">
      <formula>"OPORTUNIDADE"</formula>
    </cfRule>
  </conditionalFormatting>
  <conditionalFormatting sqref="Z95:Z96">
    <cfRule type="cellIs" dxfId="3338" priority="4137" operator="equal">
      <formula>"NÃO"</formula>
    </cfRule>
    <cfRule type="cellIs" dxfId="3337" priority="4138" operator="equal">
      <formula>"SIM"</formula>
    </cfRule>
  </conditionalFormatting>
  <conditionalFormatting sqref="Z95:Z96">
    <cfRule type="cellIs" dxfId="3336" priority="4136" operator="equal">
      <formula>"OPORTUNIDADE"</formula>
    </cfRule>
  </conditionalFormatting>
  <conditionalFormatting sqref="Z95:Z96">
    <cfRule type="cellIs" dxfId="3335" priority="4134" operator="equal">
      <formula>"NÃO"</formula>
    </cfRule>
    <cfRule type="cellIs" dxfId="3334" priority="4135" operator="equal">
      <formula>"SIM"</formula>
    </cfRule>
  </conditionalFormatting>
  <conditionalFormatting sqref="Z98:Z99">
    <cfRule type="cellIs" dxfId="3333" priority="4133" operator="equal">
      <formula>"OPORTUNIDADE"</formula>
    </cfRule>
  </conditionalFormatting>
  <conditionalFormatting sqref="Z98:Z99">
    <cfRule type="cellIs" dxfId="3332" priority="4131" operator="equal">
      <formula>"NÃO"</formula>
    </cfRule>
    <cfRule type="cellIs" dxfId="3331" priority="4132" operator="equal">
      <formula>"SIM"</formula>
    </cfRule>
  </conditionalFormatting>
  <conditionalFormatting sqref="Z98:Z99">
    <cfRule type="cellIs" dxfId="3330" priority="4115" operator="equal">
      <formula>"OPORTUNIDADE"</formula>
    </cfRule>
  </conditionalFormatting>
  <conditionalFormatting sqref="Z98:Z99">
    <cfRule type="cellIs" dxfId="3329" priority="4113" operator="equal">
      <formula>"NÃO"</formula>
    </cfRule>
    <cfRule type="cellIs" dxfId="3328" priority="4114" operator="equal">
      <formula>"SIM"</formula>
    </cfRule>
  </conditionalFormatting>
  <conditionalFormatting sqref="Z98:Z99">
    <cfRule type="cellIs" dxfId="3327" priority="4112" operator="equal">
      <formula>"OPORTUNIDADE"</formula>
    </cfRule>
  </conditionalFormatting>
  <conditionalFormatting sqref="Z98:Z99">
    <cfRule type="cellIs" dxfId="3326" priority="4110" operator="equal">
      <formula>"NÃO"</formula>
    </cfRule>
    <cfRule type="cellIs" dxfId="3325" priority="4111" operator="equal">
      <formula>"SIM"</formula>
    </cfRule>
  </conditionalFormatting>
  <conditionalFormatting sqref="Z98:Z99">
    <cfRule type="cellIs" dxfId="3324" priority="4109" operator="equal">
      <formula>"OPORTUNIDADE"</formula>
    </cfRule>
  </conditionalFormatting>
  <conditionalFormatting sqref="Z98:Z99">
    <cfRule type="cellIs" dxfId="3323" priority="4107" operator="equal">
      <formula>"NÃO"</formula>
    </cfRule>
    <cfRule type="cellIs" dxfId="3322" priority="4108" operator="equal">
      <formula>"SIM"</formula>
    </cfRule>
  </conditionalFormatting>
  <conditionalFormatting sqref="Z98:Z99">
    <cfRule type="cellIs" dxfId="3321" priority="4088" operator="equal">
      <formula>"OPORTUNIDADE"</formula>
    </cfRule>
  </conditionalFormatting>
  <conditionalFormatting sqref="Z98:Z99">
    <cfRule type="cellIs" dxfId="3320" priority="4086" operator="equal">
      <formula>"NÃO"</formula>
    </cfRule>
    <cfRule type="cellIs" dxfId="3319" priority="4087" operator="equal">
      <formula>"SIM"</formula>
    </cfRule>
  </conditionalFormatting>
  <conditionalFormatting sqref="Z98:Z99">
    <cfRule type="cellIs" dxfId="3318" priority="4085" operator="equal">
      <formula>"OPORTUNIDADE"</formula>
    </cfRule>
  </conditionalFormatting>
  <conditionalFormatting sqref="Z98:Z99">
    <cfRule type="cellIs" dxfId="3317" priority="4083" operator="equal">
      <formula>"NÃO"</formula>
    </cfRule>
    <cfRule type="cellIs" dxfId="3316" priority="4084" operator="equal">
      <formula>"SIM"</formula>
    </cfRule>
  </conditionalFormatting>
  <conditionalFormatting sqref="Z98:Z99">
    <cfRule type="cellIs" dxfId="3315" priority="4070" operator="equal">
      <formula>"OPORTUNIDADE"</formula>
    </cfRule>
  </conditionalFormatting>
  <conditionalFormatting sqref="Z98:Z99">
    <cfRule type="cellIs" dxfId="3314" priority="4068" operator="equal">
      <formula>"NÃO"</formula>
    </cfRule>
    <cfRule type="cellIs" dxfId="3313" priority="4069" operator="equal">
      <formula>"SIM"</formula>
    </cfRule>
  </conditionalFormatting>
  <conditionalFormatting sqref="Z98:Z99">
    <cfRule type="cellIs" dxfId="3312" priority="4067" operator="equal">
      <formula>"OPORTUNIDADE"</formula>
    </cfRule>
  </conditionalFormatting>
  <conditionalFormatting sqref="Z98:Z99">
    <cfRule type="cellIs" dxfId="3311" priority="4065" operator="equal">
      <formula>"NÃO"</formula>
    </cfRule>
    <cfRule type="cellIs" dxfId="3310" priority="4066" operator="equal">
      <formula>"SIM"</formula>
    </cfRule>
  </conditionalFormatting>
  <conditionalFormatting sqref="Z98:Z99">
    <cfRule type="cellIs" dxfId="3309" priority="4064" operator="equal">
      <formula>"OPORTUNIDADE"</formula>
    </cfRule>
  </conditionalFormatting>
  <conditionalFormatting sqref="Z98:Z99">
    <cfRule type="cellIs" dxfId="3308" priority="4062" operator="equal">
      <formula>"NÃO"</formula>
    </cfRule>
    <cfRule type="cellIs" dxfId="3307" priority="4063" operator="equal">
      <formula>"SIM"</formula>
    </cfRule>
  </conditionalFormatting>
  <conditionalFormatting sqref="Z98:Z99">
    <cfRule type="cellIs" dxfId="3306" priority="4034" operator="equal">
      <formula>"OPORTUNIDADE"</formula>
    </cfRule>
  </conditionalFormatting>
  <conditionalFormatting sqref="Z98:Z99">
    <cfRule type="cellIs" dxfId="3305" priority="4032" operator="equal">
      <formula>"NÃO"</formula>
    </cfRule>
    <cfRule type="cellIs" dxfId="3304" priority="4033" operator="equal">
      <formula>"SIM"</formula>
    </cfRule>
  </conditionalFormatting>
  <conditionalFormatting sqref="Z98:Z99">
    <cfRule type="cellIs" dxfId="3303" priority="4031" operator="equal">
      <formula>"OPORTUNIDADE"</formula>
    </cfRule>
  </conditionalFormatting>
  <conditionalFormatting sqref="Z98:Z99">
    <cfRule type="cellIs" dxfId="3302" priority="4029" operator="equal">
      <formula>"NÃO"</formula>
    </cfRule>
    <cfRule type="cellIs" dxfId="3301" priority="4030" operator="equal">
      <formula>"SIM"</formula>
    </cfRule>
  </conditionalFormatting>
  <conditionalFormatting sqref="Z98:Z99">
    <cfRule type="cellIs" dxfId="3300" priority="4028" operator="equal">
      <formula>"OPORTUNIDADE"</formula>
    </cfRule>
  </conditionalFormatting>
  <conditionalFormatting sqref="Z98:Z99">
    <cfRule type="cellIs" dxfId="3299" priority="4026" operator="equal">
      <formula>"NÃO"</formula>
    </cfRule>
    <cfRule type="cellIs" dxfId="3298" priority="4027" operator="equal">
      <formula>"SIM"</formula>
    </cfRule>
  </conditionalFormatting>
  <conditionalFormatting sqref="Z98:Z99">
    <cfRule type="cellIs" dxfId="3297" priority="4025" operator="equal">
      <formula>"OPORTUNIDADE"</formula>
    </cfRule>
  </conditionalFormatting>
  <conditionalFormatting sqref="Z98:Z99">
    <cfRule type="cellIs" dxfId="3296" priority="4023" operator="equal">
      <formula>"NÃO"</formula>
    </cfRule>
    <cfRule type="cellIs" dxfId="3295" priority="4024" operator="equal">
      <formula>"SIM"</formula>
    </cfRule>
  </conditionalFormatting>
  <conditionalFormatting sqref="Z98:Z99">
    <cfRule type="cellIs" dxfId="3294" priority="4022" operator="equal">
      <formula>"OPORTUNIDADE"</formula>
    </cfRule>
  </conditionalFormatting>
  <conditionalFormatting sqref="Z98:Z99">
    <cfRule type="cellIs" dxfId="3293" priority="4020" operator="equal">
      <formula>"NÃO"</formula>
    </cfRule>
    <cfRule type="cellIs" dxfId="3292" priority="4021" operator="equal">
      <formula>"SIM"</formula>
    </cfRule>
  </conditionalFormatting>
  <conditionalFormatting sqref="Z98:Z99">
    <cfRule type="cellIs" dxfId="3291" priority="4019" operator="equal">
      <formula>"OPORTUNIDADE"</formula>
    </cfRule>
  </conditionalFormatting>
  <conditionalFormatting sqref="Z98:Z99">
    <cfRule type="cellIs" dxfId="3290" priority="4017" operator="equal">
      <formula>"NÃO"</formula>
    </cfRule>
    <cfRule type="cellIs" dxfId="3289" priority="4018" operator="equal">
      <formula>"SIM"</formula>
    </cfRule>
  </conditionalFormatting>
  <conditionalFormatting sqref="Z98:Z99">
    <cfRule type="cellIs" dxfId="3288" priority="4016" operator="equal">
      <formula>"OPORTUNIDADE"</formula>
    </cfRule>
  </conditionalFormatting>
  <conditionalFormatting sqref="Z98:Z99">
    <cfRule type="cellIs" dxfId="3287" priority="4014" operator="equal">
      <formula>"NÃO"</formula>
    </cfRule>
    <cfRule type="cellIs" dxfId="3286" priority="4015" operator="equal">
      <formula>"SIM"</formula>
    </cfRule>
  </conditionalFormatting>
  <conditionalFormatting sqref="Z98:Z99">
    <cfRule type="cellIs" dxfId="3285" priority="4013" operator="equal">
      <formula>"OPORTUNIDADE"</formula>
    </cfRule>
  </conditionalFormatting>
  <conditionalFormatting sqref="Z98:Z99">
    <cfRule type="cellIs" dxfId="3284" priority="4011" operator="equal">
      <formula>"NÃO"</formula>
    </cfRule>
    <cfRule type="cellIs" dxfId="3283" priority="4012" operator="equal">
      <formula>"SIM"</formula>
    </cfRule>
  </conditionalFormatting>
  <conditionalFormatting sqref="Z98:Z99">
    <cfRule type="cellIs" dxfId="3282" priority="4010" operator="equal">
      <formula>"OPORTUNIDADE"</formula>
    </cfRule>
  </conditionalFormatting>
  <conditionalFormatting sqref="Z98:Z99">
    <cfRule type="cellIs" dxfId="3281" priority="4008" operator="equal">
      <formula>"NÃO"</formula>
    </cfRule>
    <cfRule type="cellIs" dxfId="3280" priority="4009" operator="equal">
      <formula>"SIM"</formula>
    </cfRule>
  </conditionalFormatting>
  <conditionalFormatting sqref="Y98:Y99">
    <cfRule type="cellIs" dxfId="3279" priority="4007" operator="equal">
      <formula>"OPORTUNIDADE"</formula>
    </cfRule>
  </conditionalFormatting>
  <conditionalFormatting sqref="Y98:Y99">
    <cfRule type="cellIs" dxfId="3278" priority="4005" operator="equal">
      <formula>"NÃO"</formula>
    </cfRule>
    <cfRule type="cellIs" dxfId="3277" priority="4006" operator="equal">
      <formula>"SIM"</formula>
    </cfRule>
  </conditionalFormatting>
  <conditionalFormatting sqref="Z98:Z100">
    <cfRule type="cellIs" dxfId="3276" priority="4004" operator="equal">
      <formula>"OPORTUNIDADE"</formula>
    </cfRule>
  </conditionalFormatting>
  <conditionalFormatting sqref="Z98:Z100">
    <cfRule type="cellIs" dxfId="3275" priority="4002" operator="equal">
      <formula>"NÃO"</formula>
    </cfRule>
    <cfRule type="cellIs" dxfId="3274" priority="4003" operator="equal">
      <formula>"SIM"</formula>
    </cfRule>
  </conditionalFormatting>
  <conditionalFormatting sqref="Z98:Z100">
    <cfRule type="cellIs" dxfId="3273" priority="4001" operator="equal">
      <formula>"OPORTUNIDADE"</formula>
    </cfRule>
  </conditionalFormatting>
  <conditionalFormatting sqref="Z98:Z100">
    <cfRule type="cellIs" dxfId="3272" priority="3999" operator="equal">
      <formula>"NÃO"</formula>
    </cfRule>
    <cfRule type="cellIs" dxfId="3271" priority="4000" operator="equal">
      <formula>"SIM"</formula>
    </cfRule>
  </conditionalFormatting>
  <conditionalFormatting sqref="Z98:Z100">
    <cfRule type="cellIs" dxfId="3270" priority="3998" operator="equal">
      <formula>"OPORTUNIDADE"</formula>
    </cfRule>
  </conditionalFormatting>
  <conditionalFormatting sqref="Z98:Z100">
    <cfRule type="cellIs" dxfId="3269" priority="3996" operator="equal">
      <formula>"NÃO"</formula>
    </cfRule>
    <cfRule type="cellIs" dxfId="3268" priority="3997" operator="equal">
      <formula>"SIM"</formula>
    </cfRule>
  </conditionalFormatting>
  <conditionalFormatting sqref="Z98:Z100">
    <cfRule type="cellIs" dxfId="3267" priority="3995" operator="equal">
      <formula>"OPORTUNIDADE"</formula>
    </cfRule>
  </conditionalFormatting>
  <conditionalFormatting sqref="Z98:Z100">
    <cfRule type="cellIs" dxfId="3266" priority="3993" operator="equal">
      <formula>"NÃO"</formula>
    </cfRule>
    <cfRule type="cellIs" dxfId="3265" priority="3994" operator="equal">
      <formula>"SIM"</formula>
    </cfRule>
  </conditionalFormatting>
  <conditionalFormatting sqref="BK65">
    <cfRule type="iconSet" priority="3991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3987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984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3983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3982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979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978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977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975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973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3970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3969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3968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967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3966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965">
      <iconSet showValue="0">
        <cfvo type="percent" val="0"/>
        <cfvo type="num" val="1"/>
        <cfvo type="num" val="1" gte="0"/>
      </iconSet>
    </cfRule>
  </conditionalFormatting>
  <conditionalFormatting sqref="Z79">
    <cfRule type="cellIs" dxfId="3264" priority="3964" operator="equal">
      <formula>"OPORTUNIDADE"</formula>
    </cfRule>
  </conditionalFormatting>
  <conditionalFormatting sqref="Z79">
    <cfRule type="cellIs" dxfId="3263" priority="3962" operator="equal">
      <formula>"NÃO"</formula>
    </cfRule>
    <cfRule type="cellIs" dxfId="3262" priority="3963" operator="equal">
      <formula>"SIM"</formula>
    </cfRule>
  </conditionalFormatting>
  <conditionalFormatting sqref="Z79">
    <cfRule type="cellIs" dxfId="3261" priority="3961" operator="equal">
      <formula>"OPORTUNIDADE"</formula>
    </cfRule>
  </conditionalFormatting>
  <conditionalFormatting sqref="Z79">
    <cfRule type="cellIs" dxfId="3260" priority="3959" operator="equal">
      <formula>"NÃO"</formula>
    </cfRule>
    <cfRule type="cellIs" dxfId="3259" priority="3960" operator="equal">
      <formula>"SIM"</formula>
    </cfRule>
  </conditionalFormatting>
  <conditionalFormatting sqref="Z79">
    <cfRule type="cellIs" dxfId="3258" priority="3958" operator="equal">
      <formula>"OPORTUNIDADE"</formula>
    </cfRule>
  </conditionalFormatting>
  <conditionalFormatting sqref="Z79">
    <cfRule type="cellIs" dxfId="3257" priority="3956" operator="equal">
      <formula>"NÃO"</formula>
    </cfRule>
    <cfRule type="cellIs" dxfId="3256" priority="3957" operator="equal">
      <formula>"SIM"</formula>
    </cfRule>
  </conditionalFormatting>
  <conditionalFormatting sqref="Z79">
    <cfRule type="cellIs" dxfId="3255" priority="3955" operator="equal">
      <formula>"OPORTUNIDADE"</formula>
    </cfRule>
  </conditionalFormatting>
  <conditionalFormatting sqref="Z79">
    <cfRule type="cellIs" dxfId="3254" priority="3953" operator="equal">
      <formula>"NÃO"</formula>
    </cfRule>
    <cfRule type="cellIs" dxfId="3253" priority="3954" operator="equal">
      <formula>"SIM"</formula>
    </cfRule>
  </conditionalFormatting>
  <conditionalFormatting sqref="Z79">
    <cfRule type="cellIs" dxfId="3252" priority="3952" operator="equal">
      <formula>"OPORTUNIDADE"</formula>
    </cfRule>
  </conditionalFormatting>
  <conditionalFormatting sqref="Z79">
    <cfRule type="cellIs" dxfId="3251" priority="3950" operator="equal">
      <formula>"NÃO"</formula>
    </cfRule>
    <cfRule type="cellIs" dxfId="3250" priority="3951" operator="equal">
      <formula>"SIM"</formula>
    </cfRule>
  </conditionalFormatting>
  <conditionalFormatting sqref="Y79">
    <cfRule type="cellIs" dxfId="3249" priority="3949" operator="equal">
      <formula>"OPORTUNIDADE"</formula>
    </cfRule>
  </conditionalFormatting>
  <conditionalFormatting sqref="Y79">
    <cfRule type="cellIs" dxfId="3248" priority="3947" operator="equal">
      <formula>"NÃO"</formula>
    </cfRule>
    <cfRule type="cellIs" dxfId="3247" priority="3948" operator="equal">
      <formula>"SIM"</formula>
    </cfRule>
  </conditionalFormatting>
  <conditionalFormatting sqref="BK83">
    <cfRule type="iconSet" priority="3945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944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943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942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941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940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938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937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936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935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934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933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3246" priority="3932" operator="equal">
      <formula>"OPORTUNIDADE"</formula>
    </cfRule>
  </conditionalFormatting>
  <conditionalFormatting sqref="Z89:Z90">
    <cfRule type="cellIs" dxfId="3245" priority="3930" operator="equal">
      <formula>"NÃO"</formula>
    </cfRule>
    <cfRule type="cellIs" dxfId="3244" priority="3931" operator="equal">
      <formula>"SIM"</formula>
    </cfRule>
  </conditionalFormatting>
  <conditionalFormatting sqref="Z89:Z90">
    <cfRule type="cellIs" dxfId="3243" priority="3929" operator="equal">
      <formula>"OPORTUNIDADE"</formula>
    </cfRule>
  </conditionalFormatting>
  <conditionalFormatting sqref="Z89:Z90">
    <cfRule type="cellIs" dxfId="3242" priority="3927" operator="equal">
      <formula>"NÃO"</formula>
    </cfRule>
    <cfRule type="cellIs" dxfId="3241" priority="3928" operator="equal">
      <formula>"SIM"</formula>
    </cfRule>
  </conditionalFormatting>
  <conditionalFormatting sqref="Z89:Z90">
    <cfRule type="cellIs" dxfId="3240" priority="3926" operator="equal">
      <formula>"OPORTUNIDADE"</formula>
    </cfRule>
  </conditionalFormatting>
  <conditionalFormatting sqref="Z89:Z90">
    <cfRule type="cellIs" dxfId="3239" priority="3924" operator="equal">
      <formula>"NÃO"</formula>
    </cfRule>
    <cfRule type="cellIs" dxfId="3238" priority="3925" operator="equal">
      <formula>"SIM"</formula>
    </cfRule>
  </conditionalFormatting>
  <conditionalFormatting sqref="Z89:Z90">
    <cfRule type="cellIs" dxfId="3237" priority="3923" operator="equal">
      <formula>"OPORTUNIDADE"</formula>
    </cfRule>
  </conditionalFormatting>
  <conditionalFormatting sqref="Z89:Z90">
    <cfRule type="cellIs" dxfId="3236" priority="3921" operator="equal">
      <formula>"NÃO"</formula>
    </cfRule>
    <cfRule type="cellIs" dxfId="3235" priority="3922" operator="equal">
      <formula>"SIM"</formula>
    </cfRule>
  </conditionalFormatting>
  <conditionalFormatting sqref="Z89:Z90">
    <cfRule type="cellIs" dxfId="3234" priority="3920" operator="equal">
      <formula>"OPORTUNIDADE"</formula>
    </cfRule>
  </conditionalFormatting>
  <conditionalFormatting sqref="Z89:Z90">
    <cfRule type="cellIs" dxfId="3233" priority="3918" operator="equal">
      <formula>"NÃO"</formula>
    </cfRule>
    <cfRule type="cellIs" dxfId="3232" priority="3919" operator="equal">
      <formula>"SIM"</formula>
    </cfRule>
  </conditionalFormatting>
  <conditionalFormatting sqref="Z97:Z98">
    <cfRule type="cellIs" dxfId="3231" priority="3914" operator="equal">
      <formula>"OPORTUNIDADE"</formula>
    </cfRule>
  </conditionalFormatting>
  <conditionalFormatting sqref="Z97:Z98">
    <cfRule type="cellIs" dxfId="3230" priority="3912" operator="equal">
      <formula>"NÃO"</formula>
    </cfRule>
    <cfRule type="cellIs" dxfId="3229" priority="3913" operator="equal">
      <formula>"SIM"</formula>
    </cfRule>
  </conditionalFormatting>
  <conditionalFormatting sqref="Y97:Y98">
    <cfRule type="cellIs" dxfId="3228" priority="3911" operator="equal">
      <formula>"OPORTUNIDADE"</formula>
    </cfRule>
  </conditionalFormatting>
  <conditionalFormatting sqref="Y97:Y98">
    <cfRule type="cellIs" dxfId="3227" priority="3909" operator="equal">
      <formula>"NÃO"</formula>
    </cfRule>
    <cfRule type="cellIs" dxfId="3226" priority="3910" operator="equal">
      <formula>"SIM"</formula>
    </cfRule>
  </conditionalFormatting>
  <conditionalFormatting sqref="BK87">
    <cfRule type="iconSet" priority="3908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907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906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905">
      <iconSet showValue="0">
        <cfvo type="percent" val="0"/>
        <cfvo type="num" val="1"/>
        <cfvo type="num" val="1" gte="0"/>
      </iconSet>
    </cfRule>
  </conditionalFormatting>
  <conditionalFormatting sqref="Z93">
    <cfRule type="cellIs" dxfId="3225" priority="3904" operator="equal">
      <formula>"OPORTUNIDADE"</formula>
    </cfRule>
  </conditionalFormatting>
  <conditionalFormatting sqref="Z93">
    <cfRule type="cellIs" dxfId="3224" priority="3902" operator="equal">
      <formula>"NÃO"</formula>
    </cfRule>
    <cfRule type="cellIs" dxfId="3223" priority="3903" operator="equal">
      <formula>"SIM"</formula>
    </cfRule>
  </conditionalFormatting>
  <conditionalFormatting sqref="Z93">
    <cfRule type="cellIs" dxfId="3222" priority="3901" operator="equal">
      <formula>"OPORTUNIDADE"</formula>
    </cfRule>
  </conditionalFormatting>
  <conditionalFormatting sqref="Z93">
    <cfRule type="cellIs" dxfId="3221" priority="3899" operator="equal">
      <formula>"NÃO"</formula>
    </cfRule>
    <cfRule type="cellIs" dxfId="3220" priority="3900" operator="equal">
      <formula>"SIM"</formula>
    </cfRule>
  </conditionalFormatting>
  <conditionalFormatting sqref="Z93">
    <cfRule type="cellIs" dxfId="3219" priority="3898" operator="equal">
      <formula>"OPORTUNIDADE"</formula>
    </cfRule>
  </conditionalFormatting>
  <conditionalFormatting sqref="Z93">
    <cfRule type="cellIs" dxfId="3218" priority="3896" operator="equal">
      <formula>"NÃO"</formula>
    </cfRule>
    <cfRule type="cellIs" dxfId="3217" priority="3897" operator="equal">
      <formula>"SIM"</formula>
    </cfRule>
  </conditionalFormatting>
  <conditionalFormatting sqref="Z93">
    <cfRule type="cellIs" dxfId="3216" priority="3895" operator="equal">
      <formula>"OPORTUNIDADE"</formula>
    </cfRule>
  </conditionalFormatting>
  <conditionalFormatting sqref="Z93">
    <cfRule type="cellIs" dxfId="3215" priority="3893" operator="equal">
      <formula>"NÃO"</formula>
    </cfRule>
    <cfRule type="cellIs" dxfId="3214" priority="3894" operator="equal">
      <formula>"SIM"</formula>
    </cfRule>
  </conditionalFormatting>
  <conditionalFormatting sqref="Z93">
    <cfRule type="cellIs" dxfId="3213" priority="3892" operator="equal">
      <formula>"OPORTUNIDADE"</formula>
    </cfRule>
  </conditionalFormatting>
  <conditionalFormatting sqref="Z93">
    <cfRule type="cellIs" dxfId="3212" priority="3890" operator="equal">
      <formula>"NÃO"</formula>
    </cfRule>
    <cfRule type="cellIs" dxfId="3211" priority="3891" operator="equal">
      <formula>"SIM"</formula>
    </cfRule>
  </conditionalFormatting>
  <conditionalFormatting sqref="BK102">
    <cfRule type="iconSet" priority="3874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3210" priority="3869" operator="equal">
      <formula>"OPORTUNIDADE"</formula>
    </cfRule>
  </conditionalFormatting>
  <conditionalFormatting sqref="Z106">
    <cfRule type="cellIs" dxfId="3209" priority="3867" operator="equal">
      <formula>"NÃO"</formula>
    </cfRule>
    <cfRule type="cellIs" dxfId="3208" priority="3868" operator="equal">
      <formula>"SIM"</formula>
    </cfRule>
  </conditionalFormatting>
  <conditionalFormatting sqref="Z106">
    <cfRule type="cellIs" dxfId="3207" priority="3866" operator="equal">
      <formula>"OPORTUNIDADE"</formula>
    </cfRule>
  </conditionalFormatting>
  <conditionalFormatting sqref="Z106">
    <cfRule type="cellIs" dxfId="3206" priority="3864" operator="equal">
      <formula>"NÃO"</formula>
    </cfRule>
    <cfRule type="cellIs" dxfId="3205" priority="3865" operator="equal">
      <formula>"SIM"</formula>
    </cfRule>
  </conditionalFormatting>
  <conditionalFormatting sqref="Z106">
    <cfRule type="cellIs" dxfId="3204" priority="3863" operator="equal">
      <formula>"OPORTUNIDADE"</formula>
    </cfRule>
  </conditionalFormatting>
  <conditionalFormatting sqref="Z106">
    <cfRule type="cellIs" dxfId="3203" priority="3861" operator="equal">
      <formula>"NÃO"</formula>
    </cfRule>
    <cfRule type="cellIs" dxfId="3202" priority="3862" operator="equal">
      <formula>"SIM"</formula>
    </cfRule>
  </conditionalFormatting>
  <conditionalFormatting sqref="Z106">
    <cfRule type="cellIs" dxfId="3201" priority="3860" operator="equal">
      <formula>"OPORTUNIDADE"</formula>
    </cfRule>
  </conditionalFormatting>
  <conditionalFormatting sqref="Z106">
    <cfRule type="cellIs" dxfId="3200" priority="3858" operator="equal">
      <formula>"NÃO"</formula>
    </cfRule>
    <cfRule type="cellIs" dxfId="3199" priority="3859" operator="equal">
      <formula>"SIM"</formula>
    </cfRule>
  </conditionalFormatting>
  <conditionalFormatting sqref="Z106">
    <cfRule type="cellIs" dxfId="3198" priority="3857" operator="equal">
      <formula>"OPORTUNIDADE"</formula>
    </cfRule>
  </conditionalFormatting>
  <conditionalFormatting sqref="Z106">
    <cfRule type="cellIs" dxfId="3197" priority="3855" operator="equal">
      <formula>"NÃO"</formula>
    </cfRule>
    <cfRule type="cellIs" dxfId="3196" priority="3856" operator="equal">
      <formula>"SIM"</formula>
    </cfRule>
  </conditionalFormatting>
  <conditionalFormatting sqref="Z109:Z112">
    <cfRule type="cellIs" dxfId="3195" priority="3854" operator="equal">
      <formula>"OPORTUNIDADE"</formula>
    </cfRule>
  </conditionalFormatting>
  <conditionalFormatting sqref="Z109:Z112">
    <cfRule type="cellIs" dxfId="3194" priority="3852" operator="equal">
      <formula>"NÃO"</formula>
    </cfRule>
    <cfRule type="cellIs" dxfId="3193" priority="3853" operator="equal">
      <formula>"SIM"</formula>
    </cfRule>
  </conditionalFormatting>
  <conditionalFormatting sqref="Z109:Z112">
    <cfRule type="cellIs" dxfId="3192" priority="3851" operator="equal">
      <formula>"OPORTUNIDADE"</formula>
    </cfRule>
  </conditionalFormatting>
  <conditionalFormatting sqref="Z109:Z112">
    <cfRule type="cellIs" dxfId="3191" priority="3849" operator="equal">
      <formula>"NÃO"</formula>
    </cfRule>
    <cfRule type="cellIs" dxfId="3190" priority="3850" operator="equal">
      <formula>"SIM"</formula>
    </cfRule>
  </conditionalFormatting>
  <conditionalFormatting sqref="Z109:Z112">
    <cfRule type="cellIs" dxfId="3189" priority="3848" operator="equal">
      <formula>"OPORTUNIDADE"</formula>
    </cfRule>
  </conditionalFormatting>
  <conditionalFormatting sqref="Z109:Z112">
    <cfRule type="cellIs" dxfId="3188" priority="3846" operator="equal">
      <formula>"NÃO"</formula>
    </cfRule>
    <cfRule type="cellIs" dxfId="3187" priority="3847" operator="equal">
      <formula>"SIM"</formula>
    </cfRule>
  </conditionalFormatting>
  <conditionalFormatting sqref="Z109:Z112">
    <cfRule type="cellIs" dxfId="3186" priority="3845" operator="equal">
      <formula>"OPORTUNIDADE"</formula>
    </cfRule>
  </conditionalFormatting>
  <conditionalFormatting sqref="Z109:Z112">
    <cfRule type="cellIs" dxfId="3185" priority="3843" operator="equal">
      <formula>"NÃO"</formula>
    </cfRule>
    <cfRule type="cellIs" dxfId="3184" priority="3844" operator="equal">
      <formula>"SIM"</formula>
    </cfRule>
  </conditionalFormatting>
  <conditionalFormatting sqref="Z109:Z112">
    <cfRule type="cellIs" dxfId="3183" priority="3842" operator="equal">
      <formula>"OPORTUNIDADE"</formula>
    </cfRule>
  </conditionalFormatting>
  <conditionalFormatting sqref="Z109:Z112">
    <cfRule type="cellIs" dxfId="3182" priority="3840" operator="equal">
      <formula>"NÃO"</formula>
    </cfRule>
    <cfRule type="cellIs" dxfId="3181" priority="3841" operator="equal">
      <formula>"SIM"</formula>
    </cfRule>
  </conditionalFormatting>
  <conditionalFormatting sqref="BK92">
    <cfRule type="iconSet" priority="3839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838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837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836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835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834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833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832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3180" priority="3831" operator="equal">
      <formula>"OPORTUNIDADE"</formula>
    </cfRule>
  </conditionalFormatting>
  <conditionalFormatting sqref="Z109:Z113">
    <cfRule type="cellIs" dxfId="3179" priority="3829" operator="equal">
      <formula>"NÃO"</formula>
    </cfRule>
    <cfRule type="cellIs" dxfId="3178" priority="3830" operator="equal">
      <formula>"SIM"</formula>
    </cfRule>
  </conditionalFormatting>
  <conditionalFormatting sqref="Y109:Y113">
    <cfRule type="cellIs" dxfId="3177" priority="3828" operator="equal">
      <formula>"OPORTUNIDADE"</formula>
    </cfRule>
  </conditionalFormatting>
  <conditionalFormatting sqref="Y109:Y113">
    <cfRule type="cellIs" dxfId="3176" priority="3826" operator="equal">
      <formula>"NÃO"</formula>
    </cfRule>
    <cfRule type="cellIs" dxfId="3175" priority="3827" operator="equal">
      <formula>"SIM"</formula>
    </cfRule>
  </conditionalFormatting>
  <conditionalFormatting sqref="Z110:Z114">
    <cfRule type="cellIs" dxfId="3174" priority="3825" operator="equal">
      <formula>"OPORTUNIDADE"</formula>
    </cfRule>
  </conditionalFormatting>
  <conditionalFormatting sqref="Z110:Z114">
    <cfRule type="cellIs" dxfId="3173" priority="3823" operator="equal">
      <formula>"NÃO"</formula>
    </cfRule>
    <cfRule type="cellIs" dxfId="3172" priority="3824" operator="equal">
      <formula>"SIM"</formula>
    </cfRule>
  </conditionalFormatting>
  <conditionalFormatting sqref="Z110:Z114">
    <cfRule type="cellIs" dxfId="3171" priority="3822" operator="equal">
      <formula>"OPORTUNIDADE"</formula>
    </cfRule>
  </conditionalFormatting>
  <conditionalFormatting sqref="Z110:Z114">
    <cfRule type="cellIs" dxfId="3170" priority="3820" operator="equal">
      <formula>"NÃO"</formula>
    </cfRule>
    <cfRule type="cellIs" dxfId="3169" priority="3821" operator="equal">
      <formula>"SIM"</formula>
    </cfRule>
  </conditionalFormatting>
  <conditionalFormatting sqref="Z110:Z114">
    <cfRule type="cellIs" dxfId="3168" priority="3819" operator="equal">
      <formula>"OPORTUNIDADE"</formula>
    </cfRule>
  </conditionalFormatting>
  <conditionalFormatting sqref="Z110:Z114">
    <cfRule type="cellIs" dxfId="3167" priority="3817" operator="equal">
      <formula>"NÃO"</formula>
    </cfRule>
    <cfRule type="cellIs" dxfId="3166" priority="3818" operator="equal">
      <formula>"SIM"</formula>
    </cfRule>
  </conditionalFormatting>
  <conditionalFormatting sqref="Z110:Z114">
    <cfRule type="cellIs" dxfId="3165" priority="3816" operator="equal">
      <formula>"OPORTUNIDADE"</formula>
    </cfRule>
  </conditionalFormatting>
  <conditionalFormatting sqref="Z110:Z114">
    <cfRule type="cellIs" dxfId="3164" priority="3814" operator="equal">
      <formula>"NÃO"</formula>
    </cfRule>
    <cfRule type="cellIs" dxfId="3163" priority="3815" operator="equal">
      <formula>"SIM"</formula>
    </cfRule>
  </conditionalFormatting>
  <conditionalFormatting sqref="Z110:Z114">
    <cfRule type="cellIs" dxfId="3162" priority="3813" operator="equal">
      <formula>"OPORTUNIDADE"</formula>
    </cfRule>
  </conditionalFormatting>
  <conditionalFormatting sqref="Z110:Z114">
    <cfRule type="cellIs" dxfId="3161" priority="3811" operator="equal">
      <formula>"NÃO"</formula>
    </cfRule>
    <cfRule type="cellIs" dxfId="3160" priority="3812" operator="equal">
      <formula>"SIM"</formula>
    </cfRule>
  </conditionalFormatting>
  <conditionalFormatting sqref="Z110:Z114">
    <cfRule type="cellIs" dxfId="3159" priority="3810" operator="equal">
      <formula>"OPORTUNIDADE"</formula>
    </cfRule>
  </conditionalFormatting>
  <conditionalFormatting sqref="Z110:Z114">
    <cfRule type="cellIs" dxfId="3158" priority="3808" operator="equal">
      <formula>"NÃO"</formula>
    </cfRule>
    <cfRule type="cellIs" dxfId="3157" priority="3809" operator="equal">
      <formula>"SIM"</formula>
    </cfRule>
  </conditionalFormatting>
  <conditionalFormatting sqref="Z110:Z114">
    <cfRule type="cellIs" dxfId="3156" priority="3807" operator="equal">
      <formula>"OPORTUNIDADE"</formula>
    </cfRule>
  </conditionalFormatting>
  <conditionalFormatting sqref="Z110:Z114">
    <cfRule type="cellIs" dxfId="3155" priority="3805" operator="equal">
      <formula>"NÃO"</formula>
    </cfRule>
    <cfRule type="cellIs" dxfId="3154" priority="3806" operator="equal">
      <formula>"SIM"</formula>
    </cfRule>
  </conditionalFormatting>
  <conditionalFormatting sqref="Z110:Z114">
    <cfRule type="cellIs" dxfId="3153" priority="3804" operator="equal">
      <formula>"OPORTUNIDADE"</formula>
    </cfRule>
  </conditionalFormatting>
  <conditionalFormatting sqref="Z110:Z114">
    <cfRule type="cellIs" dxfId="3152" priority="3802" operator="equal">
      <formula>"NÃO"</formula>
    </cfRule>
    <cfRule type="cellIs" dxfId="3151" priority="3803" operator="equal">
      <formula>"SIM"</formula>
    </cfRule>
  </conditionalFormatting>
  <conditionalFormatting sqref="Z110:Z114">
    <cfRule type="cellIs" dxfId="3150" priority="3801" operator="equal">
      <formula>"OPORTUNIDADE"</formula>
    </cfRule>
  </conditionalFormatting>
  <conditionalFormatting sqref="Z110:Z114">
    <cfRule type="cellIs" dxfId="3149" priority="3799" operator="equal">
      <formula>"NÃO"</formula>
    </cfRule>
    <cfRule type="cellIs" dxfId="3148" priority="3800" operator="equal">
      <formula>"SIM"</formula>
    </cfRule>
  </conditionalFormatting>
  <conditionalFormatting sqref="Z110:Z114">
    <cfRule type="cellIs" dxfId="3147" priority="3798" operator="equal">
      <formula>"OPORTUNIDADE"</formula>
    </cfRule>
  </conditionalFormatting>
  <conditionalFormatting sqref="Z110:Z114">
    <cfRule type="cellIs" dxfId="3146" priority="3796" operator="equal">
      <formula>"NÃO"</formula>
    </cfRule>
    <cfRule type="cellIs" dxfId="3145" priority="3797" operator="equal">
      <formula>"SIM"</formula>
    </cfRule>
  </conditionalFormatting>
  <conditionalFormatting sqref="Z110:Z114">
    <cfRule type="cellIs" dxfId="3144" priority="3795" operator="equal">
      <formula>"OPORTUNIDADE"</formula>
    </cfRule>
  </conditionalFormatting>
  <conditionalFormatting sqref="Z110:Z114">
    <cfRule type="cellIs" dxfId="3143" priority="3793" operator="equal">
      <formula>"NÃO"</formula>
    </cfRule>
    <cfRule type="cellIs" dxfId="3142" priority="3794" operator="equal">
      <formula>"SIM"</formula>
    </cfRule>
  </conditionalFormatting>
  <conditionalFormatting sqref="Z110:Z114">
    <cfRule type="cellIs" dxfId="3141" priority="3792" operator="equal">
      <formula>"OPORTUNIDADE"</formula>
    </cfRule>
  </conditionalFormatting>
  <conditionalFormatting sqref="Z110:Z114">
    <cfRule type="cellIs" dxfId="3140" priority="3790" operator="equal">
      <formula>"NÃO"</formula>
    </cfRule>
    <cfRule type="cellIs" dxfId="3139" priority="3791" operator="equal">
      <formula>"SIM"</formula>
    </cfRule>
  </conditionalFormatting>
  <conditionalFormatting sqref="Z110:Z114">
    <cfRule type="cellIs" dxfId="3138" priority="3789" operator="equal">
      <formula>"OPORTUNIDADE"</formula>
    </cfRule>
  </conditionalFormatting>
  <conditionalFormatting sqref="Z110:Z114">
    <cfRule type="cellIs" dxfId="3137" priority="3787" operator="equal">
      <formula>"NÃO"</formula>
    </cfRule>
    <cfRule type="cellIs" dxfId="3136" priority="3788" operator="equal">
      <formula>"SIM"</formula>
    </cfRule>
  </conditionalFormatting>
  <conditionalFormatting sqref="Z110:Z114">
    <cfRule type="cellIs" dxfId="3135" priority="3786" operator="equal">
      <formula>"OPORTUNIDADE"</formula>
    </cfRule>
  </conditionalFormatting>
  <conditionalFormatting sqref="Z110:Z114">
    <cfRule type="cellIs" dxfId="3134" priority="3784" operator="equal">
      <formula>"NÃO"</formula>
    </cfRule>
    <cfRule type="cellIs" dxfId="3133" priority="3785" operator="equal">
      <formula>"SIM"</formula>
    </cfRule>
  </conditionalFormatting>
  <conditionalFormatting sqref="Z110:Z114">
    <cfRule type="cellIs" dxfId="3132" priority="3783" operator="equal">
      <formula>"OPORTUNIDADE"</formula>
    </cfRule>
  </conditionalFormatting>
  <conditionalFormatting sqref="Z110:Z114">
    <cfRule type="cellIs" dxfId="3131" priority="3781" operator="equal">
      <formula>"NÃO"</formula>
    </cfRule>
    <cfRule type="cellIs" dxfId="3130" priority="3782" operator="equal">
      <formula>"SIM"</formula>
    </cfRule>
  </conditionalFormatting>
  <conditionalFormatting sqref="Z110:Z114">
    <cfRule type="cellIs" dxfId="3129" priority="3780" operator="equal">
      <formula>"OPORTUNIDADE"</formula>
    </cfRule>
  </conditionalFormatting>
  <conditionalFormatting sqref="Z110:Z114">
    <cfRule type="cellIs" dxfId="3128" priority="3778" operator="equal">
      <formula>"NÃO"</formula>
    </cfRule>
    <cfRule type="cellIs" dxfId="3127" priority="3779" operator="equal">
      <formula>"SIM"</formula>
    </cfRule>
  </conditionalFormatting>
  <conditionalFormatting sqref="Z110:Z114">
    <cfRule type="cellIs" dxfId="3126" priority="3777" operator="equal">
      <formula>"OPORTUNIDADE"</formula>
    </cfRule>
  </conditionalFormatting>
  <conditionalFormatting sqref="Z110:Z114">
    <cfRule type="cellIs" dxfId="3125" priority="3775" operator="equal">
      <formula>"NÃO"</formula>
    </cfRule>
    <cfRule type="cellIs" dxfId="3124" priority="3776" operator="equal">
      <formula>"SIM"</formula>
    </cfRule>
  </conditionalFormatting>
  <conditionalFormatting sqref="Z110:Z114">
    <cfRule type="cellIs" dxfId="3123" priority="3774" operator="equal">
      <formula>"OPORTUNIDADE"</formula>
    </cfRule>
  </conditionalFormatting>
  <conditionalFormatting sqref="Z110:Z114">
    <cfRule type="cellIs" dxfId="3122" priority="3772" operator="equal">
      <formula>"NÃO"</formula>
    </cfRule>
    <cfRule type="cellIs" dxfId="3121" priority="3773" operator="equal">
      <formula>"SIM"</formula>
    </cfRule>
  </conditionalFormatting>
  <conditionalFormatting sqref="Y110:Y114">
    <cfRule type="cellIs" dxfId="3120" priority="3771" operator="equal">
      <formula>"OPORTUNIDADE"</formula>
    </cfRule>
  </conditionalFormatting>
  <conditionalFormatting sqref="Y110:Y114">
    <cfRule type="cellIs" dxfId="3119" priority="3769" operator="equal">
      <formula>"NÃO"</formula>
    </cfRule>
    <cfRule type="cellIs" dxfId="3118" priority="3770" operator="equal">
      <formula>"SIM"</formula>
    </cfRule>
  </conditionalFormatting>
  <conditionalFormatting sqref="Z110:Z114">
    <cfRule type="cellIs" dxfId="3117" priority="3768" operator="equal">
      <formula>"OPORTUNIDADE"</formula>
    </cfRule>
  </conditionalFormatting>
  <conditionalFormatting sqref="Z110:Z114">
    <cfRule type="cellIs" dxfId="3116" priority="3766" operator="equal">
      <formula>"NÃO"</formula>
    </cfRule>
    <cfRule type="cellIs" dxfId="3115" priority="3767" operator="equal">
      <formula>"SIM"</formula>
    </cfRule>
  </conditionalFormatting>
  <conditionalFormatting sqref="Z110:Z114">
    <cfRule type="cellIs" dxfId="3114" priority="3765" operator="equal">
      <formula>"OPORTUNIDADE"</formula>
    </cfRule>
  </conditionalFormatting>
  <conditionalFormatting sqref="Z110:Z114">
    <cfRule type="cellIs" dxfId="3113" priority="3763" operator="equal">
      <formula>"NÃO"</formula>
    </cfRule>
    <cfRule type="cellIs" dxfId="3112" priority="3764" operator="equal">
      <formula>"SIM"</formula>
    </cfRule>
  </conditionalFormatting>
  <conditionalFormatting sqref="Z110:Z114">
    <cfRule type="cellIs" dxfId="3111" priority="3762" operator="equal">
      <formula>"OPORTUNIDADE"</formula>
    </cfRule>
  </conditionalFormatting>
  <conditionalFormatting sqref="Z110:Z114">
    <cfRule type="cellIs" dxfId="3110" priority="3760" operator="equal">
      <formula>"NÃO"</formula>
    </cfRule>
    <cfRule type="cellIs" dxfId="3109" priority="3761" operator="equal">
      <formula>"SIM"</formula>
    </cfRule>
  </conditionalFormatting>
  <conditionalFormatting sqref="Z110:Z114">
    <cfRule type="cellIs" dxfId="3108" priority="3759" operator="equal">
      <formula>"OPORTUNIDADE"</formula>
    </cfRule>
  </conditionalFormatting>
  <conditionalFormatting sqref="Z110:Z114">
    <cfRule type="cellIs" dxfId="3107" priority="3757" operator="equal">
      <formula>"NÃO"</formula>
    </cfRule>
    <cfRule type="cellIs" dxfId="3106" priority="3758" operator="equal">
      <formula>"SIM"</formula>
    </cfRule>
  </conditionalFormatting>
  <conditionalFormatting sqref="Z110:Z114">
    <cfRule type="cellIs" dxfId="3105" priority="3756" operator="equal">
      <formula>"OPORTUNIDADE"</formula>
    </cfRule>
  </conditionalFormatting>
  <conditionalFormatting sqref="Z110:Z114">
    <cfRule type="cellIs" dxfId="3104" priority="3754" operator="equal">
      <formula>"NÃO"</formula>
    </cfRule>
    <cfRule type="cellIs" dxfId="3103" priority="3755" operator="equal">
      <formula>"SIM"</formula>
    </cfRule>
  </conditionalFormatting>
  <conditionalFormatting sqref="Y110:Y114">
    <cfRule type="cellIs" dxfId="3102" priority="3753" operator="equal">
      <formula>"OPORTUNIDADE"</formula>
    </cfRule>
  </conditionalFormatting>
  <conditionalFormatting sqref="Y110:Y114">
    <cfRule type="cellIs" dxfId="3101" priority="3751" operator="equal">
      <formula>"NÃO"</formula>
    </cfRule>
    <cfRule type="cellIs" dxfId="3100" priority="3752" operator="equal">
      <formula>"SIM"</formula>
    </cfRule>
  </conditionalFormatting>
  <conditionalFormatting sqref="Z108:Z111">
    <cfRule type="cellIs" dxfId="3099" priority="3750" operator="equal">
      <formula>"OPORTUNIDADE"</formula>
    </cfRule>
  </conditionalFormatting>
  <conditionalFormatting sqref="Z108:Z111">
    <cfRule type="cellIs" dxfId="3098" priority="3748" operator="equal">
      <formula>"NÃO"</formula>
    </cfRule>
    <cfRule type="cellIs" dxfId="3097" priority="3749" operator="equal">
      <formula>"SIM"</formula>
    </cfRule>
  </conditionalFormatting>
  <conditionalFormatting sqref="Z108:Z111">
    <cfRule type="cellIs" dxfId="3096" priority="3747" operator="equal">
      <formula>"OPORTUNIDADE"</formula>
    </cfRule>
  </conditionalFormatting>
  <conditionalFormatting sqref="Z108:Z111">
    <cfRule type="cellIs" dxfId="3095" priority="3745" operator="equal">
      <formula>"NÃO"</formula>
    </cfRule>
    <cfRule type="cellIs" dxfId="3094" priority="3746" operator="equal">
      <formula>"SIM"</formula>
    </cfRule>
  </conditionalFormatting>
  <conditionalFormatting sqref="Z108:Z111">
    <cfRule type="cellIs" dxfId="3093" priority="3744" operator="equal">
      <formula>"OPORTUNIDADE"</formula>
    </cfRule>
  </conditionalFormatting>
  <conditionalFormatting sqref="Z108:Z111">
    <cfRule type="cellIs" dxfId="3092" priority="3742" operator="equal">
      <formula>"NÃO"</formula>
    </cfRule>
    <cfRule type="cellIs" dxfId="3091" priority="3743" operator="equal">
      <formula>"SIM"</formula>
    </cfRule>
  </conditionalFormatting>
  <conditionalFormatting sqref="Z108:Z111">
    <cfRule type="cellIs" dxfId="3090" priority="3741" operator="equal">
      <formula>"OPORTUNIDADE"</formula>
    </cfRule>
  </conditionalFormatting>
  <conditionalFormatting sqref="Z108:Z111">
    <cfRule type="cellIs" dxfId="3089" priority="3739" operator="equal">
      <formula>"NÃO"</formula>
    </cfRule>
    <cfRule type="cellIs" dxfId="3088" priority="3740" operator="equal">
      <formula>"SIM"</formula>
    </cfRule>
  </conditionalFormatting>
  <conditionalFormatting sqref="Z108:Z111">
    <cfRule type="cellIs" dxfId="3087" priority="3738" operator="equal">
      <formula>"OPORTUNIDADE"</formula>
    </cfRule>
  </conditionalFormatting>
  <conditionalFormatting sqref="Z108:Z111">
    <cfRule type="cellIs" dxfId="3086" priority="3736" operator="equal">
      <formula>"NÃO"</formula>
    </cfRule>
    <cfRule type="cellIs" dxfId="3085" priority="3737" operator="equal">
      <formula>"SIM"</formula>
    </cfRule>
  </conditionalFormatting>
  <conditionalFormatting sqref="Z108:Z111">
    <cfRule type="cellIs" dxfId="3084" priority="3735" operator="equal">
      <formula>"OPORTUNIDADE"</formula>
    </cfRule>
  </conditionalFormatting>
  <conditionalFormatting sqref="Z108:Z111">
    <cfRule type="cellIs" dxfId="3083" priority="3733" operator="equal">
      <formula>"NÃO"</formula>
    </cfRule>
    <cfRule type="cellIs" dxfId="3082" priority="3734" operator="equal">
      <formula>"SIM"</formula>
    </cfRule>
  </conditionalFormatting>
  <conditionalFormatting sqref="Z108:Z111">
    <cfRule type="cellIs" dxfId="3081" priority="3732" operator="equal">
      <formula>"OPORTUNIDADE"</formula>
    </cfRule>
  </conditionalFormatting>
  <conditionalFormatting sqref="Z108:Z111">
    <cfRule type="cellIs" dxfId="3080" priority="3730" operator="equal">
      <formula>"NÃO"</formula>
    </cfRule>
    <cfRule type="cellIs" dxfId="3079" priority="3731" operator="equal">
      <formula>"SIM"</formula>
    </cfRule>
  </conditionalFormatting>
  <conditionalFormatting sqref="Z108:Z111">
    <cfRule type="cellIs" dxfId="3078" priority="3729" operator="equal">
      <formula>"OPORTUNIDADE"</formula>
    </cfRule>
  </conditionalFormatting>
  <conditionalFormatting sqref="Z108:Z111">
    <cfRule type="cellIs" dxfId="3077" priority="3727" operator="equal">
      <formula>"NÃO"</formula>
    </cfRule>
    <cfRule type="cellIs" dxfId="3076" priority="3728" operator="equal">
      <formula>"SIM"</formula>
    </cfRule>
  </conditionalFormatting>
  <conditionalFormatting sqref="Z108:Z111">
    <cfRule type="cellIs" dxfId="3075" priority="3726" operator="equal">
      <formula>"OPORTUNIDADE"</formula>
    </cfRule>
  </conditionalFormatting>
  <conditionalFormatting sqref="Z108:Z111">
    <cfRule type="cellIs" dxfId="3074" priority="3724" operator="equal">
      <formula>"NÃO"</formula>
    </cfRule>
    <cfRule type="cellIs" dxfId="3073" priority="3725" operator="equal">
      <formula>"SIM"</formula>
    </cfRule>
  </conditionalFormatting>
  <conditionalFormatting sqref="Z108:Z111">
    <cfRule type="cellIs" dxfId="3072" priority="3723" operator="equal">
      <formula>"OPORTUNIDADE"</formula>
    </cfRule>
  </conditionalFormatting>
  <conditionalFormatting sqref="Z108:Z111">
    <cfRule type="cellIs" dxfId="3071" priority="3721" operator="equal">
      <formula>"NÃO"</formula>
    </cfRule>
    <cfRule type="cellIs" dxfId="3070" priority="3722" operator="equal">
      <formula>"SIM"</formula>
    </cfRule>
  </conditionalFormatting>
  <conditionalFormatting sqref="BK99">
    <cfRule type="iconSet" priority="3720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717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716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712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3069" priority="3710" operator="equal">
      <formula>"OPORTUNIDADE"</formula>
    </cfRule>
  </conditionalFormatting>
  <conditionalFormatting sqref="Z113:Z116">
    <cfRule type="cellIs" dxfId="3068" priority="3708" operator="equal">
      <formula>"NÃO"</formula>
    </cfRule>
    <cfRule type="cellIs" dxfId="3067" priority="3709" operator="equal">
      <formula>"SIM"</formula>
    </cfRule>
  </conditionalFormatting>
  <conditionalFormatting sqref="Z113:Z116">
    <cfRule type="cellIs" dxfId="3066" priority="3707" operator="equal">
      <formula>"OPORTUNIDADE"</formula>
    </cfRule>
  </conditionalFormatting>
  <conditionalFormatting sqref="Z113:Z116">
    <cfRule type="cellIs" dxfId="3065" priority="3705" operator="equal">
      <formula>"NÃO"</formula>
    </cfRule>
    <cfRule type="cellIs" dxfId="3064" priority="3706" operator="equal">
      <formula>"SIM"</formula>
    </cfRule>
  </conditionalFormatting>
  <conditionalFormatting sqref="Z113:Z116">
    <cfRule type="cellIs" dxfId="3063" priority="3704" operator="equal">
      <formula>"OPORTUNIDADE"</formula>
    </cfRule>
  </conditionalFormatting>
  <conditionalFormatting sqref="Z113:Z116">
    <cfRule type="cellIs" dxfId="3062" priority="3702" operator="equal">
      <formula>"NÃO"</formula>
    </cfRule>
    <cfRule type="cellIs" dxfId="3061" priority="3703" operator="equal">
      <formula>"SIM"</formula>
    </cfRule>
  </conditionalFormatting>
  <conditionalFormatting sqref="Z113:Z116">
    <cfRule type="cellIs" dxfId="3060" priority="3701" operator="equal">
      <formula>"OPORTUNIDADE"</formula>
    </cfRule>
  </conditionalFormatting>
  <conditionalFormatting sqref="Z113:Z116">
    <cfRule type="cellIs" dxfId="3059" priority="3699" operator="equal">
      <formula>"NÃO"</formula>
    </cfRule>
    <cfRule type="cellIs" dxfId="3058" priority="3700" operator="equal">
      <formula>"SIM"</formula>
    </cfRule>
  </conditionalFormatting>
  <conditionalFormatting sqref="Y115:Y119">
    <cfRule type="cellIs" dxfId="3057" priority="3698" operator="equal">
      <formula>"OPORTUNIDADE"</formula>
    </cfRule>
  </conditionalFormatting>
  <conditionalFormatting sqref="Y115:Y119">
    <cfRule type="cellIs" dxfId="3056" priority="3696" operator="equal">
      <formula>"NÃO"</formula>
    </cfRule>
    <cfRule type="cellIs" dxfId="3055" priority="3697" operator="equal">
      <formula>"SIM"</formula>
    </cfRule>
  </conditionalFormatting>
  <conditionalFormatting sqref="Z115:Z119">
    <cfRule type="cellIs" dxfId="3054" priority="3695" operator="equal">
      <formula>"OPORTUNIDADE"</formula>
    </cfRule>
  </conditionalFormatting>
  <conditionalFormatting sqref="Z115:Z119">
    <cfRule type="cellIs" dxfId="3053" priority="3693" operator="equal">
      <formula>"NÃO"</formula>
    </cfRule>
    <cfRule type="cellIs" dxfId="3052" priority="3694" operator="equal">
      <formula>"SIM"</formula>
    </cfRule>
  </conditionalFormatting>
  <conditionalFormatting sqref="Y114:Z114">
    <cfRule type="cellIs" dxfId="3051" priority="3692" operator="equal">
      <formula>"OPORTUNIDADE"</formula>
    </cfRule>
  </conditionalFormatting>
  <conditionalFormatting sqref="Y114:Z114">
    <cfRule type="cellIs" dxfId="3050" priority="3690" operator="equal">
      <formula>"NÃO"</formula>
    </cfRule>
    <cfRule type="cellIs" dxfId="3049" priority="3691" operator="equal">
      <formula>"SIM"</formula>
    </cfRule>
  </conditionalFormatting>
  <conditionalFormatting sqref="Y115:Z115">
    <cfRule type="cellIs" dxfId="3048" priority="3689" operator="equal">
      <formula>"OPORTUNIDADE"</formula>
    </cfRule>
  </conditionalFormatting>
  <conditionalFormatting sqref="Y115:Z115">
    <cfRule type="cellIs" dxfId="3047" priority="3687" operator="equal">
      <formula>"NÃO"</formula>
    </cfRule>
    <cfRule type="cellIs" dxfId="3046" priority="3688" operator="equal">
      <formula>"SIM"</formula>
    </cfRule>
  </conditionalFormatting>
  <conditionalFormatting sqref="Z105:Z108">
    <cfRule type="cellIs" dxfId="3045" priority="3686" operator="equal">
      <formula>"OPORTUNIDADE"</formula>
    </cfRule>
  </conditionalFormatting>
  <conditionalFormatting sqref="Z105:Z108">
    <cfRule type="cellIs" dxfId="3044" priority="3684" operator="equal">
      <formula>"NÃO"</formula>
    </cfRule>
    <cfRule type="cellIs" dxfId="3043" priority="3685" operator="equal">
      <formula>"SIM"</formula>
    </cfRule>
  </conditionalFormatting>
  <conditionalFormatting sqref="Z105:Z108">
    <cfRule type="cellIs" dxfId="3042" priority="3683" operator="equal">
      <formula>"OPORTUNIDADE"</formula>
    </cfRule>
  </conditionalFormatting>
  <conditionalFormatting sqref="Z105:Z108">
    <cfRule type="cellIs" dxfId="3041" priority="3681" operator="equal">
      <formula>"NÃO"</formula>
    </cfRule>
    <cfRule type="cellIs" dxfId="3040" priority="3682" operator="equal">
      <formula>"SIM"</formula>
    </cfRule>
  </conditionalFormatting>
  <conditionalFormatting sqref="Z105:Z108">
    <cfRule type="cellIs" dxfId="3039" priority="3680" operator="equal">
      <formula>"OPORTUNIDADE"</formula>
    </cfRule>
  </conditionalFormatting>
  <conditionalFormatting sqref="Z105:Z108">
    <cfRule type="cellIs" dxfId="3038" priority="3678" operator="equal">
      <formula>"NÃO"</formula>
    </cfRule>
    <cfRule type="cellIs" dxfId="3037" priority="3679" operator="equal">
      <formula>"SIM"</formula>
    </cfRule>
  </conditionalFormatting>
  <conditionalFormatting sqref="Z105:Z108">
    <cfRule type="cellIs" dxfId="3036" priority="3677" operator="equal">
      <formula>"OPORTUNIDADE"</formula>
    </cfRule>
  </conditionalFormatting>
  <conditionalFormatting sqref="Z105:Z108">
    <cfRule type="cellIs" dxfId="3035" priority="3675" operator="equal">
      <formula>"NÃO"</formula>
    </cfRule>
    <cfRule type="cellIs" dxfId="3034" priority="3676" operator="equal">
      <formula>"SIM"</formula>
    </cfRule>
  </conditionalFormatting>
  <conditionalFormatting sqref="Z105:Z108">
    <cfRule type="cellIs" dxfId="3033" priority="3674" operator="equal">
      <formula>"OPORTUNIDADE"</formula>
    </cfRule>
  </conditionalFormatting>
  <conditionalFormatting sqref="Z105:Z108">
    <cfRule type="cellIs" dxfId="3032" priority="3672" operator="equal">
      <formula>"NÃO"</formula>
    </cfRule>
    <cfRule type="cellIs" dxfId="3031" priority="3673" operator="equal">
      <formula>"SIM"</formula>
    </cfRule>
  </conditionalFormatting>
  <conditionalFormatting sqref="Y115:Z115">
    <cfRule type="cellIs" dxfId="3030" priority="3671" operator="equal">
      <formula>"OPORTUNIDADE"</formula>
    </cfRule>
  </conditionalFormatting>
  <conditionalFormatting sqref="Y115:Z115">
    <cfRule type="cellIs" dxfId="3029" priority="3669" operator="equal">
      <formula>"NÃO"</formula>
    </cfRule>
    <cfRule type="cellIs" dxfId="3028" priority="3670" operator="equal">
      <formula>"SIM"</formula>
    </cfRule>
  </conditionalFormatting>
  <conditionalFormatting sqref="Y116:Z116">
    <cfRule type="cellIs" dxfId="3027" priority="3668" operator="equal">
      <formula>"OPORTUNIDADE"</formula>
    </cfRule>
  </conditionalFormatting>
  <conditionalFormatting sqref="Y116:Z116">
    <cfRule type="cellIs" dxfId="3026" priority="3666" operator="equal">
      <formula>"NÃO"</formula>
    </cfRule>
    <cfRule type="cellIs" dxfId="3025" priority="3667" operator="equal">
      <formula>"SIM"</formula>
    </cfRule>
  </conditionalFormatting>
  <conditionalFormatting sqref="BK101">
    <cfRule type="iconSet" priority="3665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3664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663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662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3024" priority="3661" operator="equal">
      <formula>"OPORTUNIDADE"</formula>
    </cfRule>
  </conditionalFormatting>
  <conditionalFormatting sqref="Z107">
    <cfRule type="cellIs" dxfId="3023" priority="3659" operator="equal">
      <formula>"NÃO"</formula>
    </cfRule>
    <cfRule type="cellIs" dxfId="3022" priority="3660" operator="equal">
      <formula>"SIM"</formula>
    </cfRule>
  </conditionalFormatting>
  <conditionalFormatting sqref="Z107">
    <cfRule type="cellIs" dxfId="3021" priority="3658" operator="equal">
      <formula>"OPORTUNIDADE"</formula>
    </cfRule>
  </conditionalFormatting>
  <conditionalFormatting sqref="Z107">
    <cfRule type="cellIs" dxfId="3020" priority="3656" operator="equal">
      <formula>"NÃO"</formula>
    </cfRule>
    <cfRule type="cellIs" dxfId="3019" priority="3657" operator="equal">
      <formula>"SIM"</formula>
    </cfRule>
  </conditionalFormatting>
  <conditionalFormatting sqref="Z107">
    <cfRule type="cellIs" dxfId="3018" priority="3655" operator="equal">
      <formula>"OPORTUNIDADE"</formula>
    </cfRule>
  </conditionalFormatting>
  <conditionalFormatting sqref="Z107">
    <cfRule type="cellIs" dxfId="3017" priority="3653" operator="equal">
      <formula>"NÃO"</formula>
    </cfRule>
    <cfRule type="cellIs" dxfId="3016" priority="3654" operator="equal">
      <formula>"SIM"</formula>
    </cfRule>
  </conditionalFormatting>
  <conditionalFormatting sqref="Z107">
    <cfRule type="cellIs" dxfId="3015" priority="3652" operator="equal">
      <formula>"OPORTUNIDADE"</formula>
    </cfRule>
  </conditionalFormatting>
  <conditionalFormatting sqref="Z107">
    <cfRule type="cellIs" dxfId="3014" priority="3650" operator="equal">
      <formula>"NÃO"</formula>
    </cfRule>
    <cfRule type="cellIs" dxfId="3013" priority="3651" operator="equal">
      <formula>"SIM"</formula>
    </cfRule>
  </conditionalFormatting>
  <conditionalFormatting sqref="Z107">
    <cfRule type="cellIs" dxfId="3012" priority="3646" operator="equal">
      <formula>"OPORTUNIDADE"</formula>
    </cfRule>
  </conditionalFormatting>
  <conditionalFormatting sqref="Z107">
    <cfRule type="cellIs" dxfId="3011" priority="3644" operator="equal">
      <formula>"NÃO"</formula>
    </cfRule>
    <cfRule type="cellIs" dxfId="3010" priority="3645" operator="equal">
      <formula>"SIM"</formula>
    </cfRule>
  </conditionalFormatting>
  <conditionalFormatting sqref="Z107">
    <cfRule type="cellIs" dxfId="3009" priority="3643" operator="equal">
      <formula>"OPORTUNIDADE"</formula>
    </cfRule>
  </conditionalFormatting>
  <conditionalFormatting sqref="Z107">
    <cfRule type="cellIs" dxfId="3008" priority="3641" operator="equal">
      <formula>"NÃO"</formula>
    </cfRule>
    <cfRule type="cellIs" dxfId="3007" priority="3642" operator="equal">
      <formula>"SIM"</formula>
    </cfRule>
  </conditionalFormatting>
  <conditionalFormatting sqref="Z107">
    <cfRule type="cellIs" dxfId="3006" priority="3640" operator="equal">
      <formula>"OPORTUNIDADE"</formula>
    </cfRule>
  </conditionalFormatting>
  <conditionalFormatting sqref="Z107">
    <cfRule type="cellIs" dxfId="3005" priority="3638" operator="equal">
      <formula>"NÃO"</formula>
    </cfRule>
    <cfRule type="cellIs" dxfId="3004" priority="3639" operator="equal">
      <formula>"SIM"</formula>
    </cfRule>
  </conditionalFormatting>
  <conditionalFormatting sqref="Z107">
    <cfRule type="cellIs" dxfId="3003" priority="3637" operator="equal">
      <formula>"OPORTUNIDADE"</formula>
    </cfRule>
  </conditionalFormatting>
  <conditionalFormatting sqref="Z107">
    <cfRule type="cellIs" dxfId="3002" priority="3635" operator="equal">
      <formula>"NÃO"</formula>
    </cfRule>
    <cfRule type="cellIs" dxfId="3001" priority="3636" operator="equal">
      <formula>"SIM"</formula>
    </cfRule>
  </conditionalFormatting>
  <conditionalFormatting sqref="Z107">
    <cfRule type="cellIs" dxfId="3000" priority="3634" operator="equal">
      <formula>"OPORTUNIDADE"</formula>
    </cfRule>
  </conditionalFormatting>
  <conditionalFormatting sqref="Z107">
    <cfRule type="cellIs" dxfId="2999" priority="3632" operator="equal">
      <formula>"NÃO"</formula>
    </cfRule>
    <cfRule type="cellIs" dxfId="2998" priority="3633" operator="equal">
      <formula>"SIM"</formula>
    </cfRule>
  </conditionalFormatting>
  <conditionalFormatting sqref="Z107">
    <cfRule type="cellIs" dxfId="2997" priority="3631" operator="equal">
      <formula>"OPORTUNIDADE"</formula>
    </cfRule>
  </conditionalFormatting>
  <conditionalFormatting sqref="Z107">
    <cfRule type="cellIs" dxfId="2996" priority="3629" operator="equal">
      <formula>"NÃO"</formula>
    </cfRule>
    <cfRule type="cellIs" dxfId="2995" priority="3630" operator="equal">
      <formula>"SIM"</formula>
    </cfRule>
  </conditionalFormatting>
  <conditionalFormatting sqref="Z107">
    <cfRule type="cellIs" dxfId="2994" priority="3628" operator="equal">
      <formula>"OPORTUNIDADE"</formula>
    </cfRule>
  </conditionalFormatting>
  <conditionalFormatting sqref="Z107">
    <cfRule type="cellIs" dxfId="2993" priority="3626" operator="equal">
      <formula>"NÃO"</formula>
    </cfRule>
    <cfRule type="cellIs" dxfId="2992" priority="3627" operator="equal">
      <formula>"SIM"</formula>
    </cfRule>
  </conditionalFormatting>
  <conditionalFormatting sqref="Z107">
    <cfRule type="cellIs" dxfId="2991" priority="3625" operator="equal">
      <formula>"OPORTUNIDADE"</formula>
    </cfRule>
  </conditionalFormatting>
  <conditionalFormatting sqref="Z107">
    <cfRule type="cellIs" dxfId="2990" priority="3623" operator="equal">
      <formula>"NÃO"</formula>
    </cfRule>
    <cfRule type="cellIs" dxfId="2989" priority="3624" operator="equal">
      <formula>"SIM"</formula>
    </cfRule>
  </conditionalFormatting>
  <conditionalFormatting sqref="Z107">
    <cfRule type="cellIs" dxfId="2988" priority="3622" operator="equal">
      <formula>"OPORTUNIDADE"</formula>
    </cfRule>
  </conditionalFormatting>
  <conditionalFormatting sqref="Z107">
    <cfRule type="cellIs" dxfId="2987" priority="3620" operator="equal">
      <formula>"NÃO"</formula>
    </cfRule>
    <cfRule type="cellIs" dxfId="2986" priority="3621" operator="equal">
      <formula>"SIM"</formula>
    </cfRule>
  </conditionalFormatting>
  <conditionalFormatting sqref="Z107">
    <cfRule type="cellIs" dxfId="2985" priority="3619" operator="equal">
      <formula>"OPORTUNIDADE"</formula>
    </cfRule>
  </conditionalFormatting>
  <conditionalFormatting sqref="Z107">
    <cfRule type="cellIs" dxfId="2984" priority="3617" operator="equal">
      <formula>"NÃO"</formula>
    </cfRule>
    <cfRule type="cellIs" dxfId="2983" priority="3618" operator="equal">
      <formula>"SIM"</formula>
    </cfRule>
  </conditionalFormatting>
  <conditionalFormatting sqref="Z107">
    <cfRule type="cellIs" dxfId="2982" priority="3616" operator="equal">
      <formula>"OPORTUNIDADE"</formula>
    </cfRule>
  </conditionalFormatting>
  <conditionalFormatting sqref="Z107">
    <cfRule type="cellIs" dxfId="2981" priority="3614" operator="equal">
      <formula>"NÃO"</formula>
    </cfRule>
    <cfRule type="cellIs" dxfId="2980" priority="3615" operator="equal">
      <formula>"SIM"</formula>
    </cfRule>
  </conditionalFormatting>
  <conditionalFormatting sqref="Z107">
    <cfRule type="cellIs" dxfId="2979" priority="3613" operator="equal">
      <formula>"OPORTUNIDADE"</formula>
    </cfRule>
  </conditionalFormatting>
  <conditionalFormatting sqref="Z107">
    <cfRule type="cellIs" dxfId="2978" priority="3611" operator="equal">
      <formula>"NÃO"</formula>
    </cfRule>
    <cfRule type="cellIs" dxfId="2977" priority="3612" operator="equal">
      <formula>"SIM"</formula>
    </cfRule>
  </conditionalFormatting>
  <conditionalFormatting sqref="Z107">
    <cfRule type="cellIs" dxfId="2976" priority="3610" operator="equal">
      <formula>"OPORTUNIDADE"</formula>
    </cfRule>
  </conditionalFormatting>
  <conditionalFormatting sqref="Z107">
    <cfRule type="cellIs" dxfId="2975" priority="3608" operator="equal">
      <formula>"NÃO"</formula>
    </cfRule>
    <cfRule type="cellIs" dxfId="2974" priority="3609" operator="equal">
      <formula>"SIM"</formula>
    </cfRule>
  </conditionalFormatting>
  <conditionalFormatting sqref="Z107">
    <cfRule type="cellIs" dxfId="2973" priority="3607" operator="equal">
      <formula>"OPORTUNIDADE"</formula>
    </cfRule>
  </conditionalFormatting>
  <conditionalFormatting sqref="Z107">
    <cfRule type="cellIs" dxfId="2972" priority="3605" operator="equal">
      <formula>"NÃO"</formula>
    </cfRule>
    <cfRule type="cellIs" dxfId="2971" priority="3606" operator="equal">
      <formula>"SIM"</formula>
    </cfRule>
  </conditionalFormatting>
  <conditionalFormatting sqref="Z107">
    <cfRule type="cellIs" dxfId="2970" priority="3604" operator="equal">
      <formula>"OPORTUNIDADE"</formula>
    </cfRule>
  </conditionalFormatting>
  <conditionalFormatting sqref="Z107">
    <cfRule type="cellIs" dxfId="2969" priority="3602" operator="equal">
      <formula>"NÃO"</formula>
    </cfRule>
    <cfRule type="cellIs" dxfId="2968" priority="3603" operator="equal">
      <formula>"SIM"</formula>
    </cfRule>
  </conditionalFormatting>
  <conditionalFormatting sqref="Z107">
    <cfRule type="cellIs" dxfId="2967" priority="3601" operator="equal">
      <formula>"OPORTUNIDADE"</formula>
    </cfRule>
  </conditionalFormatting>
  <conditionalFormatting sqref="Z107">
    <cfRule type="cellIs" dxfId="2966" priority="3599" operator="equal">
      <formula>"NÃO"</formula>
    </cfRule>
    <cfRule type="cellIs" dxfId="2965" priority="3600" operator="equal">
      <formula>"SIM"</formula>
    </cfRule>
  </conditionalFormatting>
  <conditionalFormatting sqref="Z107">
    <cfRule type="cellIs" dxfId="2964" priority="3598" operator="equal">
      <formula>"OPORTUNIDADE"</formula>
    </cfRule>
  </conditionalFormatting>
  <conditionalFormatting sqref="Z107">
    <cfRule type="cellIs" dxfId="2963" priority="3596" operator="equal">
      <formula>"NÃO"</formula>
    </cfRule>
    <cfRule type="cellIs" dxfId="2962" priority="3597" operator="equal">
      <formula>"SIM"</formula>
    </cfRule>
  </conditionalFormatting>
  <conditionalFormatting sqref="Z107">
    <cfRule type="cellIs" dxfId="2961" priority="3595" operator="equal">
      <formula>"OPORTUNIDADE"</formula>
    </cfRule>
  </conditionalFormatting>
  <conditionalFormatting sqref="Z107">
    <cfRule type="cellIs" dxfId="2960" priority="3593" operator="equal">
      <formula>"NÃO"</formula>
    </cfRule>
    <cfRule type="cellIs" dxfId="2959" priority="3594" operator="equal">
      <formula>"SIM"</formula>
    </cfRule>
  </conditionalFormatting>
  <conditionalFormatting sqref="Z107">
    <cfRule type="cellIs" dxfId="2958" priority="3592" operator="equal">
      <formula>"OPORTUNIDADE"</formula>
    </cfRule>
  </conditionalFormatting>
  <conditionalFormatting sqref="Z107">
    <cfRule type="cellIs" dxfId="2957" priority="3590" operator="equal">
      <formula>"NÃO"</formula>
    </cfRule>
    <cfRule type="cellIs" dxfId="2956" priority="3591" operator="equal">
      <formula>"SIM"</formula>
    </cfRule>
  </conditionalFormatting>
  <conditionalFormatting sqref="Z107">
    <cfRule type="cellIs" dxfId="2955" priority="3589" operator="equal">
      <formula>"OPORTUNIDADE"</formula>
    </cfRule>
  </conditionalFormatting>
  <conditionalFormatting sqref="Z107">
    <cfRule type="cellIs" dxfId="2954" priority="3587" operator="equal">
      <formula>"NÃO"</formula>
    </cfRule>
    <cfRule type="cellIs" dxfId="2953" priority="3588" operator="equal">
      <formula>"SIM"</formula>
    </cfRule>
  </conditionalFormatting>
  <conditionalFormatting sqref="Z107">
    <cfRule type="cellIs" dxfId="2952" priority="3586" operator="equal">
      <formula>"OPORTUNIDADE"</formula>
    </cfRule>
  </conditionalFormatting>
  <conditionalFormatting sqref="Z107">
    <cfRule type="cellIs" dxfId="2951" priority="3584" operator="equal">
      <formula>"NÃO"</formula>
    </cfRule>
    <cfRule type="cellIs" dxfId="2950" priority="3585" operator="equal">
      <formula>"SIM"</formula>
    </cfRule>
  </conditionalFormatting>
  <conditionalFormatting sqref="Y107">
    <cfRule type="cellIs" dxfId="2949" priority="3574" operator="equal">
      <formula>"OPORTUNIDADE"</formula>
    </cfRule>
  </conditionalFormatting>
  <conditionalFormatting sqref="Y107">
    <cfRule type="cellIs" dxfId="2948" priority="3572" operator="equal">
      <formula>"NÃO"</formula>
    </cfRule>
    <cfRule type="cellIs" dxfId="2947" priority="3573" operator="equal">
      <formula>"SIM"</formula>
    </cfRule>
  </conditionalFormatting>
  <conditionalFormatting sqref="Z108">
    <cfRule type="cellIs" dxfId="2946" priority="3571" operator="equal">
      <formula>"OPORTUNIDADE"</formula>
    </cfRule>
  </conditionalFormatting>
  <conditionalFormatting sqref="Z108">
    <cfRule type="cellIs" dxfId="2945" priority="3569" operator="equal">
      <formula>"NÃO"</formula>
    </cfRule>
    <cfRule type="cellIs" dxfId="2944" priority="3570" operator="equal">
      <formula>"SIM"</formula>
    </cfRule>
  </conditionalFormatting>
  <conditionalFormatting sqref="Z108">
    <cfRule type="cellIs" dxfId="2943" priority="3568" operator="equal">
      <formula>"OPORTUNIDADE"</formula>
    </cfRule>
  </conditionalFormatting>
  <conditionalFormatting sqref="Z108">
    <cfRule type="cellIs" dxfId="2942" priority="3566" operator="equal">
      <formula>"NÃO"</formula>
    </cfRule>
    <cfRule type="cellIs" dxfId="2941" priority="3567" operator="equal">
      <formula>"SIM"</formula>
    </cfRule>
  </conditionalFormatting>
  <conditionalFormatting sqref="Z108">
    <cfRule type="cellIs" dxfId="2940" priority="3565" operator="equal">
      <formula>"OPORTUNIDADE"</formula>
    </cfRule>
  </conditionalFormatting>
  <conditionalFormatting sqref="Z108">
    <cfRule type="cellIs" dxfId="2939" priority="3563" operator="equal">
      <formula>"NÃO"</formula>
    </cfRule>
    <cfRule type="cellIs" dxfId="2938" priority="3564" operator="equal">
      <formula>"SIM"</formula>
    </cfRule>
  </conditionalFormatting>
  <conditionalFormatting sqref="Z108">
    <cfRule type="cellIs" dxfId="2937" priority="3562" operator="equal">
      <formula>"OPORTUNIDADE"</formula>
    </cfRule>
  </conditionalFormatting>
  <conditionalFormatting sqref="Z108">
    <cfRule type="cellIs" dxfId="2936" priority="3560" operator="equal">
      <formula>"NÃO"</formula>
    </cfRule>
    <cfRule type="cellIs" dxfId="2935" priority="3561" operator="equal">
      <formula>"SIM"</formula>
    </cfRule>
  </conditionalFormatting>
  <conditionalFormatting sqref="Z108">
    <cfRule type="cellIs" dxfId="2934" priority="3559" operator="equal">
      <formula>"OPORTUNIDADE"</formula>
    </cfRule>
  </conditionalFormatting>
  <conditionalFormatting sqref="Z108">
    <cfRule type="cellIs" dxfId="2933" priority="3557" operator="equal">
      <formula>"NÃO"</formula>
    </cfRule>
    <cfRule type="cellIs" dxfId="2932" priority="3558" operator="equal">
      <formula>"SIM"</formula>
    </cfRule>
  </conditionalFormatting>
  <conditionalFormatting sqref="Y116:Z116">
    <cfRule type="cellIs" dxfId="2931" priority="3556" operator="equal">
      <formula>"OPORTUNIDADE"</formula>
    </cfRule>
  </conditionalFormatting>
  <conditionalFormatting sqref="Y116:Z116">
    <cfRule type="cellIs" dxfId="2930" priority="3554" operator="equal">
      <formula>"NÃO"</formula>
    </cfRule>
    <cfRule type="cellIs" dxfId="2929" priority="3555" operator="equal">
      <formula>"SIM"</formula>
    </cfRule>
  </conditionalFormatting>
  <conditionalFormatting sqref="Y117:Z117">
    <cfRule type="cellIs" dxfId="2928" priority="3553" operator="equal">
      <formula>"OPORTUNIDADE"</formula>
    </cfRule>
  </conditionalFormatting>
  <conditionalFormatting sqref="Y117:Z117">
    <cfRule type="cellIs" dxfId="2927" priority="3551" operator="equal">
      <formula>"NÃO"</formula>
    </cfRule>
    <cfRule type="cellIs" dxfId="2926" priority="3552" operator="equal">
      <formula>"SIM"</formula>
    </cfRule>
  </conditionalFormatting>
  <conditionalFormatting sqref="Y117:Z117">
    <cfRule type="cellIs" dxfId="2925" priority="3550" operator="equal">
      <formula>"OPORTUNIDADE"</formula>
    </cfRule>
  </conditionalFormatting>
  <conditionalFormatting sqref="Y117:Z117">
    <cfRule type="cellIs" dxfId="2924" priority="3548" operator="equal">
      <formula>"NÃO"</formula>
    </cfRule>
    <cfRule type="cellIs" dxfId="2923" priority="3549" operator="equal">
      <formula>"SIM"</formula>
    </cfRule>
  </conditionalFormatting>
  <conditionalFormatting sqref="Y118:Z118">
    <cfRule type="cellIs" dxfId="2922" priority="3547" operator="equal">
      <formula>"OPORTUNIDADE"</formula>
    </cfRule>
  </conditionalFormatting>
  <conditionalFormatting sqref="Y118:Z118">
    <cfRule type="cellIs" dxfId="2921" priority="3545" operator="equal">
      <formula>"NÃO"</formula>
    </cfRule>
    <cfRule type="cellIs" dxfId="2920" priority="3546" operator="equal">
      <formula>"SIM"</formula>
    </cfRule>
  </conditionalFormatting>
  <conditionalFormatting sqref="Z109">
    <cfRule type="cellIs" dxfId="2919" priority="3544" operator="equal">
      <formula>"OPORTUNIDADE"</formula>
    </cfRule>
  </conditionalFormatting>
  <conditionalFormatting sqref="Z109">
    <cfRule type="cellIs" dxfId="2918" priority="3542" operator="equal">
      <formula>"NÃO"</formula>
    </cfRule>
    <cfRule type="cellIs" dxfId="2917" priority="3543" operator="equal">
      <formula>"SIM"</formula>
    </cfRule>
  </conditionalFormatting>
  <conditionalFormatting sqref="Z109">
    <cfRule type="cellIs" dxfId="2916" priority="3541" operator="equal">
      <formula>"OPORTUNIDADE"</formula>
    </cfRule>
  </conditionalFormatting>
  <conditionalFormatting sqref="Z109">
    <cfRule type="cellIs" dxfId="2915" priority="3539" operator="equal">
      <formula>"NÃO"</formula>
    </cfRule>
    <cfRule type="cellIs" dxfId="2914" priority="3540" operator="equal">
      <formula>"SIM"</formula>
    </cfRule>
  </conditionalFormatting>
  <conditionalFormatting sqref="Z109">
    <cfRule type="cellIs" dxfId="2913" priority="3538" operator="equal">
      <formula>"OPORTUNIDADE"</formula>
    </cfRule>
  </conditionalFormatting>
  <conditionalFormatting sqref="Z109">
    <cfRule type="cellIs" dxfId="2912" priority="3536" operator="equal">
      <formula>"NÃO"</formula>
    </cfRule>
    <cfRule type="cellIs" dxfId="2911" priority="3537" operator="equal">
      <formula>"SIM"</formula>
    </cfRule>
  </conditionalFormatting>
  <conditionalFormatting sqref="Z109">
    <cfRule type="cellIs" dxfId="2910" priority="3535" operator="equal">
      <formula>"OPORTUNIDADE"</formula>
    </cfRule>
  </conditionalFormatting>
  <conditionalFormatting sqref="Z109">
    <cfRule type="cellIs" dxfId="2909" priority="3533" operator="equal">
      <formula>"NÃO"</formula>
    </cfRule>
    <cfRule type="cellIs" dxfId="2908" priority="3534" operator="equal">
      <formula>"SIM"</formula>
    </cfRule>
  </conditionalFormatting>
  <conditionalFormatting sqref="Z109">
    <cfRule type="cellIs" dxfId="2907" priority="3532" operator="equal">
      <formula>"OPORTUNIDADE"</formula>
    </cfRule>
  </conditionalFormatting>
  <conditionalFormatting sqref="Z109">
    <cfRule type="cellIs" dxfId="2906" priority="3530" operator="equal">
      <formula>"NÃO"</formula>
    </cfRule>
    <cfRule type="cellIs" dxfId="2905" priority="3531" operator="equal">
      <formula>"SIM"</formula>
    </cfRule>
  </conditionalFormatting>
  <conditionalFormatting sqref="Z109">
    <cfRule type="cellIs" dxfId="2904" priority="3529" operator="equal">
      <formula>"OPORTUNIDADE"</formula>
    </cfRule>
  </conditionalFormatting>
  <conditionalFormatting sqref="Z109">
    <cfRule type="cellIs" dxfId="2903" priority="3527" operator="equal">
      <formula>"NÃO"</formula>
    </cfRule>
    <cfRule type="cellIs" dxfId="2902" priority="3528" operator="equal">
      <formula>"SIM"</formula>
    </cfRule>
  </conditionalFormatting>
  <conditionalFormatting sqref="Z109">
    <cfRule type="cellIs" dxfId="2901" priority="3526" operator="equal">
      <formula>"OPORTUNIDADE"</formula>
    </cfRule>
  </conditionalFormatting>
  <conditionalFormatting sqref="Z109">
    <cfRule type="cellIs" dxfId="2900" priority="3524" operator="equal">
      <formula>"NÃO"</formula>
    </cfRule>
    <cfRule type="cellIs" dxfId="2899" priority="3525" operator="equal">
      <formula>"SIM"</formula>
    </cfRule>
  </conditionalFormatting>
  <conditionalFormatting sqref="Z109">
    <cfRule type="cellIs" dxfId="2898" priority="3523" operator="equal">
      <formula>"OPORTUNIDADE"</formula>
    </cfRule>
  </conditionalFormatting>
  <conditionalFormatting sqref="Z109">
    <cfRule type="cellIs" dxfId="2897" priority="3521" operator="equal">
      <formula>"NÃO"</formula>
    </cfRule>
    <cfRule type="cellIs" dxfId="2896" priority="3522" operator="equal">
      <formula>"SIM"</formula>
    </cfRule>
  </conditionalFormatting>
  <conditionalFormatting sqref="Z109">
    <cfRule type="cellIs" dxfId="2895" priority="3520" operator="equal">
      <formula>"OPORTUNIDADE"</formula>
    </cfRule>
  </conditionalFormatting>
  <conditionalFormatting sqref="Z109">
    <cfRule type="cellIs" dxfId="2894" priority="3518" operator="equal">
      <formula>"NÃO"</formula>
    </cfRule>
    <cfRule type="cellIs" dxfId="2893" priority="3519" operator="equal">
      <formula>"SIM"</formula>
    </cfRule>
  </conditionalFormatting>
  <conditionalFormatting sqref="Z109">
    <cfRule type="cellIs" dxfId="2892" priority="3517" operator="equal">
      <formula>"OPORTUNIDADE"</formula>
    </cfRule>
  </conditionalFormatting>
  <conditionalFormatting sqref="Z109">
    <cfRule type="cellIs" dxfId="2891" priority="3515" operator="equal">
      <formula>"NÃO"</formula>
    </cfRule>
    <cfRule type="cellIs" dxfId="2890" priority="3516" operator="equal">
      <formula>"SIM"</formula>
    </cfRule>
  </conditionalFormatting>
  <conditionalFormatting sqref="Z109">
    <cfRule type="cellIs" dxfId="2889" priority="3514" operator="equal">
      <formula>"OPORTUNIDADE"</formula>
    </cfRule>
  </conditionalFormatting>
  <conditionalFormatting sqref="Z109">
    <cfRule type="cellIs" dxfId="2888" priority="3512" operator="equal">
      <formula>"NÃO"</formula>
    </cfRule>
    <cfRule type="cellIs" dxfId="2887" priority="3513" operator="equal">
      <formula>"SIM"</formula>
    </cfRule>
  </conditionalFormatting>
  <conditionalFormatting sqref="Z109">
    <cfRule type="cellIs" dxfId="2886" priority="3511" operator="equal">
      <formula>"OPORTUNIDADE"</formula>
    </cfRule>
  </conditionalFormatting>
  <conditionalFormatting sqref="Z109">
    <cfRule type="cellIs" dxfId="2885" priority="3509" operator="equal">
      <formula>"NÃO"</formula>
    </cfRule>
    <cfRule type="cellIs" dxfId="2884" priority="3510" operator="equal">
      <formula>"SIM"</formula>
    </cfRule>
  </conditionalFormatting>
  <conditionalFormatting sqref="Z109">
    <cfRule type="cellIs" dxfId="2883" priority="3508" operator="equal">
      <formula>"OPORTUNIDADE"</formula>
    </cfRule>
  </conditionalFormatting>
  <conditionalFormatting sqref="Z109">
    <cfRule type="cellIs" dxfId="2882" priority="3506" operator="equal">
      <formula>"NÃO"</formula>
    </cfRule>
    <cfRule type="cellIs" dxfId="2881" priority="3507" operator="equal">
      <formula>"SIM"</formula>
    </cfRule>
  </conditionalFormatting>
  <conditionalFormatting sqref="Z109">
    <cfRule type="cellIs" dxfId="2880" priority="3505" operator="equal">
      <formula>"OPORTUNIDADE"</formula>
    </cfRule>
  </conditionalFormatting>
  <conditionalFormatting sqref="Z109">
    <cfRule type="cellIs" dxfId="2879" priority="3503" operator="equal">
      <formula>"NÃO"</formula>
    </cfRule>
    <cfRule type="cellIs" dxfId="2878" priority="3504" operator="equal">
      <formula>"SIM"</formula>
    </cfRule>
  </conditionalFormatting>
  <conditionalFormatting sqref="Z109">
    <cfRule type="cellIs" dxfId="2877" priority="3502" operator="equal">
      <formula>"OPORTUNIDADE"</formula>
    </cfRule>
  </conditionalFormatting>
  <conditionalFormatting sqref="Z109">
    <cfRule type="cellIs" dxfId="2876" priority="3500" operator="equal">
      <formula>"NÃO"</formula>
    </cfRule>
    <cfRule type="cellIs" dxfId="2875" priority="3501" operator="equal">
      <formula>"SIM"</formula>
    </cfRule>
  </conditionalFormatting>
  <conditionalFormatting sqref="Z109">
    <cfRule type="cellIs" dxfId="2874" priority="3499" operator="equal">
      <formula>"OPORTUNIDADE"</formula>
    </cfRule>
  </conditionalFormatting>
  <conditionalFormatting sqref="Z109">
    <cfRule type="cellIs" dxfId="2873" priority="3497" operator="equal">
      <formula>"NÃO"</formula>
    </cfRule>
    <cfRule type="cellIs" dxfId="2872" priority="3498" operator="equal">
      <formula>"SIM"</formula>
    </cfRule>
  </conditionalFormatting>
  <conditionalFormatting sqref="Z109">
    <cfRule type="cellIs" dxfId="2871" priority="3496" operator="equal">
      <formula>"OPORTUNIDADE"</formula>
    </cfRule>
  </conditionalFormatting>
  <conditionalFormatting sqref="Z109">
    <cfRule type="cellIs" dxfId="2870" priority="3494" operator="equal">
      <formula>"NÃO"</formula>
    </cfRule>
    <cfRule type="cellIs" dxfId="2869" priority="3495" operator="equal">
      <formula>"SIM"</formula>
    </cfRule>
  </conditionalFormatting>
  <conditionalFormatting sqref="Z109">
    <cfRule type="cellIs" dxfId="2868" priority="3493" operator="equal">
      <formula>"OPORTUNIDADE"</formula>
    </cfRule>
  </conditionalFormatting>
  <conditionalFormatting sqref="Z109">
    <cfRule type="cellIs" dxfId="2867" priority="3491" operator="equal">
      <formula>"NÃO"</formula>
    </cfRule>
    <cfRule type="cellIs" dxfId="2866" priority="3492" operator="equal">
      <formula>"SIM"</formula>
    </cfRule>
  </conditionalFormatting>
  <conditionalFormatting sqref="Z109">
    <cfRule type="cellIs" dxfId="2865" priority="3490" operator="equal">
      <formula>"OPORTUNIDADE"</formula>
    </cfRule>
  </conditionalFormatting>
  <conditionalFormatting sqref="Z109">
    <cfRule type="cellIs" dxfId="2864" priority="3488" operator="equal">
      <formula>"NÃO"</formula>
    </cfRule>
    <cfRule type="cellIs" dxfId="2863" priority="3489" operator="equal">
      <formula>"SIM"</formula>
    </cfRule>
  </conditionalFormatting>
  <conditionalFormatting sqref="Z109">
    <cfRule type="cellIs" dxfId="2862" priority="3487" operator="equal">
      <formula>"OPORTUNIDADE"</formula>
    </cfRule>
  </conditionalFormatting>
  <conditionalFormatting sqref="Z109">
    <cfRule type="cellIs" dxfId="2861" priority="3485" operator="equal">
      <formula>"NÃO"</formula>
    </cfRule>
    <cfRule type="cellIs" dxfId="2860" priority="3486" operator="equal">
      <formula>"SIM"</formula>
    </cfRule>
  </conditionalFormatting>
  <conditionalFormatting sqref="Z109">
    <cfRule type="cellIs" dxfId="2859" priority="3484" operator="equal">
      <formula>"OPORTUNIDADE"</formula>
    </cfRule>
  </conditionalFormatting>
  <conditionalFormatting sqref="Z109">
    <cfRule type="cellIs" dxfId="2858" priority="3482" operator="equal">
      <formula>"NÃO"</formula>
    </cfRule>
    <cfRule type="cellIs" dxfId="2857" priority="3483" operator="equal">
      <formula>"SIM"</formula>
    </cfRule>
  </conditionalFormatting>
  <conditionalFormatting sqref="Z109">
    <cfRule type="cellIs" dxfId="2856" priority="3481" operator="equal">
      <formula>"OPORTUNIDADE"</formula>
    </cfRule>
  </conditionalFormatting>
  <conditionalFormatting sqref="Z109">
    <cfRule type="cellIs" dxfId="2855" priority="3479" operator="equal">
      <formula>"NÃO"</formula>
    </cfRule>
    <cfRule type="cellIs" dxfId="2854" priority="3480" operator="equal">
      <formula>"SIM"</formula>
    </cfRule>
  </conditionalFormatting>
  <conditionalFormatting sqref="Z109">
    <cfRule type="cellIs" dxfId="2853" priority="3478" operator="equal">
      <formula>"OPORTUNIDADE"</formula>
    </cfRule>
  </conditionalFormatting>
  <conditionalFormatting sqref="Z109">
    <cfRule type="cellIs" dxfId="2852" priority="3476" operator="equal">
      <formula>"NÃO"</formula>
    </cfRule>
    <cfRule type="cellIs" dxfId="2851" priority="3477" operator="equal">
      <formula>"SIM"</formula>
    </cfRule>
  </conditionalFormatting>
  <conditionalFormatting sqref="Z109">
    <cfRule type="cellIs" dxfId="2850" priority="3475" operator="equal">
      <formula>"OPORTUNIDADE"</formula>
    </cfRule>
  </conditionalFormatting>
  <conditionalFormatting sqref="Z109">
    <cfRule type="cellIs" dxfId="2849" priority="3473" operator="equal">
      <formula>"NÃO"</formula>
    </cfRule>
    <cfRule type="cellIs" dxfId="2848" priority="3474" operator="equal">
      <formula>"SIM"</formula>
    </cfRule>
  </conditionalFormatting>
  <conditionalFormatting sqref="Z109">
    <cfRule type="cellIs" dxfId="2847" priority="3472" operator="equal">
      <formula>"OPORTUNIDADE"</formula>
    </cfRule>
  </conditionalFormatting>
  <conditionalFormatting sqref="Z109">
    <cfRule type="cellIs" dxfId="2846" priority="3470" operator="equal">
      <formula>"NÃO"</formula>
    </cfRule>
    <cfRule type="cellIs" dxfId="2845" priority="3471" operator="equal">
      <formula>"SIM"</formula>
    </cfRule>
  </conditionalFormatting>
  <conditionalFormatting sqref="Y109">
    <cfRule type="cellIs" dxfId="2844" priority="3469" operator="equal">
      <formula>"OPORTUNIDADE"</formula>
    </cfRule>
  </conditionalFormatting>
  <conditionalFormatting sqref="Y109">
    <cfRule type="cellIs" dxfId="2843" priority="3467" operator="equal">
      <formula>"NÃO"</formula>
    </cfRule>
    <cfRule type="cellIs" dxfId="2842" priority="3468" operator="equal">
      <formula>"SIM"</formula>
    </cfRule>
  </conditionalFormatting>
  <conditionalFormatting sqref="BK107">
    <cfRule type="iconSet" priority="3466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465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3464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463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3462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3461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460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3459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458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3457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455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454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453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3452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451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450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841" priority="3449" operator="equal">
      <formula>"OPORTUNIDADE"</formula>
    </cfRule>
  </conditionalFormatting>
  <conditionalFormatting sqref="Z124">
    <cfRule type="cellIs" dxfId="2840" priority="3447" operator="equal">
      <formula>"NÃO"</formula>
    </cfRule>
    <cfRule type="cellIs" dxfId="2839" priority="3448" operator="equal">
      <formula>"SIM"</formula>
    </cfRule>
  </conditionalFormatting>
  <conditionalFormatting sqref="Z124">
    <cfRule type="cellIs" dxfId="2838" priority="3446" operator="equal">
      <formula>"OPORTUNIDADE"</formula>
    </cfRule>
  </conditionalFormatting>
  <conditionalFormatting sqref="Z124">
    <cfRule type="cellIs" dxfId="2837" priority="3444" operator="equal">
      <formula>"NÃO"</formula>
    </cfRule>
    <cfRule type="cellIs" dxfId="2836" priority="3445" operator="equal">
      <formula>"SIM"</formula>
    </cfRule>
  </conditionalFormatting>
  <conditionalFormatting sqref="Z124">
    <cfRule type="cellIs" dxfId="2835" priority="3443" operator="equal">
      <formula>"OPORTUNIDADE"</formula>
    </cfRule>
  </conditionalFormatting>
  <conditionalFormatting sqref="Z124">
    <cfRule type="cellIs" dxfId="2834" priority="3441" operator="equal">
      <formula>"NÃO"</formula>
    </cfRule>
    <cfRule type="cellIs" dxfId="2833" priority="3442" operator="equal">
      <formula>"SIM"</formula>
    </cfRule>
  </conditionalFormatting>
  <conditionalFormatting sqref="Z124">
    <cfRule type="cellIs" dxfId="2832" priority="3440" operator="equal">
      <formula>"OPORTUNIDADE"</formula>
    </cfRule>
  </conditionalFormatting>
  <conditionalFormatting sqref="Z124">
    <cfRule type="cellIs" dxfId="2831" priority="3438" operator="equal">
      <formula>"NÃO"</formula>
    </cfRule>
    <cfRule type="cellIs" dxfId="2830" priority="3439" operator="equal">
      <formula>"SIM"</formula>
    </cfRule>
  </conditionalFormatting>
  <conditionalFormatting sqref="Z124">
    <cfRule type="cellIs" dxfId="2829" priority="3437" operator="equal">
      <formula>"OPORTUNIDADE"</formula>
    </cfRule>
  </conditionalFormatting>
  <conditionalFormatting sqref="Z124">
    <cfRule type="cellIs" dxfId="2828" priority="3435" operator="equal">
      <formula>"NÃO"</formula>
    </cfRule>
    <cfRule type="cellIs" dxfId="2827" priority="3436" operator="equal">
      <formula>"SIM"</formula>
    </cfRule>
  </conditionalFormatting>
  <conditionalFormatting sqref="Z124">
    <cfRule type="cellIs" dxfId="2826" priority="3434" operator="equal">
      <formula>"OPORTUNIDADE"</formula>
    </cfRule>
  </conditionalFormatting>
  <conditionalFormatting sqref="Z124">
    <cfRule type="cellIs" dxfId="2825" priority="3432" operator="equal">
      <formula>"NÃO"</formula>
    </cfRule>
    <cfRule type="cellIs" dxfId="2824" priority="3433" operator="equal">
      <formula>"SIM"</formula>
    </cfRule>
  </conditionalFormatting>
  <conditionalFormatting sqref="Z124">
    <cfRule type="cellIs" dxfId="2823" priority="3431" operator="equal">
      <formula>"OPORTUNIDADE"</formula>
    </cfRule>
  </conditionalFormatting>
  <conditionalFormatting sqref="Z124">
    <cfRule type="cellIs" dxfId="2822" priority="3429" operator="equal">
      <formula>"NÃO"</formula>
    </cfRule>
    <cfRule type="cellIs" dxfId="2821" priority="3430" operator="equal">
      <formula>"SIM"</formula>
    </cfRule>
  </conditionalFormatting>
  <conditionalFormatting sqref="Z124">
    <cfRule type="cellIs" dxfId="2820" priority="3428" operator="equal">
      <formula>"OPORTUNIDADE"</formula>
    </cfRule>
  </conditionalFormatting>
  <conditionalFormatting sqref="Z124">
    <cfRule type="cellIs" dxfId="2819" priority="3426" operator="equal">
      <formula>"NÃO"</formula>
    </cfRule>
    <cfRule type="cellIs" dxfId="2818" priority="3427" operator="equal">
      <formula>"SIM"</formula>
    </cfRule>
  </conditionalFormatting>
  <conditionalFormatting sqref="Z124">
    <cfRule type="cellIs" dxfId="2817" priority="3425" operator="equal">
      <formula>"OPORTUNIDADE"</formula>
    </cfRule>
  </conditionalFormatting>
  <conditionalFormatting sqref="Z124">
    <cfRule type="cellIs" dxfId="2816" priority="3423" operator="equal">
      <formula>"NÃO"</formula>
    </cfRule>
    <cfRule type="cellIs" dxfId="2815" priority="3424" operator="equal">
      <formula>"SIM"</formula>
    </cfRule>
  </conditionalFormatting>
  <conditionalFormatting sqref="Z124">
    <cfRule type="cellIs" dxfId="2814" priority="3422" operator="equal">
      <formula>"OPORTUNIDADE"</formula>
    </cfRule>
  </conditionalFormatting>
  <conditionalFormatting sqref="Z124">
    <cfRule type="cellIs" dxfId="2813" priority="3420" operator="equal">
      <formula>"NÃO"</formula>
    </cfRule>
    <cfRule type="cellIs" dxfId="2812" priority="3421" operator="equal">
      <formula>"SIM"</formula>
    </cfRule>
  </conditionalFormatting>
  <conditionalFormatting sqref="Z125">
    <cfRule type="cellIs" dxfId="2811" priority="3419" operator="equal">
      <formula>"OPORTUNIDADE"</formula>
    </cfRule>
  </conditionalFormatting>
  <conditionalFormatting sqref="Z125">
    <cfRule type="cellIs" dxfId="2810" priority="3417" operator="equal">
      <formula>"NÃO"</formula>
    </cfRule>
    <cfRule type="cellIs" dxfId="2809" priority="3418" operator="equal">
      <formula>"SIM"</formula>
    </cfRule>
  </conditionalFormatting>
  <conditionalFormatting sqref="Z125">
    <cfRule type="cellIs" dxfId="2808" priority="3416" operator="equal">
      <formula>"OPORTUNIDADE"</formula>
    </cfRule>
  </conditionalFormatting>
  <conditionalFormatting sqref="Z125">
    <cfRule type="cellIs" dxfId="2807" priority="3414" operator="equal">
      <formula>"NÃO"</formula>
    </cfRule>
    <cfRule type="cellIs" dxfId="2806" priority="3415" operator="equal">
      <formula>"SIM"</formula>
    </cfRule>
  </conditionalFormatting>
  <conditionalFormatting sqref="Z125">
    <cfRule type="cellIs" dxfId="2805" priority="3413" operator="equal">
      <formula>"OPORTUNIDADE"</formula>
    </cfRule>
  </conditionalFormatting>
  <conditionalFormatting sqref="Z125">
    <cfRule type="cellIs" dxfId="2804" priority="3411" operator="equal">
      <formula>"NÃO"</formula>
    </cfRule>
    <cfRule type="cellIs" dxfId="2803" priority="3412" operator="equal">
      <formula>"SIM"</formula>
    </cfRule>
  </conditionalFormatting>
  <conditionalFormatting sqref="Z125">
    <cfRule type="cellIs" dxfId="2802" priority="3410" operator="equal">
      <formula>"OPORTUNIDADE"</formula>
    </cfRule>
  </conditionalFormatting>
  <conditionalFormatting sqref="Z125">
    <cfRule type="cellIs" dxfId="2801" priority="3408" operator="equal">
      <formula>"NÃO"</formula>
    </cfRule>
    <cfRule type="cellIs" dxfId="2800" priority="3409" operator="equal">
      <formula>"SIM"</formula>
    </cfRule>
  </conditionalFormatting>
  <conditionalFormatting sqref="Z125">
    <cfRule type="cellIs" dxfId="2799" priority="3407" operator="equal">
      <formula>"OPORTUNIDADE"</formula>
    </cfRule>
  </conditionalFormatting>
  <conditionalFormatting sqref="Z125">
    <cfRule type="cellIs" dxfId="2798" priority="3405" operator="equal">
      <formula>"NÃO"</formula>
    </cfRule>
    <cfRule type="cellIs" dxfId="2797" priority="3406" operator="equal">
      <formula>"SIM"</formula>
    </cfRule>
  </conditionalFormatting>
  <conditionalFormatting sqref="Z125">
    <cfRule type="cellIs" dxfId="2796" priority="3404" operator="equal">
      <formula>"OPORTUNIDADE"</formula>
    </cfRule>
  </conditionalFormatting>
  <conditionalFormatting sqref="Z125">
    <cfRule type="cellIs" dxfId="2795" priority="3402" operator="equal">
      <formula>"NÃO"</formula>
    </cfRule>
    <cfRule type="cellIs" dxfId="2794" priority="3403" operator="equal">
      <formula>"SIM"</formula>
    </cfRule>
  </conditionalFormatting>
  <conditionalFormatting sqref="Z125">
    <cfRule type="cellIs" dxfId="2793" priority="3401" operator="equal">
      <formula>"OPORTUNIDADE"</formula>
    </cfRule>
  </conditionalFormatting>
  <conditionalFormatting sqref="Z125">
    <cfRule type="cellIs" dxfId="2792" priority="3399" operator="equal">
      <formula>"NÃO"</formula>
    </cfRule>
    <cfRule type="cellIs" dxfId="2791" priority="3400" operator="equal">
      <formula>"SIM"</formula>
    </cfRule>
  </conditionalFormatting>
  <conditionalFormatting sqref="Z125">
    <cfRule type="cellIs" dxfId="2790" priority="3398" operator="equal">
      <formula>"OPORTUNIDADE"</formula>
    </cfRule>
  </conditionalFormatting>
  <conditionalFormatting sqref="Z125">
    <cfRule type="cellIs" dxfId="2789" priority="3396" operator="equal">
      <formula>"NÃO"</formula>
    </cfRule>
    <cfRule type="cellIs" dxfId="2788" priority="3397" operator="equal">
      <formula>"SIM"</formula>
    </cfRule>
  </conditionalFormatting>
  <conditionalFormatting sqref="Z125">
    <cfRule type="cellIs" dxfId="2787" priority="3395" operator="equal">
      <formula>"OPORTUNIDADE"</formula>
    </cfRule>
  </conditionalFormatting>
  <conditionalFormatting sqref="Z125">
    <cfRule type="cellIs" dxfId="2786" priority="3393" operator="equal">
      <formula>"NÃO"</formula>
    </cfRule>
    <cfRule type="cellIs" dxfId="2785" priority="3394" operator="equal">
      <formula>"SIM"</formula>
    </cfRule>
  </conditionalFormatting>
  <conditionalFormatting sqref="Z125">
    <cfRule type="cellIs" dxfId="2784" priority="3392" operator="equal">
      <formula>"OPORTUNIDADE"</formula>
    </cfRule>
  </conditionalFormatting>
  <conditionalFormatting sqref="Z125">
    <cfRule type="cellIs" dxfId="2783" priority="3390" operator="equal">
      <formula>"NÃO"</formula>
    </cfRule>
    <cfRule type="cellIs" dxfId="2782" priority="3391" operator="equal">
      <formula>"SIM"</formula>
    </cfRule>
  </conditionalFormatting>
  <conditionalFormatting sqref="Z125">
    <cfRule type="cellIs" dxfId="2781" priority="3389" operator="equal">
      <formula>"OPORTUNIDADE"</formula>
    </cfRule>
  </conditionalFormatting>
  <conditionalFormatting sqref="Z125">
    <cfRule type="cellIs" dxfId="2780" priority="3387" operator="equal">
      <formula>"NÃO"</formula>
    </cfRule>
    <cfRule type="cellIs" dxfId="2779" priority="3388" operator="equal">
      <formula>"SIM"</formula>
    </cfRule>
  </conditionalFormatting>
  <conditionalFormatting sqref="Z125">
    <cfRule type="cellIs" dxfId="2778" priority="3386" operator="equal">
      <formula>"OPORTUNIDADE"</formula>
    </cfRule>
  </conditionalFormatting>
  <conditionalFormatting sqref="Z125">
    <cfRule type="cellIs" dxfId="2777" priority="3384" operator="equal">
      <formula>"NÃO"</formula>
    </cfRule>
    <cfRule type="cellIs" dxfId="2776" priority="3385" operator="equal">
      <formula>"SIM"</formula>
    </cfRule>
  </conditionalFormatting>
  <conditionalFormatting sqref="Z125">
    <cfRule type="cellIs" dxfId="2775" priority="3383" operator="equal">
      <formula>"OPORTUNIDADE"</formula>
    </cfRule>
  </conditionalFormatting>
  <conditionalFormatting sqref="Z125">
    <cfRule type="cellIs" dxfId="2774" priority="3381" operator="equal">
      <formula>"NÃO"</formula>
    </cfRule>
    <cfRule type="cellIs" dxfId="2773" priority="3382" operator="equal">
      <formula>"SIM"</formula>
    </cfRule>
  </conditionalFormatting>
  <conditionalFormatting sqref="Z125">
    <cfRule type="cellIs" dxfId="2772" priority="3380" operator="equal">
      <formula>"OPORTUNIDADE"</formula>
    </cfRule>
  </conditionalFormatting>
  <conditionalFormatting sqref="Z125">
    <cfRule type="cellIs" dxfId="2771" priority="3378" operator="equal">
      <formula>"NÃO"</formula>
    </cfRule>
    <cfRule type="cellIs" dxfId="2770" priority="3379" operator="equal">
      <formula>"SIM"</formula>
    </cfRule>
  </conditionalFormatting>
  <conditionalFormatting sqref="Z125">
    <cfRule type="cellIs" dxfId="2769" priority="3377" operator="equal">
      <formula>"OPORTUNIDADE"</formula>
    </cfRule>
  </conditionalFormatting>
  <conditionalFormatting sqref="Z125">
    <cfRule type="cellIs" dxfId="2768" priority="3375" operator="equal">
      <formula>"NÃO"</formula>
    </cfRule>
    <cfRule type="cellIs" dxfId="2767" priority="3376" operator="equal">
      <formula>"SIM"</formula>
    </cfRule>
  </conditionalFormatting>
  <conditionalFormatting sqref="Z125">
    <cfRule type="cellIs" dxfId="2766" priority="3374" operator="equal">
      <formula>"OPORTUNIDADE"</formula>
    </cfRule>
  </conditionalFormatting>
  <conditionalFormatting sqref="Z125">
    <cfRule type="cellIs" dxfId="2765" priority="3372" operator="equal">
      <formula>"NÃO"</formula>
    </cfRule>
    <cfRule type="cellIs" dxfId="2764" priority="3373" operator="equal">
      <formula>"SIM"</formula>
    </cfRule>
  </conditionalFormatting>
  <conditionalFormatting sqref="Z125">
    <cfRule type="cellIs" dxfId="2763" priority="3371" operator="equal">
      <formula>"OPORTUNIDADE"</formula>
    </cfRule>
  </conditionalFormatting>
  <conditionalFormatting sqref="Z125">
    <cfRule type="cellIs" dxfId="2762" priority="3369" operator="equal">
      <formula>"NÃO"</formula>
    </cfRule>
    <cfRule type="cellIs" dxfId="2761" priority="3370" operator="equal">
      <formula>"SIM"</formula>
    </cfRule>
  </conditionalFormatting>
  <conditionalFormatting sqref="Z125">
    <cfRule type="cellIs" dxfId="2760" priority="3368" operator="equal">
      <formula>"OPORTUNIDADE"</formula>
    </cfRule>
  </conditionalFormatting>
  <conditionalFormatting sqref="Z125">
    <cfRule type="cellIs" dxfId="2759" priority="3366" operator="equal">
      <formula>"NÃO"</formula>
    </cfRule>
    <cfRule type="cellIs" dxfId="2758" priority="3367" operator="equal">
      <formula>"SIM"</formula>
    </cfRule>
  </conditionalFormatting>
  <conditionalFormatting sqref="Z125">
    <cfRule type="cellIs" dxfId="2757" priority="3365" operator="equal">
      <formula>"OPORTUNIDADE"</formula>
    </cfRule>
  </conditionalFormatting>
  <conditionalFormatting sqref="Z125">
    <cfRule type="cellIs" dxfId="2756" priority="3363" operator="equal">
      <formula>"NÃO"</formula>
    </cfRule>
    <cfRule type="cellIs" dxfId="2755" priority="3364" operator="equal">
      <formula>"SIM"</formula>
    </cfRule>
  </conditionalFormatting>
  <conditionalFormatting sqref="Z125">
    <cfRule type="cellIs" dxfId="2754" priority="3362" operator="equal">
      <formula>"OPORTUNIDADE"</formula>
    </cfRule>
  </conditionalFormatting>
  <conditionalFormatting sqref="Z125">
    <cfRule type="cellIs" dxfId="2753" priority="3360" operator="equal">
      <formula>"NÃO"</formula>
    </cfRule>
    <cfRule type="cellIs" dxfId="2752" priority="3361" operator="equal">
      <formula>"SIM"</formula>
    </cfRule>
  </conditionalFormatting>
  <conditionalFormatting sqref="Z126:Z127">
    <cfRule type="cellIs" dxfId="2751" priority="3359" operator="equal">
      <formula>"OPORTUNIDADE"</formula>
    </cfRule>
  </conditionalFormatting>
  <conditionalFormatting sqref="Z126:Z127">
    <cfRule type="cellIs" dxfId="2750" priority="3357" operator="equal">
      <formula>"NÃO"</formula>
    </cfRule>
    <cfRule type="cellIs" dxfId="2749" priority="3358" operator="equal">
      <formula>"SIM"</formula>
    </cfRule>
  </conditionalFormatting>
  <conditionalFormatting sqref="Z126:Z127">
    <cfRule type="cellIs" dxfId="2748" priority="3356" operator="equal">
      <formula>"OPORTUNIDADE"</formula>
    </cfRule>
  </conditionalFormatting>
  <conditionalFormatting sqref="Z126:Z127">
    <cfRule type="cellIs" dxfId="2747" priority="3354" operator="equal">
      <formula>"NÃO"</formula>
    </cfRule>
    <cfRule type="cellIs" dxfId="2746" priority="3355" operator="equal">
      <formula>"SIM"</formula>
    </cfRule>
  </conditionalFormatting>
  <conditionalFormatting sqref="Z126:Z127">
    <cfRule type="cellIs" dxfId="2745" priority="3353" operator="equal">
      <formula>"OPORTUNIDADE"</formula>
    </cfRule>
  </conditionalFormatting>
  <conditionalFormatting sqref="Z126:Z127">
    <cfRule type="cellIs" dxfId="2744" priority="3351" operator="equal">
      <formula>"NÃO"</formula>
    </cfRule>
    <cfRule type="cellIs" dxfId="2743" priority="3352" operator="equal">
      <formula>"SIM"</formula>
    </cfRule>
  </conditionalFormatting>
  <conditionalFormatting sqref="Z126:Z127">
    <cfRule type="cellIs" dxfId="2742" priority="3350" operator="equal">
      <formula>"OPORTUNIDADE"</formula>
    </cfRule>
  </conditionalFormatting>
  <conditionalFormatting sqref="Z126:Z127">
    <cfRule type="cellIs" dxfId="2741" priority="3348" operator="equal">
      <formula>"NÃO"</formula>
    </cfRule>
    <cfRule type="cellIs" dxfId="2740" priority="3349" operator="equal">
      <formula>"SIM"</formula>
    </cfRule>
  </conditionalFormatting>
  <conditionalFormatting sqref="Z126:Z127">
    <cfRule type="cellIs" dxfId="2739" priority="3347" operator="equal">
      <formula>"OPORTUNIDADE"</formula>
    </cfRule>
  </conditionalFormatting>
  <conditionalFormatting sqref="Z126:Z127">
    <cfRule type="cellIs" dxfId="2738" priority="3345" operator="equal">
      <formula>"NÃO"</formula>
    </cfRule>
    <cfRule type="cellIs" dxfId="2737" priority="3346" operator="equal">
      <formula>"SIM"</formula>
    </cfRule>
  </conditionalFormatting>
  <conditionalFormatting sqref="Z126:Z127">
    <cfRule type="cellIs" dxfId="2736" priority="3344" operator="equal">
      <formula>"OPORTUNIDADE"</formula>
    </cfRule>
  </conditionalFormatting>
  <conditionalFormatting sqref="Z126:Z127">
    <cfRule type="cellIs" dxfId="2735" priority="3342" operator="equal">
      <formula>"NÃO"</formula>
    </cfRule>
    <cfRule type="cellIs" dxfId="2734" priority="3343" operator="equal">
      <formula>"SIM"</formula>
    </cfRule>
  </conditionalFormatting>
  <conditionalFormatting sqref="Y126:Y133">
    <cfRule type="cellIs" dxfId="2733" priority="3341" operator="equal">
      <formula>"OPORTUNIDADE"</formula>
    </cfRule>
  </conditionalFormatting>
  <conditionalFormatting sqref="Y126:Y133">
    <cfRule type="cellIs" dxfId="2732" priority="3339" operator="equal">
      <formula>"NÃO"</formula>
    </cfRule>
    <cfRule type="cellIs" dxfId="2731" priority="3340" operator="equal">
      <formula>"SIM"</formula>
    </cfRule>
  </conditionalFormatting>
  <conditionalFormatting sqref="Z126:Z127">
    <cfRule type="cellIs" dxfId="2730" priority="3338" operator="equal">
      <formula>"OPORTUNIDADE"</formula>
    </cfRule>
  </conditionalFormatting>
  <conditionalFormatting sqref="Z126:Z127">
    <cfRule type="cellIs" dxfId="2729" priority="3336" operator="equal">
      <formula>"NÃO"</formula>
    </cfRule>
    <cfRule type="cellIs" dxfId="2728" priority="3337" operator="equal">
      <formula>"SIM"</formula>
    </cfRule>
  </conditionalFormatting>
  <conditionalFormatting sqref="Z126:Z127">
    <cfRule type="cellIs" dxfId="2727" priority="3335" operator="equal">
      <formula>"OPORTUNIDADE"</formula>
    </cfRule>
  </conditionalFormatting>
  <conditionalFormatting sqref="Z126:Z127">
    <cfRule type="cellIs" dxfId="2726" priority="3333" operator="equal">
      <formula>"NÃO"</formula>
    </cfRule>
    <cfRule type="cellIs" dxfId="2725" priority="3334" operator="equal">
      <formula>"SIM"</formula>
    </cfRule>
  </conditionalFormatting>
  <conditionalFormatting sqref="Z126:Z127">
    <cfRule type="cellIs" dxfId="2724" priority="3332" operator="equal">
      <formula>"OPORTUNIDADE"</formula>
    </cfRule>
  </conditionalFormatting>
  <conditionalFormatting sqref="Z126:Z127">
    <cfRule type="cellIs" dxfId="2723" priority="3330" operator="equal">
      <formula>"NÃO"</formula>
    </cfRule>
    <cfRule type="cellIs" dxfId="2722" priority="3331" operator="equal">
      <formula>"SIM"</formula>
    </cfRule>
  </conditionalFormatting>
  <conditionalFormatting sqref="Z126:Z127">
    <cfRule type="cellIs" dxfId="2721" priority="3329" operator="equal">
      <formula>"OPORTUNIDADE"</formula>
    </cfRule>
  </conditionalFormatting>
  <conditionalFormatting sqref="Z126:Z127">
    <cfRule type="cellIs" dxfId="2720" priority="3327" operator="equal">
      <formula>"NÃO"</formula>
    </cfRule>
    <cfRule type="cellIs" dxfId="2719" priority="3328" operator="equal">
      <formula>"SIM"</formula>
    </cfRule>
  </conditionalFormatting>
  <conditionalFormatting sqref="Z126:Z127">
    <cfRule type="cellIs" dxfId="2718" priority="3326" operator="equal">
      <formula>"OPORTUNIDADE"</formula>
    </cfRule>
  </conditionalFormatting>
  <conditionalFormatting sqref="Z126:Z127">
    <cfRule type="cellIs" dxfId="2717" priority="3324" operator="equal">
      <formula>"NÃO"</formula>
    </cfRule>
    <cfRule type="cellIs" dxfId="2716" priority="3325" operator="equal">
      <formula>"SIM"</formula>
    </cfRule>
  </conditionalFormatting>
  <conditionalFormatting sqref="Z126:Z127">
    <cfRule type="cellIs" dxfId="2715" priority="3323" operator="equal">
      <formula>"OPORTUNIDADE"</formula>
    </cfRule>
  </conditionalFormatting>
  <conditionalFormatting sqref="Z126:Z127">
    <cfRule type="cellIs" dxfId="2714" priority="3321" operator="equal">
      <formula>"NÃO"</formula>
    </cfRule>
    <cfRule type="cellIs" dxfId="2713" priority="3322" operator="equal">
      <formula>"SIM"</formula>
    </cfRule>
  </conditionalFormatting>
  <conditionalFormatting sqref="Z126:Z127">
    <cfRule type="cellIs" dxfId="2712" priority="3320" operator="equal">
      <formula>"OPORTUNIDADE"</formula>
    </cfRule>
  </conditionalFormatting>
  <conditionalFormatting sqref="Z126:Z127">
    <cfRule type="cellIs" dxfId="2711" priority="3318" operator="equal">
      <formula>"NÃO"</formula>
    </cfRule>
    <cfRule type="cellIs" dxfId="2710" priority="3319" operator="equal">
      <formula>"SIM"</formula>
    </cfRule>
  </conditionalFormatting>
  <conditionalFormatting sqref="Z126:Z127">
    <cfRule type="cellIs" dxfId="2709" priority="3317" operator="equal">
      <formula>"OPORTUNIDADE"</formula>
    </cfRule>
  </conditionalFormatting>
  <conditionalFormatting sqref="Z126:Z127">
    <cfRule type="cellIs" dxfId="2708" priority="3315" operator="equal">
      <formula>"NÃO"</formula>
    </cfRule>
    <cfRule type="cellIs" dxfId="2707" priority="3316" operator="equal">
      <formula>"SIM"</formula>
    </cfRule>
  </conditionalFormatting>
  <conditionalFormatting sqref="Z126:Z127">
    <cfRule type="cellIs" dxfId="2706" priority="3314" operator="equal">
      <formula>"OPORTUNIDADE"</formula>
    </cfRule>
  </conditionalFormatting>
  <conditionalFormatting sqref="Z126:Z127">
    <cfRule type="cellIs" dxfId="2705" priority="3312" operator="equal">
      <formula>"NÃO"</formula>
    </cfRule>
    <cfRule type="cellIs" dxfId="2704" priority="3313" operator="equal">
      <formula>"SIM"</formula>
    </cfRule>
  </conditionalFormatting>
  <conditionalFormatting sqref="Z126:Z127">
    <cfRule type="cellIs" dxfId="2703" priority="3311" operator="equal">
      <formula>"OPORTUNIDADE"</formula>
    </cfRule>
  </conditionalFormatting>
  <conditionalFormatting sqref="Z126:Z127">
    <cfRule type="cellIs" dxfId="2702" priority="3309" operator="equal">
      <formula>"NÃO"</formula>
    </cfRule>
    <cfRule type="cellIs" dxfId="2701" priority="3310" operator="equal">
      <formula>"SIM"</formula>
    </cfRule>
  </conditionalFormatting>
  <conditionalFormatting sqref="Z126:Z127">
    <cfRule type="cellIs" dxfId="2700" priority="3308" operator="equal">
      <formula>"OPORTUNIDADE"</formula>
    </cfRule>
  </conditionalFormatting>
  <conditionalFormatting sqref="Z126:Z127">
    <cfRule type="cellIs" dxfId="2699" priority="3306" operator="equal">
      <formula>"NÃO"</formula>
    </cfRule>
    <cfRule type="cellIs" dxfId="2698" priority="3307" operator="equal">
      <formula>"SIM"</formula>
    </cfRule>
  </conditionalFormatting>
  <conditionalFormatting sqref="Z126:Z127">
    <cfRule type="cellIs" dxfId="2697" priority="3305" operator="equal">
      <formula>"OPORTUNIDADE"</formula>
    </cfRule>
  </conditionalFormatting>
  <conditionalFormatting sqref="Z126:Z127">
    <cfRule type="cellIs" dxfId="2696" priority="3303" operator="equal">
      <formula>"NÃO"</formula>
    </cfRule>
    <cfRule type="cellIs" dxfId="2695" priority="3304" operator="equal">
      <formula>"SIM"</formula>
    </cfRule>
  </conditionalFormatting>
  <conditionalFormatting sqref="Z126:Z127">
    <cfRule type="cellIs" dxfId="2694" priority="3302" operator="equal">
      <formula>"OPORTUNIDADE"</formula>
    </cfRule>
  </conditionalFormatting>
  <conditionalFormatting sqref="Z126:Z127">
    <cfRule type="cellIs" dxfId="2693" priority="3300" operator="equal">
      <formula>"NÃO"</formula>
    </cfRule>
    <cfRule type="cellIs" dxfId="2692" priority="3301" operator="equal">
      <formula>"SIM"</formula>
    </cfRule>
  </conditionalFormatting>
  <conditionalFormatting sqref="Z126:Z127">
    <cfRule type="cellIs" dxfId="2691" priority="3299" operator="equal">
      <formula>"OPORTUNIDADE"</formula>
    </cfRule>
  </conditionalFormatting>
  <conditionalFormatting sqref="Z126:Z127">
    <cfRule type="cellIs" dxfId="2690" priority="3297" operator="equal">
      <formula>"NÃO"</formula>
    </cfRule>
    <cfRule type="cellIs" dxfId="2689" priority="3298" operator="equal">
      <formula>"SIM"</formula>
    </cfRule>
  </conditionalFormatting>
  <conditionalFormatting sqref="Z126:Z127">
    <cfRule type="cellIs" dxfId="2688" priority="3296" operator="equal">
      <formula>"OPORTUNIDADE"</formula>
    </cfRule>
  </conditionalFormatting>
  <conditionalFormatting sqref="Z126:Z127">
    <cfRule type="cellIs" dxfId="2687" priority="3294" operator="equal">
      <formula>"NÃO"</formula>
    </cfRule>
    <cfRule type="cellIs" dxfId="2686" priority="3295" operator="equal">
      <formula>"SIM"</formula>
    </cfRule>
  </conditionalFormatting>
  <conditionalFormatting sqref="Z126:Z127">
    <cfRule type="cellIs" dxfId="2685" priority="3293" operator="equal">
      <formula>"OPORTUNIDADE"</formula>
    </cfRule>
  </conditionalFormatting>
  <conditionalFormatting sqref="Z126:Z127">
    <cfRule type="cellIs" dxfId="2684" priority="3291" operator="equal">
      <formula>"NÃO"</formula>
    </cfRule>
    <cfRule type="cellIs" dxfId="2683" priority="3292" operator="equal">
      <formula>"SIM"</formula>
    </cfRule>
  </conditionalFormatting>
  <conditionalFormatting sqref="Z126:Z127">
    <cfRule type="cellIs" dxfId="2682" priority="3290" operator="equal">
      <formula>"OPORTUNIDADE"</formula>
    </cfRule>
  </conditionalFormatting>
  <conditionalFormatting sqref="Z126:Z127">
    <cfRule type="cellIs" dxfId="2681" priority="3288" operator="equal">
      <formula>"NÃO"</formula>
    </cfRule>
    <cfRule type="cellIs" dxfId="2680" priority="3289" operator="equal">
      <formula>"SIM"</formula>
    </cfRule>
  </conditionalFormatting>
  <conditionalFormatting sqref="Z126:Z127">
    <cfRule type="cellIs" dxfId="2679" priority="3287" operator="equal">
      <formula>"OPORTUNIDADE"</formula>
    </cfRule>
  </conditionalFormatting>
  <conditionalFormatting sqref="Z126:Z127">
    <cfRule type="cellIs" dxfId="2678" priority="3285" operator="equal">
      <formula>"NÃO"</formula>
    </cfRule>
    <cfRule type="cellIs" dxfId="2677" priority="3286" operator="equal">
      <formula>"SIM"</formula>
    </cfRule>
  </conditionalFormatting>
  <conditionalFormatting sqref="Y126:Y133">
    <cfRule type="cellIs" dxfId="2676" priority="3284" operator="equal">
      <formula>"OPORTUNIDADE"</formula>
    </cfRule>
  </conditionalFormatting>
  <conditionalFormatting sqref="Y126:Y133">
    <cfRule type="cellIs" dxfId="2675" priority="3282" operator="equal">
      <formula>"NÃO"</formula>
    </cfRule>
    <cfRule type="cellIs" dxfId="2674" priority="3283" operator="equal">
      <formula>"SIM"</formula>
    </cfRule>
  </conditionalFormatting>
  <conditionalFormatting sqref="Z126:Z127">
    <cfRule type="cellIs" dxfId="2673" priority="3281" operator="equal">
      <formula>"OPORTUNIDADE"</formula>
    </cfRule>
  </conditionalFormatting>
  <conditionalFormatting sqref="Z126:Z127">
    <cfRule type="cellIs" dxfId="2672" priority="3279" operator="equal">
      <formula>"NÃO"</formula>
    </cfRule>
    <cfRule type="cellIs" dxfId="2671" priority="3280" operator="equal">
      <formula>"SIM"</formula>
    </cfRule>
  </conditionalFormatting>
  <conditionalFormatting sqref="Z126:Z127">
    <cfRule type="cellIs" dxfId="2670" priority="3278" operator="equal">
      <formula>"OPORTUNIDADE"</formula>
    </cfRule>
  </conditionalFormatting>
  <conditionalFormatting sqref="Z126:Z127">
    <cfRule type="cellIs" dxfId="2669" priority="3276" operator="equal">
      <formula>"NÃO"</formula>
    </cfRule>
    <cfRule type="cellIs" dxfId="2668" priority="3277" operator="equal">
      <formula>"SIM"</formula>
    </cfRule>
  </conditionalFormatting>
  <conditionalFormatting sqref="Z126:Z127">
    <cfRule type="cellIs" dxfId="2667" priority="3275" operator="equal">
      <formula>"OPORTUNIDADE"</formula>
    </cfRule>
  </conditionalFormatting>
  <conditionalFormatting sqref="Z126:Z127">
    <cfRule type="cellIs" dxfId="2666" priority="3273" operator="equal">
      <formula>"NÃO"</formula>
    </cfRule>
    <cfRule type="cellIs" dxfId="2665" priority="3274" operator="equal">
      <formula>"SIM"</formula>
    </cfRule>
  </conditionalFormatting>
  <conditionalFormatting sqref="Z126:Z127">
    <cfRule type="cellIs" dxfId="2664" priority="3272" operator="equal">
      <formula>"OPORTUNIDADE"</formula>
    </cfRule>
  </conditionalFormatting>
  <conditionalFormatting sqref="Z126:Z127">
    <cfRule type="cellIs" dxfId="2663" priority="3270" operator="equal">
      <formula>"NÃO"</formula>
    </cfRule>
    <cfRule type="cellIs" dxfId="2662" priority="3271" operator="equal">
      <formula>"SIM"</formula>
    </cfRule>
  </conditionalFormatting>
  <conditionalFormatting sqref="Z126:Z127">
    <cfRule type="cellIs" dxfId="2661" priority="3269" operator="equal">
      <formula>"OPORTUNIDADE"</formula>
    </cfRule>
  </conditionalFormatting>
  <conditionalFormatting sqref="Z126:Z127">
    <cfRule type="cellIs" dxfId="2660" priority="3267" operator="equal">
      <formula>"NÃO"</formula>
    </cfRule>
    <cfRule type="cellIs" dxfId="2659" priority="3268" operator="equal">
      <formula>"SIM"</formula>
    </cfRule>
  </conditionalFormatting>
  <conditionalFormatting sqref="Y126:Y133">
    <cfRule type="cellIs" dxfId="2658" priority="3266" operator="equal">
      <formula>"OPORTUNIDADE"</formula>
    </cfRule>
  </conditionalFormatting>
  <conditionalFormatting sqref="Y126:Y133">
    <cfRule type="cellIs" dxfId="2657" priority="3264" operator="equal">
      <formula>"NÃO"</formula>
    </cfRule>
    <cfRule type="cellIs" dxfId="2656" priority="3265" operator="equal">
      <formula>"SIM"</formula>
    </cfRule>
  </conditionalFormatting>
  <conditionalFormatting sqref="Z126:Z127">
    <cfRule type="cellIs" dxfId="2655" priority="3263" operator="equal">
      <formula>"OPORTUNIDADE"</formula>
    </cfRule>
  </conditionalFormatting>
  <conditionalFormatting sqref="Z126:Z127">
    <cfRule type="cellIs" dxfId="2654" priority="3261" operator="equal">
      <formula>"NÃO"</formula>
    </cfRule>
    <cfRule type="cellIs" dxfId="2653" priority="3262" operator="equal">
      <formula>"SIM"</formula>
    </cfRule>
  </conditionalFormatting>
  <conditionalFormatting sqref="Z126:Z127">
    <cfRule type="cellIs" dxfId="2652" priority="3260" operator="equal">
      <formula>"OPORTUNIDADE"</formula>
    </cfRule>
  </conditionalFormatting>
  <conditionalFormatting sqref="Z126:Z127">
    <cfRule type="cellIs" dxfId="2651" priority="3258" operator="equal">
      <formula>"NÃO"</formula>
    </cfRule>
    <cfRule type="cellIs" dxfId="2650" priority="3259" operator="equal">
      <formula>"SIM"</formula>
    </cfRule>
  </conditionalFormatting>
  <conditionalFormatting sqref="Z126:Z127">
    <cfRule type="cellIs" dxfId="2649" priority="3257" operator="equal">
      <formula>"OPORTUNIDADE"</formula>
    </cfRule>
  </conditionalFormatting>
  <conditionalFormatting sqref="Z126:Z127">
    <cfRule type="cellIs" dxfId="2648" priority="3255" operator="equal">
      <formula>"NÃO"</formula>
    </cfRule>
    <cfRule type="cellIs" dxfId="2647" priority="3256" operator="equal">
      <formula>"SIM"</formula>
    </cfRule>
  </conditionalFormatting>
  <conditionalFormatting sqref="Z126:Z127">
    <cfRule type="cellIs" dxfId="2646" priority="3254" operator="equal">
      <formula>"OPORTUNIDADE"</formula>
    </cfRule>
  </conditionalFormatting>
  <conditionalFormatting sqref="Z126:Z127">
    <cfRule type="cellIs" dxfId="2645" priority="3252" operator="equal">
      <formula>"NÃO"</formula>
    </cfRule>
    <cfRule type="cellIs" dxfId="2644" priority="3253" operator="equal">
      <formula>"SIM"</formula>
    </cfRule>
  </conditionalFormatting>
  <conditionalFormatting sqref="Z126:Z127">
    <cfRule type="cellIs" dxfId="2643" priority="3251" operator="equal">
      <formula>"OPORTUNIDADE"</formula>
    </cfRule>
  </conditionalFormatting>
  <conditionalFormatting sqref="Z126:Z127">
    <cfRule type="cellIs" dxfId="2642" priority="3249" operator="equal">
      <formula>"NÃO"</formula>
    </cfRule>
    <cfRule type="cellIs" dxfId="2641" priority="3250" operator="equal">
      <formula>"SIM"</formula>
    </cfRule>
  </conditionalFormatting>
  <conditionalFormatting sqref="Z126:Z127">
    <cfRule type="cellIs" dxfId="2640" priority="3248" operator="equal">
      <formula>"OPORTUNIDADE"</formula>
    </cfRule>
  </conditionalFormatting>
  <conditionalFormatting sqref="Z126:Z127">
    <cfRule type="cellIs" dxfId="2639" priority="3246" operator="equal">
      <formula>"NÃO"</formula>
    </cfRule>
    <cfRule type="cellIs" dxfId="2638" priority="3247" operator="equal">
      <formula>"SIM"</formula>
    </cfRule>
  </conditionalFormatting>
  <conditionalFormatting sqref="Z126:Z127">
    <cfRule type="cellIs" dxfId="2637" priority="3245" operator="equal">
      <formula>"OPORTUNIDADE"</formula>
    </cfRule>
  </conditionalFormatting>
  <conditionalFormatting sqref="Z126:Z127">
    <cfRule type="cellIs" dxfId="2636" priority="3243" operator="equal">
      <formula>"NÃO"</formula>
    </cfRule>
    <cfRule type="cellIs" dxfId="2635" priority="3244" operator="equal">
      <formula>"SIM"</formula>
    </cfRule>
  </conditionalFormatting>
  <conditionalFormatting sqref="Z126:Z127">
    <cfRule type="cellIs" dxfId="2634" priority="3242" operator="equal">
      <formula>"OPORTUNIDADE"</formula>
    </cfRule>
  </conditionalFormatting>
  <conditionalFormatting sqref="Z126:Z127">
    <cfRule type="cellIs" dxfId="2633" priority="3240" operator="equal">
      <formula>"NÃO"</formula>
    </cfRule>
    <cfRule type="cellIs" dxfId="2632" priority="3241" operator="equal">
      <formula>"SIM"</formula>
    </cfRule>
  </conditionalFormatting>
  <conditionalFormatting sqref="Z126:Z127">
    <cfRule type="cellIs" dxfId="2631" priority="3239" operator="equal">
      <formula>"OPORTUNIDADE"</formula>
    </cfRule>
  </conditionalFormatting>
  <conditionalFormatting sqref="Z126:Z127">
    <cfRule type="cellIs" dxfId="2630" priority="3237" operator="equal">
      <formula>"NÃO"</formula>
    </cfRule>
    <cfRule type="cellIs" dxfId="2629" priority="3238" operator="equal">
      <formula>"SIM"</formula>
    </cfRule>
  </conditionalFormatting>
  <conditionalFormatting sqref="Z126:Z127">
    <cfRule type="cellIs" dxfId="2628" priority="3236" operator="equal">
      <formula>"OPORTUNIDADE"</formula>
    </cfRule>
  </conditionalFormatting>
  <conditionalFormatting sqref="Z126:Z127">
    <cfRule type="cellIs" dxfId="2627" priority="3234" operator="equal">
      <formula>"NÃO"</formula>
    </cfRule>
    <cfRule type="cellIs" dxfId="2626" priority="3235" operator="equal">
      <formula>"SIM"</formula>
    </cfRule>
  </conditionalFormatting>
  <conditionalFormatting sqref="Z128">
    <cfRule type="cellIs" dxfId="2625" priority="3233" operator="equal">
      <formula>"OPORTUNIDADE"</formula>
    </cfRule>
  </conditionalFormatting>
  <conditionalFormatting sqref="Z128">
    <cfRule type="cellIs" dxfId="2624" priority="3231" operator="equal">
      <formula>"NÃO"</formula>
    </cfRule>
    <cfRule type="cellIs" dxfId="2623" priority="3232" operator="equal">
      <formula>"SIM"</formula>
    </cfRule>
  </conditionalFormatting>
  <conditionalFormatting sqref="Z128">
    <cfRule type="cellIs" dxfId="2622" priority="3230" operator="equal">
      <formula>"OPORTUNIDADE"</formula>
    </cfRule>
  </conditionalFormatting>
  <conditionalFormatting sqref="Z128">
    <cfRule type="cellIs" dxfId="2621" priority="3228" operator="equal">
      <formula>"NÃO"</formula>
    </cfRule>
    <cfRule type="cellIs" dxfId="2620" priority="3229" operator="equal">
      <formula>"SIM"</formula>
    </cfRule>
  </conditionalFormatting>
  <conditionalFormatting sqref="Z128">
    <cfRule type="cellIs" dxfId="2619" priority="3227" operator="equal">
      <formula>"OPORTUNIDADE"</formula>
    </cfRule>
  </conditionalFormatting>
  <conditionalFormatting sqref="Z128">
    <cfRule type="cellIs" dxfId="2618" priority="3225" operator="equal">
      <formula>"NÃO"</formula>
    </cfRule>
    <cfRule type="cellIs" dxfId="2617" priority="3226" operator="equal">
      <formula>"SIM"</formula>
    </cfRule>
  </conditionalFormatting>
  <conditionalFormatting sqref="Z128">
    <cfRule type="cellIs" dxfId="2616" priority="3224" operator="equal">
      <formula>"OPORTUNIDADE"</formula>
    </cfRule>
  </conditionalFormatting>
  <conditionalFormatting sqref="Z128">
    <cfRule type="cellIs" dxfId="2615" priority="3222" operator="equal">
      <formula>"NÃO"</formula>
    </cfRule>
    <cfRule type="cellIs" dxfId="2614" priority="3223" operator="equal">
      <formula>"SIM"</formula>
    </cfRule>
  </conditionalFormatting>
  <conditionalFormatting sqref="Z128">
    <cfRule type="cellIs" dxfId="2613" priority="3221" operator="equal">
      <formula>"OPORTUNIDADE"</formula>
    </cfRule>
  </conditionalFormatting>
  <conditionalFormatting sqref="Z128">
    <cfRule type="cellIs" dxfId="2612" priority="3219" operator="equal">
      <formula>"NÃO"</formula>
    </cfRule>
    <cfRule type="cellIs" dxfId="2611" priority="3220" operator="equal">
      <formula>"SIM"</formula>
    </cfRule>
  </conditionalFormatting>
  <conditionalFormatting sqref="Z128:Z129">
    <cfRule type="cellIs" dxfId="2610" priority="3218" operator="equal">
      <formula>"OPORTUNIDADE"</formula>
    </cfRule>
  </conditionalFormatting>
  <conditionalFormatting sqref="Z128:Z129">
    <cfRule type="cellIs" dxfId="2609" priority="3216" operator="equal">
      <formula>"NÃO"</formula>
    </cfRule>
    <cfRule type="cellIs" dxfId="2608" priority="3217" operator="equal">
      <formula>"SIM"</formula>
    </cfRule>
  </conditionalFormatting>
  <conditionalFormatting sqref="Y128:Y129">
    <cfRule type="cellIs" dxfId="2607" priority="3215" operator="equal">
      <formula>"OPORTUNIDADE"</formula>
    </cfRule>
  </conditionalFormatting>
  <conditionalFormatting sqref="Y128:Y129">
    <cfRule type="cellIs" dxfId="2606" priority="3213" operator="equal">
      <formula>"NÃO"</formula>
    </cfRule>
    <cfRule type="cellIs" dxfId="2605" priority="3214" operator="equal">
      <formula>"SIM"</formula>
    </cfRule>
  </conditionalFormatting>
  <conditionalFormatting sqref="Z128:Z130">
    <cfRule type="cellIs" dxfId="2604" priority="3212" operator="equal">
      <formula>"OPORTUNIDADE"</formula>
    </cfRule>
  </conditionalFormatting>
  <conditionalFormatting sqref="Z128:Z130">
    <cfRule type="cellIs" dxfId="2603" priority="3210" operator="equal">
      <formula>"NÃO"</formula>
    </cfRule>
    <cfRule type="cellIs" dxfId="2602" priority="3211" operator="equal">
      <formula>"SIM"</formula>
    </cfRule>
  </conditionalFormatting>
  <conditionalFormatting sqref="Z128:Z130">
    <cfRule type="cellIs" dxfId="2601" priority="3209" operator="equal">
      <formula>"OPORTUNIDADE"</formula>
    </cfRule>
  </conditionalFormatting>
  <conditionalFormatting sqref="Z128:Z130">
    <cfRule type="cellIs" dxfId="2600" priority="3207" operator="equal">
      <formula>"NÃO"</formula>
    </cfRule>
    <cfRule type="cellIs" dxfId="2599" priority="3208" operator="equal">
      <formula>"SIM"</formula>
    </cfRule>
  </conditionalFormatting>
  <conditionalFormatting sqref="Z128:Z130">
    <cfRule type="cellIs" dxfId="2598" priority="3206" operator="equal">
      <formula>"OPORTUNIDADE"</formula>
    </cfRule>
  </conditionalFormatting>
  <conditionalFormatting sqref="Z128:Z130">
    <cfRule type="cellIs" dxfId="2597" priority="3204" operator="equal">
      <formula>"NÃO"</formula>
    </cfRule>
    <cfRule type="cellIs" dxfId="2596" priority="3205" operator="equal">
      <formula>"SIM"</formula>
    </cfRule>
  </conditionalFormatting>
  <conditionalFormatting sqref="Z128:Z130">
    <cfRule type="cellIs" dxfId="2595" priority="3203" operator="equal">
      <formula>"OPORTUNIDADE"</formula>
    </cfRule>
  </conditionalFormatting>
  <conditionalFormatting sqref="Z128:Z130">
    <cfRule type="cellIs" dxfId="2594" priority="3201" operator="equal">
      <formula>"NÃO"</formula>
    </cfRule>
    <cfRule type="cellIs" dxfId="2593" priority="3202" operator="equal">
      <formula>"SIM"</formula>
    </cfRule>
  </conditionalFormatting>
  <conditionalFormatting sqref="Z128:Z130">
    <cfRule type="cellIs" dxfId="2592" priority="3200" operator="equal">
      <formula>"OPORTUNIDADE"</formula>
    </cfRule>
  </conditionalFormatting>
  <conditionalFormatting sqref="Z128:Z130">
    <cfRule type="cellIs" dxfId="2591" priority="3198" operator="equal">
      <formula>"NÃO"</formula>
    </cfRule>
    <cfRule type="cellIs" dxfId="2590" priority="3199" operator="equal">
      <formula>"SIM"</formula>
    </cfRule>
  </conditionalFormatting>
  <conditionalFormatting sqref="Z128:Z130">
    <cfRule type="cellIs" dxfId="2589" priority="3197" operator="equal">
      <formula>"OPORTUNIDADE"</formula>
    </cfRule>
  </conditionalFormatting>
  <conditionalFormatting sqref="Z128:Z130">
    <cfRule type="cellIs" dxfId="2588" priority="3195" operator="equal">
      <formula>"NÃO"</formula>
    </cfRule>
    <cfRule type="cellIs" dxfId="2587" priority="3196" operator="equal">
      <formula>"SIM"</formula>
    </cfRule>
  </conditionalFormatting>
  <conditionalFormatting sqref="Z128:Z130">
    <cfRule type="cellIs" dxfId="2586" priority="3194" operator="equal">
      <formula>"OPORTUNIDADE"</formula>
    </cfRule>
  </conditionalFormatting>
  <conditionalFormatting sqref="Z128:Z130">
    <cfRule type="cellIs" dxfId="2585" priority="3192" operator="equal">
      <formula>"NÃO"</formula>
    </cfRule>
    <cfRule type="cellIs" dxfId="2584" priority="3193" operator="equal">
      <formula>"SIM"</formula>
    </cfRule>
  </conditionalFormatting>
  <conditionalFormatting sqref="Z128:Z130">
    <cfRule type="cellIs" dxfId="2583" priority="3191" operator="equal">
      <formula>"OPORTUNIDADE"</formula>
    </cfRule>
  </conditionalFormatting>
  <conditionalFormatting sqref="Z128:Z130">
    <cfRule type="cellIs" dxfId="2582" priority="3189" operator="equal">
      <formula>"NÃO"</formula>
    </cfRule>
    <cfRule type="cellIs" dxfId="2581" priority="3190" operator="equal">
      <formula>"SIM"</formula>
    </cfRule>
  </conditionalFormatting>
  <conditionalFormatting sqref="Z128:Z130">
    <cfRule type="cellIs" dxfId="2580" priority="3188" operator="equal">
      <formula>"OPORTUNIDADE"</formula>
    </cfRule>
  </conditionalFormatting>
  <conditionalFormatting sqref="Z128:Z130">
    <cfRule type="cellIs" dxfId="2579" priority="3186" operator="equal">
      <formula>"NÃO"</formula>
    </cfRule>
    <cfRule type="cellIs" dxfId="2578" priority="3187" operator="equal">
      <formula>"SIM"</formula>
    </cfRule>
  </conditionalFormatting>
  <conditionalFormatting sqref="Z128:Z130">
    <cfRule type="cellIs" dxfId="2577" priority="3185" operator="equal">
      <formula>"OPORTUNIDADE"</formula>
    </cfRule>
  </conditionalFormatting>
  <conditionalFormatting sqref="Z128:Z130">
    <cfRule type="cellIs" dxfId="2576" priority="3183" operator="equal">
      <formula>"NÃO"</formula>
    </cfRule>
    <cfRule type="cellIs" dxfId="2575" priority="3184" operator="equal">
      <formula>"SIM"</formula>
    </cfRule>
  </conditionalFormatting>
  <conditionalFormatting sqref="Z128:Z130">
    <cfRule type="cellIs" dxfId="2574" priority="3182" operator="equal">
      <formula>"OPORTUNIDADE"</formula>
    </cfRule>
  </conditionalFormatting>
  <conditionalFormatting sqref="Z128:Z130">
    <cfRule type="cellIs" dxfId="2573" priority="3180" operator="equal">
      <formula>"NÃO"</formula>
    </cfRule>
    <cfRule type="cellIs" dxfId="2572" priority="3181" operator="equal">
      <formula>"SIM"</formula>
    </cfRule>
  </conditionalFormatting>
  <conditionalFormatting sqref="Z128:Z130">
    <cfRule type="cellIs" dxfId="2571" priority="3179" operator="equal">
      <formula>"OPORTUNIDADE"</formula>
    </cfRule>
  </conditionalFormatting>
  <conditionalFormatting sqref="Z128:Z130">
    <cfRule type="cellIs" dxfId="2570" priority="3177" operator="equal">
      <formula>"NÃO"</formula>
    </cfRule>
    <cfRule type="cellIs" dxfId="2569" priority="3178" operator="equal">
      <formula>"SIM"</formula>
    </cfRule>
  </conditionalFormatting>
  <conditionalFormatting sqref="Z128:Z130">
    <cfRule type="cellIs" dxfId="2568" priority="3176" operator="equal">
      <formula>"OPORTUNIDADE"</formula>
    </cfRule>
  </conditionalFormatting>
  <conditionalFormatting sqref="Z128:Z130">
    <cfRule type="cellIs" dxfId="2567" priority="3174" operator="equal">
      <formula>"NÃO"</formula>
    </cfRule>
    <cfRule type="cellIs" dxfId="2566" priority="3175" operator="equal">
      <formula>"SIM"</formula>
    </cfRule>
  </conditionalFormatting>
  <conditionalFormatting sqref="Z128:Z130">
    <cfRule type="cellIs" dxfId="2565" priority="3173" operator="equal">
      <formula>"OPORTUNIDADE"</formula>
    </cfRule>
  </conditionalFormatting>
  <conditionalFormatting sqref="Z128:Z130">
    <cfRule type="cellIs" dxfId="2564" priority="3171" operator="equal">
      <formula>"NÃO"</formula>
    </cfRule>
    <cfRule type="cellIs" dxfId="2563" priority="3172" operator="equal">
      <formula>"SIM"</formula>
    </cfRule>
  </conditionalFormatting>
  <conditionalFormatting sqref="Z128:Z130">
    <cfRule type="cellIs" dxfId="2562" priority="3170" operator="equal">
      <formula>"OPORTUNIDADE"</formula>
    </cfRule>
  </conditionalFormatting>
  <conditionalFormatting sqref="Z128:Z130">
    <cfRule type="cellIs" dxfId="2561" priority="3168" operator="equal">
      <formula>"NÃO"</formula>
    </cfRule>
    <cfRule type="cellIs" dxfId="2560" priority="3169" operator="equal">
      <formula>"SIM"</formula>
    </cfRule>
  </conditionalFormatting>
  <conditionalFormatting sqref="Z128:Z130">
    <cfRule type="cellIs" dxfId="2559" priority="3167" operator="equal">
      <formula>"OPORTUNIDADE"</formula>
    </cfRule>
  </conditionalFormatting>
  <conditionalFormatting sqref="Z128:Z130">
    <cfRule type="cellIs" dxfId="2558" priority="3165" operator="equal">
      <formula>"NÃO"</formula>
    </cfRule>
    <cfRule type="cellIs" dxfId="2557" priority="3166" operator="equal">
      <formula>"SIM"</formula>
    </cfRule>
  </conditionalFormatting>
  <conditionalFormatting sqref="Z128:Z130">
    <cfRule type="cellIs" dxfId="2556" priority="3164" operator="equal">
      <formula>"OPORTUNIDADE"</formula>
    </cfRule>
  </conditionalFormatting>
  <conditionalFormatting sqref="Z128:Z130">
    <cfRule type="cellIs" dxfId="2555" priority="3162" operator="equal">
      <formula>"NÃO"</formula>
    </cfRule>
    <cfRule type="cellIs" dxfId="2554" priority="3163" operator="equal">
      <formula>"SIM"</formula>
    </cfRule>
  </conditionalFormatting>
  <conditionalFormatting sqref="Z128:Z130">
    <cfRule type="cellIs" dxfId="2553" priority="3161" operator="equal">
      <formula>"OPORTUNIDADE"</formula>
    </cfRule>
  </conditionalFormatting>
  <conditionalFormatting sqref="Z128:Z130">
    <cfRule type="cellIs" dxfId="2552" priority="3159" operator="equal">
      <formula>"NÃO"</formula>
    </cfRule>
    <cfRule type="cellIs" dxfId="2551" priority="3160" operator="equal">
      <formula>"SIM"</formula>
    </cfRule>
  </conditionalFormatting>
  <conditionalFormatting sqref="Y128:Y130">
    <cfRule type="cellIs" dxfId="2550" priority="3158" operator="equal">
      <formula>"OPORTUNIDADE"</formula>
    </cfRule>
  </conditionalFormatting>
  <conditionalFormatting sqref="Y128:Y130">
    <cfRule type="cellIs" dxfId="2549" priority="3156" operator="equal">
      <formula>"NÃO"</formula>
    </cfRule>
    <cfRule type="cellIs" dxfId="2548" priority="3157" operator="equal">
      <formula>"SIM"</formula>
    </cfRule>
  </conditionalFormatting>
  <conditionalFormatting sqref="Z128:Z130">
    <cfRule type="cellIs" dxfId="2547" priority="3155" operator="equal">
      <formula>"OPORTUNIDADE"</formula>
    </cfRule>
  </conditionalFormatting>
  <conditionalFormatting sqref="Z128:Z130">
    <cfRule type="cellIs" dxfId="2546" priority="3153" operator="equal">
      <formula>"NÃO"</formula>
    </cfRule>
    <cfRule type="cellIs" dxfId="2545" priority="3154" operator="equal">
      <formula>"SIM"</formula>
    </cfRule>
  </conditionalFormatting>
  <conditionalFormatting sqref="Z128:Z130">
    <cfRule type="cellIs" dxfId="2544" priority="3152" operator="equal">
      <formula>"OPORTUNIDADE"</formula>
    </cfRule>
  </conditionalFormatting>
  <conditionalFormatting sqref="Z128:Z130">
    <cfRule type="cellIs" dxfId="2543" priority="3150" operator="equal">
      <formula>"NÃO"</formula>
    </cfRule>
    <cfRule type="cellIs" dxfId="2542" priority="3151" operator="equal">
      <formula>"SIM"</formula>
    </cfRule>
  </conditionalFormatting>
  <conditionalFormatting sqref="Z128:Z130">
    <cfRule type="cellIs" dxfId="2541" priority="3149" operator="equal">
      <formula>"OPORTUNIDADE"</formula>
    </cfRule>
  </conditionalFormatting>
  <conditionalFormatting sqref="Z128:Z130">
    <cfRule type="cellIs" dxfId="2540" priority="3147" operator="equal">
      <formula>"NÃO"</formula>
    </cfRule>
    <cfRule type="cellIs" dxfId="2539" priority="3148" operator="equal">
      <formula>"SIM"</formula>
    </cfRule>
  </conditionalFormatting>
  <conditionalFormatting sqref="Z128:Z130">
    <cfRule type="cellIs" dxfId="2538" priority="3146" operator="equal">
      <formula>"OPORTUNIDADE"</formula>
    </cfRule>
  </conditionalFormatting>
  <conditionalFormatting sqref="Z128:Z130">
    <cfRule type="cellIs" dxfId="2537" priority="3144" operator="equal">
      <formula>"NÃO"</formula>
    </cfRule>
    <cfRule type="cellIs" dxfId="2536" priority="3145" operator="equal">
      <formula>"SIM"</formula>
    </cfRule>
  </conditionalFormatting>
  <conditionalFormatting sqref="Z128:Z130">
    <cfRule type="cellIs" dxfId="2535" priority="3143" operator="equal">
      <formula>"OPORTUNIDADE"</formula>
    </cfRule>
  </conditionalFormatting>
  <conditionalFormatting sqref="Z128:Z130">
    <cfRule type="cellIs" dxfId="2534" priority="3141" operator="equal">
      <formula>"NÃO"</formula>
    </cfRule>
    <cfRule type="cellIs" dxfId="2533" priority="3142" operator="equal">
      <formula>"SIM"</formula>
    </cfRule>
  </conditionalFormatting>
  <conditionalFormatting sqref="Y128:Y130">
    <cfRule type="cellIs" dxfId="2532" priority="3140" operator="equal">
      <formula>"OPORTUNIDADE"</formula>
    </cfRule>
  </conditionalFormatting>
  <conditionalFormatting sqref="Y128:Y130">
    <cfRule type="cellIs" dxfId="2531" priority="3138" operator="equal">
      <formula>"NÃO"</formula>
    </cfRule>
    <cfRule type="cellIs" dxfId="2530" priority="3139" operator="equal">
      <formula>"SIM"</formula>
    </cfRule>
  </conditionalFormatting>
  <conditionalFormatting sqref="Z129:Z132">
    <cfRule type="cellIs" dxfId="2529" priority="3137" operator="equal">
      <formula>"OPORTUNIDADE"</formula>
    </cfRule>
  </conditionalFormatting>
  <conditionalFormatting sqref="Z129:Z132">
    <cfRule type="cellIs" dxfId="2528" priority="3135" operator="equal">
      <formula>"NÃO"</formula>
    </cfRule>
    <cfRule type="cellIs" dxfId="2527" priority="3136" operator="equal">
      <formula>"SIM"</formula>
    </cfRule>
  </conditionalFormatting>
  <conditionalFormatting sqref="Z129:Z132">
    <cfRule type="cellIs" dxfId="2526" priority="3134" operator="equal">
      <formula>"OPORTUNIDADE"</formula>
    </cfRule>
  </conditionalFormatting>
  <conditionalFormatting sqref="Z129:Z132">
    <cfRule type="cellIs" dxfId="2525" priority="3132" operator="equal">
      <formula>"NÃO"</formula>
    </cfRule>
    <cfRule type="cellIs" dxfId="2524" priority="3133" operator="equal">
      <formula>"SIM"</formula>
    </cfRule>
  </conditionalFormatting>
  <conditionalFormatting sqref="Z129:Z132">
    <cfRule type="cellIs" dxfId="2523" priority="3131" operator="equal">
      <formula>"OPORTUNIDADE"</formula>
    </cfRule>
  </conditionalFormatting>
  <conditionalFormatting sqref="Z129:Z132">
    <cfRule type="cellIs" dxfId="2522" priority="3129" operator="equal">
      <formula>"NÃO"</formula>
    </cfRule>
    <cfRule type="cellIs" dxfId="2521" priority="3130" operator="equal">
      <formula>"SIM"</formula>
    </cfRule>
  </conditionalFormatting>
  <conditionalFormatting sqref="Z129:Z132">
    <cfRule type="cellIs" dxfId="2520" priority="3128" operator="equal">
      <formula>"OPORTUNIDADE"</formula>
    </cfRule>
  </conditionalFormatting>
  <conditionalFormatting sqref="Z129:Z132">
    <cfRule type="cellIs" dxfId="2519" priority="3126" operator="equal">
      <formula>"NÃO"</formula>
    </cfRule>
    <cfRule type="cellIs" dxfId="2518" priority="3127" operator="equal">
      <formula>"SIM"</formula>
    </cfRule>
  </conditionalFormatting>
  <conditionalFormatting sqref="Y131:Y133">
    <cfRule type="cellIs" dxfId="2517" priority="3125" operator="equal">
      <formula>"OPORTUNIDADE"</formula>
    </cfRule>
  </conditionalFormatting>
  <conditionalFormatting sqref="Y131:Y133">
    <cfRule type="cellIs" dxfId="2516" priority="3123" operator="equal">
      <formula>"NÃO"</formula>
    </cfRule>
    <cfRule type="cellIs" dxfId="2515" priority="3124" operator="equal">
      <formula>"SIM"</formula>
    </cfRule>
  </conditionalFormatting>
  <conditionalFormatting sqref="Z131:Z132">
    <cfRule type="cellIs" dxfId="2514" priority="3122" operator="equal">
      <formula>"OPORTUNIDADE"</formula>
    </cfRule>
  </conditionalFormatting>
  <conditionalFormatting sqref="Z131:Z132">
    <cfRule type="cellIs" dxfId="2513" priority="3120" operator="equal">
      <formula>"NÃO"</formula>
    </cfRule>
    <cfRule type="cellIs" dxfId="2512" priority="3121" operator="equal">
      <formula>"SIM"</formula>
    </cfRule>
  </conditionalFormatting>
  <conditionalFormatting sqref="Y130:Z130">
    <cfRule type="cellIs" dxfId="2511" priority="3119" operator="equal">
      <formula>"OPORTUNIDADE"</formula>
    </cfRule>
  </conditionalFormatting>
  <conditionalFormatting sqref="Y130:Z130">
    <cfRule type="cellIs" dxfId="2510" priority="3117" operator="equal">
      <formula>"NÃO"</formula>
    </cfRule>
    <cfRule type="cellIs" dxfId="2509" priority="3118" operator="equal">
      <formula>"SIM"</formula>
    </cfRule>
  </conditionalFormatting>
  <conditionalFormatting sqref="Y131:Z131">
    <cfRule type="cellIs" dxfId="2508" priority="3116" operator="equal">
      <formula>"OPORTUNIDADE"</formula>
    </cfRule>
  </conditionalFormatting>
  <conditionalFormatting sqref="Y131:Z131">
    <cfRule type="cellIs" dxfId="2507" priority="3114" operator="equal">
      <formula>"NÃO"</formula>
    </cfRule>
    <cfRule type="cellIs" dxfId="2506" priority="3115" operator="equal">
      <formula>"SIM"</formula>
    </cfRule>
  </conditionalFormatting>
  <conditionalFormatting sqref="Y131:Z131">
    <cfRule type="cellIs" dxfId="2505" priority="3113" operator="equal">
      <formula>"OPORTUNIDADE"</formula>
    </cfRule>
  </conditionalFormatting>
  <conditionalFormatting sqref="Y131:Z131">
    <cfRule type="cellIs" dxfId="2504" priority="3111" operator="equal">
      <formula>"NÃO"</formula>
    </cfRule>
    <cfRule type="cellIs" dxfId="2503" priority="3112" operator="equal">
      <formula>"SIM"</formula>
    </cfRule>
  </conditionalFormatting>
  <conditionalFormatting sqref="Y132:Z132">
    <cfRule type="cellIs" dxfId="2502" priority="3110" operator="equal">
      <formula>"OPORTUNIDADE"</formula>
    </cfRule>
  </conditionalFormatting>
  <conditionalFormatting sqref="Y132:Z132">
    <cfRule type="cellIs" dxfId="2501" priority="3108" operator="equal">
      <formula>"NÃO"</formula>
    </cfRule>
    <cfRule type="cellIs" dxfId="2500" priority="3109" operator="equal">
      <formula>"SIM"</formula>
    </cfRule>
  </conditionalFormatting>
  <conditionalFormatting sqref="Y132:Z132">
    <cfRule type="cellIs" dxfId="2499" priority="3107" operator="equal">
      <formula>"OPORTUNIDADE"</formula>
    </cfRule>
  </conditionalFormatting>
  <conditionalFormatting sqref="Y132:Z132">
    <cfRule type="cellIs" dxfId="2498" priority="3105" operator="equal">
      <formula>"NÃO"</formula>
    </cfRule>
    <cfRule type="cellIs" dxfId="2497" priority="3106" operator="equal">
      <formula>"SIM"</formula>
    </cfRule>
  </conditionalFormatting>
  <conditionalFormatting sqref="BK116">
    <cfRule type="iconSet" priority="3104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3103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3101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496" priority="3100" operator="equal">
      <formula>"OPORTUNIDADE"</formula>
    </cfRule>
  </conditionalFormatting>
  <conditionalFormatting sqref="Z123">
    <cfRule type="cellIs" dxfId="2495" priority="3098" operator="equal">
      <formula>"NÃO"</formula>
    </cfRule>
    <cfRule type="cellIs" dxfId="2494" priority="3099" operator="equal">
      <formula>"SIM"</formula>
    </cfRule>
  </conditionalFormatting>
  <conditionalFormatting sqref="Z123">
    <cfRule type="cellIs" dxfId="2493" priority="3097" operator="equal">
      <formula>"OPORTUNIDADE"</formula>
    </cfRule>
  </conditionalFormatting>
  <conditionalFormatting sqref="Z123">
    <cfRule type="cellIs" dxfId="2492" priority="3095" operator="equal">
      <formula>"NÃO"</formula>
    </cfRule>
    <cfRule type="cellIs" dxfId="2491" priority="3096" operator="equal">
      <formula>"SIM"</formula>
    </cfRule>
  </conditionalFormatting>
  <conditionalFormatting sqref="Z123">
    <cfRule type="cellIs" dxfId="2490" priority="3094" operator="equal">
      <formula>"OPORTUNIDADE"</formula>
    </cfRule>
  </conditionalFormatting>
  <conditionalFormatting sqref="Z123">
    <cfRule type="cellIs" dxfId="2489" priority="3092" operator="equal">
      <formula>"NÃO"</formula>
    </cfRule>
    <cfRule type="cellIs" dxfId="2488" priority="3093" operator="equal">
      <formula>"SIM"</formula>
    </cfRule>
  </conditionalFormatting>
  <conditionalFormatting sqref="Z123">
    <cfRule type="cellIs" dxfId="2487" priority="3091" operator="equal">
      <formula>"OPORTUNIDADE"</formula>
    </cfRule>
  </conditionalFormatting>
  <conditionalFormatting sqref="Z123">
    <cfRule type="cellIs" dxfId="2486" priority="3089" operator="equal">
      <formula>"NÃO"</formula>
    </cfRule>
    <cfRule type="cellIs" dxfId="2485" priority="3090" operator="equal">
      <formula>"SIM"</formula>
    </cfRule>
  </conditionalFormatting>
  <conditionalFormatting sqref="Z123">
    <cfRule type="cellIs" dxfId="2484" priority="3088" operator="equal">
      <formula>"OPORTUNIDADE"</formula>
    </cfRule>
  </conditionalFormatting>
  <conditionalFormatting sqref="Z123">
    <cfRule type="cellIs" dxfId="2483" priority="3086" operator="equal">
      <formula>"NÃO"</formula>
    </cfRule>
    <cfRule type="cellIs" dxfId="2482" priority="3087" operator="equal">
      <formula>"SIM"</formula>
    </cfRule>
  </conditionalFormatting>
  <conditionalFormatting sqref="BK114">
    <cfRule type="iconSet" priority="3085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084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481" priority="3083" operator="equal">
      <formula>"OPORTUNIDADE"</formula>
    </cfRule>
  </conditionalFormatting>
  <conditionalFormatting sqref="Y133">
    <cfRule type="cellIs" dxfId="2480" priority="3081" operator="equal">
      <formula>"NÃO"</formula>
    </cfRule>
    <cfRule type="cellIs" dxfId="2479" priority="3082" operator="equal">
      <formula>"SIM"</formula>
    </cfRule>
  </conditionalFormatting>
  <conditionalFormatting sqref="Z133">
    <cfRule type="cellIs" dxfId="2478" priority="3080" operator="equal">
      <formula>"OPORTUNIDADE"</formula>
    </cfRule>
  </conditionalFormatting>
  <conditionalFormatting sqref="Z133">
    <cfRule type="cellIs" dxfId="2477" priority="3078" operator="equal">
      <formula>"NÃO"</formula>
    </cfRule>
    <cfRule type="cellIs" dxfId="2476" priority="3079" operator="equal">
      <formula>"SIM"</formula>
    </cfRule>
  </conditionalFormatting>
  <conditionalFormatting sqref="Y133:Z133">
    <cfRule type="cellIs" dxfId="2475" priority="3077" operator="equal">
      <formula>"OPORTUNIDADE"</formula>
    </cfRule>
  </conditionalFormatting>
  <conditionalFormatting sqref="Y133:Z133">
    <cfRule type="cellIs" dxfId="2474" priority="3075" operator="equal">
      <formula>"NÃO"</formula>
    </cfRule>
    <cfRule type="cellIs" dxfId="2473" priority="3076" operator="equal">
      <formula>"SIM"</formula>
    </cfRule>
  </conditionalFormatting>
  <conditionalFormatting sqref="Y133">
    <cfRule type="cellIs" dxfId="2472" priority="3074" operator="equal">
      <formula>"OPORTUNIDADE"</formula>
    </cfRule>
  </conditionalFormatting>
  <conditionalFormatting sqref="Y133">
    <cfRule type="cellIs" dxfId="2471" priority="3072" operator="equal">
      <formula>"NÃO"</formula>
    </cfRule>
    <cfRule type="cellIs" dxfId="2470" priority="3073" operator="equal">
      <formula>"SIM"</formula>
    </cfRule>
  </conditionalFormatting>
  <conditionalFormatting sqref="Y133">
    <cfRule type="cellIs" dxfId="2469" priority="3071" operator="equal">
      <formula>"OPORTUNIDADE"</formula>
    </cfRule>
  </conditionalFormatting>
  <conditionalFormatting sqref="Y133">
    <cfRule type="cellIs" dxfId="2468" priority="3069" operator="equal">
      <formula>"NÃO"</formula>
    </cfRule>
    <cfRule type="cellIs" dxfId="2467" priority="3070" operator="equal">
      <formula>"SIM"</formula>
    </cfRule>
  </conditionalFormatting>
  <conditionalFormatting sqref="BK128">
    <cfRule type="iconSet" priority="3068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3067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066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3065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466" priority="3064" operator="equal">
      <formula>"OPORTUNIDADE"</formula>
    </cfRule>
  </conditionalFormatting>
  <conditionalFormatting sqref="Z122">
    <cfRule type="cellIs" dxfId="2465" priority="3062" operator="equal">
      <formula>"NÃO"</formula>
    </cfRule>
    <cfRule type="cellIs" dxfId="2464" priority="3063" operator="equal">
      <formula>"SIM"</formula>
    </cfRule>
  </conditionalFormatting>
  <conditionalFormatting sqref="Z122">
    <cfRule type="cellIs" dxfId="2463" priority="3061" operator="equal">
      <formula>"OPORTUNIDADE"</formula>
    </cfRule>
  </conditionalFormatting>
  <conditionalFormatting sqref="Z122">
    <cfRule type="cellIs" dxfId="2462" priority="3059" operator="equal">
      <formula>"NÃO"</formula>
    </cfRule>
    <cfRule type="cellIs" dxfId="2461" priority="3060" operator="equal">
      <formula>"SIM"</formula>
    </cfRule>
  </conditionalFormatting>
  <conditionalFormatting sqref="Z122">
    <cfRule type="cellIs" dxfId="2460" priority="3058" operator="equal">
      <formula>"OPORTUNIDADE"</formula>
    </cfRule>
  </conditionalFormatting>
  <conditionalFormatting sqref="Z122">
    <cfRule type="cellIs" dxfId="2459" priority="3056" operator="equal">
      <formula>"NÃO"</formula>
    </cfRule>
    <cfRule type="cellIs" dxfId="2458" priority="3057" operator="equal">
      <formula>"SIM"</formula>
    </cfRule>
  </conditionalFormatting>
  <conditionalFormatting sqref="Z122">
    <cfRule type="cellIs" dxfId="2457" priority="3055" operator="equal">
      <formula>"OPORTUNIDADE"</formula>
    </cfRule>
  </conditionalFormatting>
  <conditionalFormatting sqref="Z122">
    <cfRule type="cellIs" dxfId="2456" priority="3053" operator="equal">
      <formula>"NÃO"</formula>
    </cfRule>
    <cfRule type="cellIs" dxfId="2455" priority="3054" operator="equal">
      <formula>"SIM"</formula>
    </cfRule>
  </conditionalFormatting>
  <conditionalFormatting sqref="Z122">
    <cfRule type="cellIs" dxfId="2454" priority="3052" operator="equal">
      <formula>"OPORTUNIDADE"</formula>
    </cfRule>
  </conditionalFormatting>
  <conditionalFormatting sqref="Z122">
    <cfRule type="cellIs" dxfId="2453" priority="3050" operator="equal">
      <formula>"NÃO"</formula>
    </cfRule>
    <cfRule type="cellIs" dxfId="2452" priority="3051" operator="equal">
      <formula>"SIM"</formula>
    </cfRule>
  </conditionalFormatting>
  <conditionalFormatting sqref="Z122">
    <cfRule type="cellIs" dxfId="2451" priority="3049" operator="equal">
      <formula>"OPORTUNIDADE"</formula>
    </cfRule>
  </conditionalFormatting>
  <conditionalFormatting sqref="Z122">
    <cfRule type="cellIs" dxfId="2450" priority="3047" operator="equal">
      <formula>"NÃO"</formula>
    </cfRule>
    <cfRule type="cellIs" dxfId="2449" priority="3048" operator="equal">
      <formula>"SIM"</formula>
    </cfRule>
  </conditionalFormatting>
  <conditionalFormatting sqref="Y122">
    <cfRule type="cellIs" dxfId="2448" priority="3046" operator="equal">
      <formula>"OPORTUNIDADE"</formula>
    </cfRule>
  </conditionalFormatting>
  <conditionalFormatting sqref="Y122">
    <cfRule type="cellIs" dxfId="2447" priority="3044" operator="equal">
      <formula>"NÃO"</formula>
    </cfRule>
    <cfRule type="cellIs" dxfId="2446" priority="3045" operator="equal">
      <formula>"SIM"</formula>
    </cfRule>
  </conditionalFormatting>
  <conditionalFormatting sqref="Z122">
    <cfRule type="cellIs" dxfId="2445" priority="3043" operator="equal">
      <formula>"OPORTUNIDADE"</formula>
    </cfRule>
  </conditionalFormatting>
  <conditionalFormatting sqref="Z122">
    <cfRule type="cellIs" dxfId="2444" priority="3041" operator="equal">
      <formula>"NÃO"</formula>
    </cfRule>
    <cfRule type="cellIs" dxfId="2443" priority="3042" operator="equal">
      <formula>"SIM"</formula>
    </cfRule>
  </conditionalFormatting>
  <conditionalFormatting sqref="Z122">
    <cfRule type="cellIs" dxfId="2442" priority="3040" operator="equal">
      <formula>"OPORTUNIDADE"</formula>
    </cfRule>
  </conditionalFormatting>
  <conditionalFormatting sqref="Z122">
    <cfRule type="cellIs" dxfId="2441" priority="3038" operator="equal">
      <formula>"NÃO"</formula>
    </cfRule>
    <cfRule type="cellIs" dxfId="2440" priority="3039" operator="equal">
      <formula>"SIM"</formula>
    </cfRule>
  </conditionalFormatting>
  <conditionalFormatting sqref="Z122">
    <cfRule type="cellIs" dxfId="2439" priority="3037" operator="equal">
      <formula>"OPORTUNIDADE"</formula>
    </cfRule>
  </conditionalFormatting>
  <conditionalFormatting sqref="Z122">
    <cfRule type="cellIs" dxfId="2438" priority="3035" operator="equal">
      <formula>"NÃO"</formula>
    </cfRule>
    <cfRule type="cellIs" dxfId="2437" priority="3036" operator="equal">
      <formula>"SIM"</formula>
    </cfRule>
  </conditionalFormatting>
  <conditionalFormatting sqref="Z122">
    <cfRule type="cellIs" dxfId="2436" priority="3034" operator="equal">
      <formula>"OPORTUNIDADE"</formula>
    </cfRule>
  </conditionalFormatting>
  <conditionalFormatting sqref="Z122">
    <cfRule type="cellIs" dxfId="2435" priority="3032" operator="equal">
      <formula>"NÃO"</formula>
    </cfRule>
    <cfRule type="cellIs" dxfId="2434" priority="3033" operator="equal">
      <formula>"SIM"</formula>
    </cfRule>
  </conditionalFormatting>
  <conditionalFormatting sqref="Z122">
    <cfRule type="cellIs" dxfId="2433" priority="3031" operator="equal">
      <formula>"OPORTUNIDADE"</formula>
    </cfRule>
  </conditionalFormatting>
  <conditionalFormatting sqref="Z122">
    <cfRule type="cellIs" dxfId="2432" priority="3029" operator="equal">
      <formula>"NÃO"</formula>
    </cfRule>
    <cfRule type="cellIs" dxfId="2431" priority="3030" operator="equal">
      <formula>"SIM"</formula>
    </cfRule>
  </conditionalFormatting>
  <conditionalFormatting sqref="Z122">
    <cfRule type="cellIs" dxfId="2430" priority="3028" operator="equal">
      <formula>"OPORTUNIDADE"</formula>
    </cfRule>
  </conditionalFormatting>
  <conditionalFormatting sqref="Z122">
    <cfRule type="cellIs" dxfId="2429" priority="3026" operator="equal">
      <formula>"NÃO"</formula>
    </cfRule>
    <cfRule type="cellIs" dxfId="2428" priority="3027" operator="equal">
      <formula>"SIM"</formula>
    </cfRule>
  </conditionalFormatting>
  <conditionalFormatting sqref="Z122">
    <cfRule type="cellIs" dxfId="2427" priority="3025" operator="equal">
      <formula>"OPORTUNIDADE"</formula>
    </cfRule>
  </conditionalFormatting>
  <conditionalFormatting sqref="Z122">
    <cfRule type="cellIs" dxfId="2426" priority="3023" operator="equal">
      <formula>"NÃO"</formula>
    </cfRule>
    <cfRule type="cellIs" dxfId="2425" priority="3024" operator="equal">
      <formula>"SIM"</formula>
    </cfRule>
  </conditionalFormatting>
  <conditionalFormatting sqref="Z122">
    <cfRule type="cellIs" dxfId="2424" priority="3022" operator="equal">
      <formula>"OPORTUNIDADE"</formula>
    </cfRule>
  </conditionalFormatting>
  <conditionalFormatting sqref="Z122">
    <cfRule type="cellIs" dxfId="2423" priority="3020" operator="equal">
      <formula>"NÃO"</formula>
    </cfRule>
    <cfRule type="cellIs" dxfId="2422" priority="3021" operator="equal">
      <formula>"SIM"</formula>
    </cfRule>
  </conditionalFormatting>
  <conditionalFormatting sqref="Z122">
    <cfRule type="cellIs" dxfId="2421" priority="3019" operator="equal">
      <formula>"OPORTUNIDADE"</formula>
    </cfRule>
  </conditionalFormatting>
  <conditionalFormatting sqref="Z122">
    <cfRule type="cellIs" dxfId="2420" priority="3017" operator="equal">
      <formula>"NÃO"</formula>
    </cfRule>
    <cfRule type="cellIs" dxfId="2419" priority="3018" operator="equal">
      <formula>"SIM"</formula>
    </cfRule>
  </conditionalFormatting>
  <conditionalFormatting sqref="Z122">
    <cfRule type="cellIs" dxfId="2418" priority="3016" operator="equal">
      <formula>"OPORTUNIDADE"</formula>
    </cfRule>
  </conditionalFormatting>
  <conditionalFormatting sqref="Z122">
    <cfRule type="cellIs" dxfId="2417" priority="3014" operator="equal">
      <formula>"NÃO"</formula>
    </cfRule>
    <cfRule type="cellIs" dxfId="2416" priority="3015" operator="equal">
      <formula>"SIM"</formula>
    </cfRule>
  </conditionalFormatting>
  <conditionalFormatting sqref="Z122">
    <cfRule type="cellIs" dxfId="2415" priority="3013" operator="equal">
      <formula>"OPORTUNIDADE"</formula>
    </cfRule>
  </conditionalFormatting>
  <conditionalFormatting sqref="Z122">
    <cfRule type="cellIs" dxfId="2414" priority="3011" operator="equal">
      <formula>"NÃO"</formula>
    </cfRule>
    <cfRule type="cellIs" dxfId="2413" priority="3012" operator="equal">
      <formula>"SIM"</formula>
    </cfRule>
  </conditionalFormatting>
  <conditionalFormatting sqref="Z122">
    <cfRule type="cellIs" dxfId="2412" priority="3010" operator="equal">
      <formula>"OPORTUNIDADE"</formula>
    </cfRule>
  </conditionalFormatting>
  <conditionalFormatting sqref="Z122">
    <cfRule type="cellIs" dxfId="2411" priority="3008" operator="equal">
      <formula>"NÃO"</formula>
    </cfRule>
    <cfRule type="cellIs" dxfId="2410" priority="3009" operator="equal">
      <formula>"SIM"</formula>
    </cfRule>
  </conditionalFormatting>
  <conditionalFormatting sqref="Z122">
    <cfRule type="cellIs" dxfId="2409" priority="3007" operator="equal">
      <formula>"OPORTUNIDADE"</formula>
    </cfRule>
  </conditionalFormatting>
  <conditionalFormatting sqref="Z122">
    <cfRule type="cellIs" dxfId="2408" priority="3005" operator="equal">
      <formula>"NÃO"</formula>
    </cfRule>
    <cfRule type="cellIs" dxfId="2407" priority="3006" operator="equal">
      <formula>"SIM"</formula>
    </cfRule>
  </conditionalFormatting>
  <conditionalFormatting sqref="Z122">
    <cfRule type="cellIs" dxfId="2406" priority="3004" operator="equal">
      <formula>"OPORTUNIDADE"</formula>
    </cfRule>
  </conditionalFormatting>
  <conditionalFormatting sqref="Z122">
    <cfRule type="cellIs" dxfId="2405" priority="3002" operator="equal">
      <formula>"NÃO"</formula>
    </cfRule>
    <cfRule type="cellIs" dxfId="2404" priority="3003" operator="equal">
      <formula>"SIM"</formula>
    </cfRule>
  </conditionalFormatting>
  <conditionalFormatting sqref="Z122">
    <cfRule type="cellIs" dxfId="2403" priority="3001" operator="equal">
      <formula>"OPORTUNIDADE"</formula>
    </cfRule>
  </conditionalFormatting>
  <conditionalFormatting sqref="Z122">
    <cfRule type="cellIs" dxfId="2402" priority="2999" operator="equal">
      <formula>"NÃO"</formula>
    </cfRule>
    <cfRule type="cellIs" dxfId="2401" priority="3000" operator="equal">
      <formula>"SIM"</formula>
    </cfRule>
  </conditionalFormatting>
  <conditionalFormatting sqref="Z122">
    <cfRule type="cellIs" dxfId="2400" priority="2998" operator="equal">
      <formula>"OPORTUNIDADE"</formula>
    </cfRule>
  </conditionalFormatting>
  <conditionalFormatting sqref="Z122">
    <cfRule type="cellIs" dxfId="2399" priority="2996" operator="equal">
      <formula>"NÃO"</formula>
    </cfRule>
    <cfRule type="cellIs" dxfId="2398" priority="2997" operator="equal">
      <formula>"SIM"</formula>
    </cfRule>
  </conditionalFormatting>
  <conditionalFormatting sqref="Z122">
    <cfRule type="cellIs" dxfId="2397" priority="2995" operator="equal">
      <formula>"OPORTUNIDADE"</formula>
    </cfRule>
  </conditionalFormatting>
  <conditionalFormatting sqref="Z122">
    <cfRule type="cellIs" dxfId="2396" priority="2993" operator="equal">
      <formula>"NÃO"</formula>
    </cfRule>
    <cfRule type="cellIs" dxfId="2395" priority="2994" operator="equal">
      <formula>"SIM"</formula>
    </cfRule>
  </conditionalFormatting>
  <conditionalFormatting sqref="Z122">
    <cfRule type="cellIs" dxfId="2394" priority="2992" operator="equal">
      <formula>"OPORTUNIDADE"</formula>
    </cfRule>
  </conditionalFormatting>
  <conditionalFormatting sqref="Z122">
    <cfRule type="cellIs" dxfId="2393" priority="2990" operator="equal">
      <formula>"NÃO"</formula>
    </cfRule>
    <cfRule type="cellIs" dxfId="2392" priority="2991" operator="equal">
      <formula>"SIM"</formula>
    </cfRule>
  </conditionalFormatting>
  <conditionalFormatting sqref="Z122">
    <cfRule type="cellIs" dxfId="2391" priority="2989" operator="equal">
      <formula>"OPORTUNIDADE"</formula>
    </cfRule>
  </conditionalFormatting>
  <conditionalFormatting sqref="Z122">
    <cfRule type="cellIs" dxfId="2390" priority="2987" operator="equal">
      <formula>"NÃO"</formula>
    </cfRule>
    <cfRule type="cellIs" dxfId="2389" priority="2988" operator="equal">
      <formula>"SIM"</formula>
    </cfRule>
  </conditionalFormatting>
  <conditionalFormatting sqref="Z122">
    <cfRule type="cellIs" dxfId="2388" priority="2986" operator="equal">
      <formula>"OPORTUNIDADE"</formula>
    </cfRule>
  </conditionalFormatting>
  <conditionalFormatting sqref="Z122">
    <cfRule type="cellIs" dxfId="2387" priority="2984" operator="equal">
      <formula>"NÃO"</formula>
    </cfRule>
    <cfRule type="cellIs" dxfId="2386" priority="2985" operator="equal">
      <formula>"SIM"</formula>
    </cfRule>
  </conditionalFormatting>
  <conditionalFormatting sqref="Z122">
    <cfRule type="cellIs" dxfId="2385" priority="2983" operator="equal">
      <formula>"OPORTUNIDADE"</formula>
    </cfRule>
  </conditionalFormatting>
  <conditionalFormatting sqref="Z122">
    <cfRule type="cellIs" dxfId="2384" priority="2981" operator="equal">
      <formula>"NÃO"</formula>
    </cfRule>
    <cfRule type="cellIs" dxfId="2383" priority="2982" operator="equal">
      <formula>"SIM"</formula>
    </cfRule>
  </conditionalFormatting>
  <conditionalFormatting sqref="Z122">
    <cfRule type="cellIs" dxfId="2382" priority="2980" operator="equal">
      <formula>"OPORTUNIDADE"</formula>
    </cfRule>
  </conditionalFormatting>
  <conditionalFormatting sqref="Z122">
    <cfRule type="cellIs" dxfId="2381" priority="2978" operator="equal">
      <formula>"NÃO"</formula>
    </cfRule>
    <cfRule type="cellIs" dxfId="2380" priority="2979" operator="equal">
      <formula>"SIM"</formula>
    </cfRule>
  </conditionalFormatting>
  <conditionalFormatting sqref="Z122">
    <cfRule type="cellIs" dxfId="2379" priority="2977" operator="equal">
      <formula>"OPORTUNIDADE"</formula>
    </cfRule>
  </conditionalFormatting>
  <conditionalFormatting sqref="Z122">
    <cfRule type="cellIs" dxfId="2378" priority="2975" operator="equal">
      <formula>"NÃO"</formula>
    </cfRule>
    <cfRule type="cellIs" dxfId="2377" priority="2976" operator="equal">
      <formula>"SIM"</formula>
    </cfRule>
  </conditionalFormatting>
  <conditionalFormatting sqref="Z122">
    <cfRule type="cellIs" dxfId="2376" priority="2974" operator="equal">
      <formula>"OPORTUNIDADE"</formula>
    </cfRule>
  </conditionalFormatting>
  <conditionalFormatting sqref="Z122">
    <cfRule type="cellIs" dxfId="2375" priority="2972" operator="equal">
      <formula>"NÃO"</formula>
    </cfRule>
    <cfRule type="cellIs" dxfId="2374" priority="2973" operator="equal">
      <formula>"SIM"</formula>
    </cfRule>
  </conditionalFormatting>
  <conditionalFormatting sqref="Z122">
    <cfRule type="cellIs" dxfId="2373" priority="2971" operator="equal">
      <formula>"OPORTUNIDADE"</formula>
    </cfRule>
  </conditionalFormatting>
  <conditionalFormatting sqref="Z122">
    <cfRule type="cellIs" dxfId="2372" priority="2969" operator="equal">
      <formula>"NÃO"</formula>
    </cfRule>
    <cfRule type="cellIs" dxfId="2371" priority="2970" operator="equal">
      <formula>"SIM"</formula>
    </cfRule>
  </conditionalFormatting>
  <conditionalFormatting sqref="Z122">
    <cfRule type="cellIs" dxfId="2370" priority="2968" operator="equal">
      <formula>"OPORTUNIDADE"</formula>
    </cfRule>
  </conditionalFormatting>
  <conditionalFormatting sqref="Z122">
    <cfRule type="cellIs" dxfId="2369" priority="2966" operator="equal">
      <formula>"NÃO"</formula>
    </cfRule>
    <cfRule type="cellIs" dxfId="2368" priority="2967" operator="equal">
      <formula>"SIM"</formula>
    </cfRule>
  </conditionalFormatting>
  <conditionalFormatting sqref="Z122">
    <cfRule type="cellIs" dxfId="2367" priority="2965" operator="equal">
      <formula>"OPORTUNIDADE"</formula>
    </cfRule>
  </conditionalFormatting>
  <conditionalFormatting sqref="Z122">
    <cfRule type="cellIs" dxfId="2366" priority="2963" operator="equal">
      <formula>"NÃO"</formula>
    </cfRule>
    <cfRule type="cellIs" dxfId="2365" priority="2964" operator="equal">
      <formula>"SIM"</formula>
    </cfRule>
  </conditionalFormatting>
  <conditionalFormatting sqref="Z122">
    <cfRule type="cellIs" dxfId="2364" priority="2962" operator="equal">
      <formula>"OPORTUNIDADE"</formula>
    </cfRule>
  </conditionalFormatting>
  <conditionalFormatting sqref="Z122">
    <cfRule type="cellIs" dxfId="2363" priority="2960" operator="equal">
      <formula>"NÃO"</formula>
    </cfRule>
    <cfRule type="cellIs" dxfId="2362" priority="2961" operator="equal">
      <formula>"SIM"</formula>
    </cfRule>
  </conditionalFormatting>
  <conditionalFormatting sqref="Z122">
    <cfRule type="cellIs" dxfId="2361" priority="2959" operator="equal">
      <formula>"OPORTUNIDADE"</formula>
    </cfRule>
  </conditionalFormatting>
  <conditionalFormatting sqref="Z122">
    <cfRule type="cellIs" dxfId="2360" priority="2957" operator="equal">
      <formula>"NÃO"</formula>
    </cfRule>
    <cfRule type="cellIs" dxfId="2359" priority="2958" operator="equal">
      <formula>"SIM"</formula>
    </cfRule>
  </conditionalFormatting>
  <conditionalFormatting sqref="Z122">
    <cfRule type="cellIs" dxfId="2358" priority="2956" operator="equal">
      <formula>"OPORTUNIDADE"</formula>
    </cfRule>
  </conditionalFormatting>
  <conditionalFormatting sqref="Z122">
    <cfRule type="cellIs" dxfId="2357" priority="2954" operator="equal">
      <formula>"NÃO"</formula>
    </cfRule>
    <cfRule type="cellIs" dxfId="2356" priority="2955" operator="equal">
      <formula>"SIM"</formula>
    </cfRule>
  </conditionalFormatting>
  <conditionalFormatting sqref="Z122">
    <cfRule type="cellIs" dxfId="2355" priority="2953" operator="equal">
      <formula>"OPORTUNIDADE"</formula>
    </cfRule>
  </conditionalFormatting>
  <conditionalFormatting sqref="Z122">
    <cfRule type="cellIs" dxfId="2354" priority="2951" operator="equal">
      <formula>"NÃO"</formula>
    </cfRule>
    <cfRule type="cellIs" dxfId="2353" priority="2952" operator="equal">
      <formula>"SIM"</formula>
    </cfRule>
  </conditionalFormatting>
  <conditionalFormatting sqref="Z122">
    <cfRule type="cellIs" dxfId="2352" priority="2950" operator="equal">
      <formula>"OPORTUNIDADE"</formula>
    </cfRule>
  </conditionalFormatting>
  <conditionalFormatting sqref="Z122">
    <cfRule type="cellIs" dxfId="2351" priority="2948" operator="equal">
      <formula>"NÃO"</formula>
    </cfRule>
    <cfRule type="cellIs" dxfId="2350" priority="2949" operator="equal">
      <formula>"SIM"</formula>
    </cfRule>
  </conditionalFormatting>
  <conditionalFormatting sqref="Z122">
    <cfRule type="cellIs" dxfId="2349" priority="2947" operator="equal">
      <formula>"OPORTUNIDADE"</formula>
    </cfRule>
  </conditionalFormatting>
  <conditionalFormatting sqref="Z122">
    <cfRule type="cellIs" dxfId="2348" priority="2945" operator="equal">
      <formula>"NÃO"</formula>
    </cfRule>
    <cfRule type="cellIs" dxfId="2347" priority="2946" operator="equal">
      <formula>"SIM"</formula>
    </cfRule>
  </conditionalFormatting>
  <conditionalFormatting sqref="Z122">
    <cfRule type="cellIs" dxfId="2346" priority="2944" operator="equal">
      <formula>"OPORTUNIDADE"</formula>
    </cfRule>
  </conditionalFormatting>
  <conditionalFormatting sqref="Z122">
    <cfRule type="cellIs" dxfId="2345" priority="2942" operator="equal">
      <formula>"NÃO"</formula>
    </cfRule>
    <cfRule type="cellIs" dxfId="2344" priority="2943" operator="equal">
      <formula>"SIM"</formula>
    </cfRule>
  </conditionalFormatting>
  <conditionalFormatting sqref="Z122">
    <cfRule type="cellIs" dxfId="2343" priority="2941" operator="equal">
      <formula>"OPORTUNIDADE"</formula>
    </cfRule>
  </conditionalFormatting>
  <conditionalFormatting sqref="Z122">
    <cfRule type="cellIs" dxfId="2342" priority="2939" operator="equal">
      <formula>"NÃO"</formula>
    </cfRule>
    <cfRule type="cellIs" dxfId="2341" priority="2940" operator="equal">
      <formula>"SIM"</formula>
    </cfRule>
  </conditionalFormatting>
  <conditionalFormatting sqref="Y122">
    <cfRule type="cellIs" dxfId="2340" priority="2938" operator="equal">
      <formula>"OPORTUNIDADE"</formula>
    </cfRule>
  </conditionalFormatting>
  <conditionalFormatting sqref="Y122">
    <cfRule type="cellIs" dxfId="2339" priority="2936" operator="equal">
      <formula>"NÃO"</formula>
    </cfRule>
    <cfRule type="cellIs" dxfId="2338" priority="2937" operator="equal">
      <formula>"SIM"</formula>
    </cfRule>
  </conditionalFormatting>
  <conditionalFormatting sqref="BK112">
    <cfRule type="iconSet" priority="2935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934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933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932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931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930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929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928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927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926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925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924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923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921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2337" priority="2920" operator="equal">
      <formula>"OPORTUNIDADE"</formula>
    </cfRule>
  </conditionalFormatting>
  <conditionalFormatting sqref="Z137">
    <cfRule type="cellIs" dxfId="2336" priority="2918" operator="equal">
      <formula>"NÃO"</formula>
    </cfRule>
    <cfRule type="cellIs" dxfId="2335" priority="2919" operator="equal">
      <formula>"SIM"</formula>
    </cfRule>
  </conditionalFormatting>
  <conditionalFormatting sqref="Z137">
    <cfRule type="cellIs" dxfId="2334" priority="2917" operator="equal">
      <formula>"OPORTUNIDADE"</formula>
    </cfRule>
  </conditionalFormatting>
  <conditionalFormatting sqref="Z137">
    <cfRule type="cellIs" dxfId="2333" priority="2915" operator="equal">
      <formula>"NÃO"</formula>
    </cfRule>
    <cfRule type="cellIs" dxfId="2332" priority="2916" operator="equal">
      <formula>"SIM"</formula>
    </cfRule>
  </conditionalFormatting>
  <conditionalFormatting sqref="Z137">
    <cfRule type="cellIs" dxfId="2331" priority="2914" operator="equal">
      <formula>"OPORTUNIDADE"</formula>
    </cfRule>
  </conditionalFormatting>
  <conditionalFormatting sqref="Z137">
    <cfRule type="cellIs" dxfId="2330" priority="2912" operator="equal">
      <formula>"NÃO"</formula>
    </cfRule>
    <cfRule type="cellIs" dxfId="2329" priority="2913" operator="equal">
      <formula>"SIM"</formula>
    </cfRule>
  </conditionalFormatting>
  <conditionalFormatting sqref="Z137">
    <cfRule type="cellIs" dxfId="2328" priority="2911" operator="equal">
      <formula>"OPORTUNIDADE"</formula>
    </cfRule>
  </conditionalFormatting>
  <conditionalFormatting sqref="Z137">
    <cfRule type="cellIs" dxfId="2327" priority="2909" operator="equal">
      <formula>"NÃO"</formula>
    </cfRule>
    <cfRule type="cellIs" dxfId="2326" priority="2910" operator="equal">
      <formula>"SIM"</formula>
    </cfRule>
  </conditionalFormatting>
  <conditionalFormatting sqref="Z137">
    <cfRule type="cellIs" dxfId="2325" priority="2908" operator="equal">
      <formula>"OPORTUNIDADE"</formula>
    </cfRule>
  </conditionalFormatting>
  <conditionalFormatting sqref="Z137">
    <cfRule type="cellIs" dxfId="2324" priority="2906" operator="equal">
      <formula>"NÃO"</formula>
    </cfRule>
    <cfRule type="cellIs" dxfId="2323" priority="2907" operator="equal">
      <formula>"SIM"</formula>
    </cfRule>
  </conditionalFormatting>
  <conditionalFormatting sqref="Z137">
    <cfRule type="cellIs" dxfId="2322" priority="2905" operator="equal">
      <formula>"OPORTUNIDADE"</formula>
    </cfRule>
  </conditionalFormatting>
  <conditionalFormatting sqref="Z137">
    <cfRule type="cellIs" dxfId="2321" priority="2903" operator="equal">
      <formula>"NÃO"</formula>
    </cfRule>
    <cfRule type="cellIs" dxfId="2320" priority="2904" operator="equal">
      <formula>"SIM"</formula>
    </cfRule>
  </conditionalFormatting>
  <conditionalFormatting sqref="Y137">
    <cfRule type="cellIs" dxfId="2319" priority="2902" operator="equal">
      <formula>"OPORTUNIDADE"</formula>
    </cfRule>
  </conditionalFormatting>
  <conditionalFormatting sqref="Y137">
    <cfRule type="cellIs" dxfId="2318" priority="2900" operator="equal">
      <formula>"NÃO"</formula>
    </cfRule>
    <cfRule type="cellIs" dxfId="2317" priority="2901" operator="equal">
      <formula>"SIM"</formula>
    </cfRule>
  </conditionalFormatting>
  <conditionalFormatting sqref="Z137">
    <cfRule type="cellIs" dxfId="2316" priority="2899" operator="equal">
      <formula>"OPORTUNIDADE"</formula>
    </cfRule>
  </conditionalFormatting>
  <conditionalFormatting sqref="Z137">
    <cfRule type="cellIs" dxfId="2315" priority="2897" operator="equal">
      <formula>"NÃO"</formula>
    </cfRule>
    <cfRule type="cellIs" dxfId="2314" priority="2898" operator="equal">
      <formula>"SIM"</formula>
    </cfRule>
  </conditionalFormatting>
  <conditionalFormatting sqref="Z137">
    <cfRule type="cellIs" dxfId="2313" priority="2896" operator="equal">
      <formula>"OPORTUNIDADE"</formula>
    </cfRule>
  </conditionalFormatting>
  <conditionalFormatting sqref="Z137">
    <cfRule type="cellIs" dxfId="2312" priority="2894" operator="equal">
      <formula>"NÃO"</formula>
    </cfRule>
    <cfRule type="cellIs" dxfId="2311" priority="2895" operator="equal">
      <formula>"SIM"</formula>
    </cfRule>
  </conditionalFormatting>
  <conditionalFormatting sqref="Z137">
    <cfRule type="cellIs" dxfId="2310" priority="2893" operator="equal">
      <formula>"OPORTUNIDADE"</formula>
    </cfRule>
  </conditionalFormatting>
  <conditionalFormatting sqref="Z137">
    <cfRule type="cellIs" dxfId="2309" priority="2891" operator="equal">
      <formula>"NÃO"</formula>
    </cfRule>
    <cfRule type="cellIs" dxfId="2308" priority="2892" operator="equal">
      <formula>"SIM"</formula>
    </cfRule>
  </conditionalFormatting>
  <conditionalFormatting sqref="Z137">
    <cfRule type="cellIs" dxfId="2307" priority="2890" operator="equal">
      <formula>"OPORTUNIDADE"</formula>
    </cfRule>
  </conditionalFormatting>
  <conditionalFormatting sqref="Z137">
    <cfRule type="cellIs" dxfId="2306" priority="2888" operator="equal">
      <formula>"NÃO"</formula>
    </cfRule>
    <cfRule type="cellIs" dxfId="2305" priority="2889" operator="equal">
      <formula>"SIM"</formula>
    </cfRule>
  </conditionalFormatting>
  <conditionalFormatting sqref="Z137">
    <cfRule type="cellIs" dxfId="2304" priority="2887" operator="equal">
      <formula>"OPORTUNIDADE"</formula>
    </cfRule>
  </conditionalFormatting>
  <conditionalFormatting sqref="Z137">
    <cfRule type="cellIs" dxfId="2303" priority="2885" operator="equal">
      <formula>"NÃO"</formula>
    </cfRule>
    <cfRule type="cellIs" dxfId="2302" priority="2886" operator="equal">
      <formula>"SIM"</formula>
    </cfRule>
  </conditionalFormatting>
  <conditionalFormatting sqref="Z137">
    <cfRule type="cellIs" dxfId="2301" priority="2884" operator="equal">
      <formula>"OPORTUNIDADE"</formula>
    </cfRule>
  </conditionalFormatting>
  <conditionalFormatting sqref="Z137">
    <cfRule type="cellIs" dxfId="2300" priority="2882" operator="equal">
      <formula>"NÃO"</formula>
    </cfRule>
    <cfRule type="cellIs" dxfId="2299" priority="2883" operator="equal">
      <formula>"SIM"</formula>
    </cfRule>
  </conditionalFormatting>
  <conditionalFormatting sqref="Z137">
    <cfRule type="cellIs" dxfId="2298" priority="2881" operator="equal">
      <formula>"OPORTUNIDADE"</formula>
    </cfRule>
  </conditionalFormatting>
  <conditionalFormatting sqref="Z137">
    <cfRule type="cellIs" dxfId="2297" priority="2879" operator="equal">
      <formula>"NÃO"</formula>
    </cfRule>
    <cfRule type="cellIs" dxfId="2296" priority="2880" operator="equal">
      <formula>"SIM"</formula>
    </cfRule>
  </conditionalFormatting>
  <conditionalFormatting sqref="Z137">
    <cfRule type="cellIs" dxfId="2295" priority="2878" operator="equal">
      <formula>"OPORTUNIDADE"</formula>
    </cfRule>
  </conditionalFormatting>
  <conditionalFormatting sqref="Z137">
    <cfRule type="cellIs" dxfId="2294" priority="2876" operator="equal">
      <formula>"NÃO"</formula>
    </cfRule>
    <cfRule type="cellIs" dxfId="2293" priority="2877" operator="equal">
      <formula>"SIM"</formula>
    </cfRule>
  </conditionalFormatting>
  <conditionalFormatting sqref="Z137">
    <cfRule type="cellIs" dxfId="2292" priority="2875" operator="equal">
      <formula>"OPORTUNIDADE"</formula>
    </cfRule>
  </conditionalFormatting>
  <conditionalFormatting sqref="Z137">
    <cfRule type="cellIs" dxfId="2291" priority="2873" operator="equal">
      <formula>"NÃO"</formula>
    </cfRule>
    <cfRule type="cellIs" dxfId="2290" priority="2874" operator="equal">
      <formula>"SIM"</formula>
    </cfRule>
  </conditionalFormatting>
  <conditionalFormatting sqref="Z137">
    <cfRule type="cellIs" dxfId="2289" priority="2872" operator="equal">
      <formula>"OPORTUNIDADE"</formula>
    </cfRule>
  </conditionalFormatting>
  <conditionalFormatting sqref="Z137">
    <cfRule type="cellIs" dxfId="2288" priority="2870" operator="equal">
      <formula>"NÃO"</formula>
    </cfRule>
    <cfRule type="cellIs" dxfId="2287" priority="2871" operator="equal">
      <formula>"SIM"</formula>
    </cfRule>
  </conditionalFormatting>
  <conditionalFormatting sqref="Z137">
    <cfRule type="cellIs" dxfId="2286" priority="2869" operator="equal">
      <formula>"OPORTUNIDADE"</formula>
    </cfRule>
  </conditionalFormatting>
  <conditionalFormatting sqref="Z137">
    <cfRule type="cellIs" dxfId="2285" priority="2867" operator="equal">
      <formula>"NÃO"</formula>
    </cfRule>
    <cfRule type="cellIs" dxfId="2284" priority="2868" operator="equal">
      <formula>"SIM"</formula>
    </cfRule>
  </conditionalFormatting>
  <conditionalFormatting sqref="Z137">
    <cfRule type="cellIs" dxfId="2283" priority="2866" operator="equal">
      <formula>"OPORTUNIDADE"</formula>
    </cfRule>
  </conditionalFormatting>
  <conditionalFormatting sqref="Z137">
    <cfRule type="cellIs" dxfId="2282" priority="2864" operator="equal">
      <formula>"NÃO"</formula>
    </cfRule>
    <cfRule type="cellIs" dxfId="2281" priority="2865" operator="equal">
      <formula>"SIM"</formula>
    </cfRule>
  </conditionalFormatting>
  <conditionalFormatting sqref="Z137">
    <cfRule type="cellIs" dxfId="2280" priority="2863" operator="equal">
      <formula>"OPORTUNIDADE"</formula>
    </cfRule>
  </conditionalFormatting>
  <conditionalFormatting sqref="Z137">
    <cfRule type="cellIs" dxfId="2279" priority="2861" operator="equal">
      <formula>"NÃO"</formula>
    </cfRule>
    <cfRule type="cellIs" dxfId="2278" priority="2862" operator="equal">
      <formula>"SIM"</formula>
    </cfRule>
  </conditionalFormatting>
  <conditionalFormatting sqref="Z137">
    <cfRule type="cellIs" dxfId="2277" priority="2860" operator="equal">
      <formula>"OPORTUNIDADE"</formula>
    </cfRule>
  </conditionalFormatting>
  <conditionalFormatting sqref="Z137">
    <cfRule type="cellIs" dxfId="2276" priority="2858" operator="equal">
      <formula>"NÃO"</formula>
    </cfRule>
    <cfRule type="cellIs" dxfId="2275" priority="2859" operator="equal">
      <formula>"SIM"</formula>
    </cfRule>
  </conditionalFormatting>
  <conditionalFormatting sqref="Z137">
    <cfRule type="cellIs" dxfId="2274" priority="2857" operator="equal">
      <formula>"OPORTUNIDADE"</formula>
    </cfRule>
  </conditionalFormatting>
  <conditionalFormatting sqref="Z137">
    <cfRule type="cellIs" dxfId="2273" priority="2855" operator="equal">
      <formula>"NÃO"</formula>
    </cfRule>
    <cfRule type="cellIs" dxfId="2272" priority="2856" operator="equal">
      <formula>"SIM"</formula>
    </cfRule>
  </conditionalFormatting>
  <conditionalFormatting sqref="Z137">
    <cfRule type="cellIs" dxfId="2271" priority="2854" operator="equal">
      <formula>"OPORTUNIDADE"</formula>
    </cfRule>
  </conditionalFormatting>
  <conditionalFormatting sqref="Z137">
    <cfRule type="cellIs" dxfId="2270" priority="2852" operator="equal">
      <formula>"NÃO"</formula>
    </cfRule>
    <cfRule type="cellIs" dxfId="2269" priority="2853" operator="equal">
      <formula>"SIM"</formula>
    </cfRule>
  </conditionalFormatting>
  <conditionalFormatting sqref="Z137">
    <cfRule type="cellIs" dxfId="2268" priority="2851" operator="equal">
      <formula>"OPORTUNIDADE"</formula>
    </cfRule>
  </conditionalFormatting>
  <conditionalFormatting sqref="Z137">
    <cfRule type="cellIs" dxfId="2267" priority="2849" operator="equal">
      <formula>"NÃO"</formula>
    </cfRule>
    <cfRule type="cellIs" dxfId="2266" priority="2850" operator="equal">
      <formula>"SIM"</formula>
    </cfRule>
  </conditionalFormatting>
  <conditionalFormatting sqref="Z137">
    <cfRule type="cellIs" dxfId="2265" priority="2848" operator="equal">
      <formula>"OPORTUNIDADE"</formula>
    </cfRule>
  </conditionalFormatting>
  <conditionalFormatting sqref="Z137">
    <cfRule type="cellIs" dxfId="2264" priority="2846" operator="equal">
      <formula>"NÃO"</formula>
    </cfRule>
    <cfRule type="cellIs" dxfId="2263" priority="2847" operator="equal">
      <formula>"SIM"</formula>
    </cfRule>
  </conditionalFormatting>
  <conditionalFormatting sqref="Z137">
    <cfRule type="cellIs" dxfId="2262" priority="2845" operator="equal">
      <formula>"OPORTUNIDADE"</formula>
    </cfRule>
  </conditionalFormatting>
  <conditionalFormatting sqref="Z137">
    <cfRule type="cellIs" dxfId="2261" priority="2843" operator="equal">
      <formula>"NÃO"</formula>
    </cfRule>
    <cfRule type="cellIs" dxfId="2260" priority="2844" operator="equal">
      <formula>"SIM"</formula>
    </cfRule>
  </conditionalFormatting>
  <conditionalFormatting sqref="Z137">
    <cfRule type="cellIs" dxfId="2259" priority="2842" operator="equal">
      <formula>"OPORTUNIDADE"</formula>
    </cfRule>
  </conditionalFormatting>
  <conditionalFormatting sqref="Z137">
    <cfRule type="cellIs" dxfId="2258" priority="2840" operator="equal">
      <formula>"NÃO"</formula>
    </cfRule>
    <cfRule type="cellIs" dxfId="2257" priority="2841" operator="equal">
      <formula>"SIM"</formula>
    </cfRule>
  </conditionalFormatting>
  <conditionalFormatting sqref="Z137">
    <cfRule type="cellIs" dxfId="2256" priority="2839" operator="equal">
      <formula>"OPORTUNIDADE"</formula>
    </cfRule>
  </conditionalFormatting>
  <conditionalFormatting sqref="Z137">
    <cfRule type="cellIs" dxfId="2255" priority="2837" operator="equal">
      <formula>"NÃO"</formula>
    </cfRule>
    <cfRule type="cellIs" dxfId="2254" priority="2838" operator="equal">
      <formula>"SIM"</formula>
    </cfRule>
  </conditionalFormatting>
  <conditionalFormatting sqref="Z137">
    <cfRule type="cellIs" dxfId="2253" priority="2836" operator="equal">
      <formula>"OPORTUNIDADE"</formula>
    </cfRule>
  </conditionalFormatting>
  <conditionalFormatting sqref="Z137">
    <cfRule type="cellIs" dxfId="2252" priority="2834" operator="equal">
      <formula>"NÃO"</formula>
    </cfRule>
    <cfRule type="cellIs" dxfId="2251" priority="2835" operator="equal">
      <formula>"SIM"</formula>
    </cfRule>
  </conditionalFormatting>
  <conditionalFormatting sqref="Z137">
    <cfRule type="cellIs" dxfId="2250" priority="2833" operator="equal">
      <formula>"OPORTUNIDADE"</formula>
    </cfRule>
  </conditionalFormatting>
  <conditionalFormatting sqref="Z137">
    <cfRule type="cellIs" dxfId="2249" priority="2831" operator="equal">
      <formula>"NÃO"</formula>
    </cfRule>
    <cfRule type="cellIs" dxfId="2248" priority="2832" operator="equal">
      <formula>"SIM"</formula>
    </cfRule>
  </conditionalFormatting>
  <conditionalFormatting sqref="Z137">
    <cfRule type="cellIs" dxfId="2247" priority="2830" operator="equal">
      <formula>"OPORTUNIDADE"</formula>
    </cfRule>
  </conditionalFormatting>
  <conditionalFormatting sqref="Z137">
    <cfRule type="cellIs" dxfId="2246" priority="2828" operator="equal">
      <formula>"NÃO"</formula>
    </cfRule>
    <cfRule type="cellIs" dxfId="2245" priority="2829" operator="equal">
      <formula>"SIM"</formula>
    </cfRule>
  </conditionalFormatting>
  <conditionalFormatting sqref="Z137">
    <cfRule type="cellIs" dxfId="2244" priority="2827" operator="equal">
      <formula>"OPORTUNIDADE"</formula>
    </cfRule>
  </conditionalFormatting>
  <conditionalFormatting sqref="Z137">
    <cfRule type="cellIs" dxfId="2243" priority="2825" operator="equal">
      <formula>"NÃO"</formula>
    </cfRule>
    <cfRule type="cellIs" dxfId="2242" priority="2826" operator="equal">
      <formula>"SIM"</formula>
    </cfRule>
  </conditionalFormatting>
  <conditionalFormatting sqref="Z137">
    <cfRule type="cellIs" dxfId="2241" priority="2824" operator="equal">
      <formula>"OPORTUNIDADE"</formula>
    </cfRule>
  </conditionalFormatting>
  <conditionalFormatting sqref="Z137">
    <cfRule type="cellIs" dxfId="2240" priority="2822" operator="equal">
      <formula>"NÃO"</formula>
    </cfRule>
    <cfRule type="cellIs" dxfId="2239" priority="2823" operator="equal">
      <formula>"SIM"</formula>
    </cfRule>
  </conditionalFormatting>
  <conditionalFormatting sqref="Z137">
    <cfRule type="cellIs" dxfId="2238" priority="2821" operator="equal">
      <formula>"OPORTUNIDADE"</formula>
    </cfRule>
  </conditionalFormatting>
  <conditionalFormatting sqref="Z137">
    <cfRule type="cellIs" dxfId="2237" priority="2819" operator="equal">
      <formula>"NÃO"</formula>
    </cfRule>
    <cfRule type="cellIs" dxfId="2236" priority="2820" operator="equal">
      <formula>"SIM"</formula>
    </cfRule>
  </conditionalFormatting>
  <conditionalFormatting sqref="Z137">
    <cfRule type="cellIs" dxfId="2235" priority="2818" operator="equal">
      <formula>"OPORTUNIDADE"</formula>
    </cfRule>
  </conditionalFormatting>
  <conditionalFormatting sqref="Z137">
    <cfRule type="cellIs" dxfId="2234" priority="2816" operator="equal">
      <formula>"NÃO"</formula>
    </cfRule>
    <cfRule type="cellIs" dxfId="2233" priority="2817" operator="equal">
      <formula>"SIM"</formula>
    </cfRule>
  </conditionalFormatting>
  <conditionalFormatting sqref="Z137">
    <cfRule type="cellIs" dxfId="2232" priority="2815" operator="equal">
      <formula>"OPORTUNIDADE"</formula>
    </cfRule>
  </conditionalFormatting>
  <conditionalFormatting sqref="Z137">
    <cfRule type="cellIs" dxfId="2231" priority="2813" operator="equal">
      <formula>"NÃO"</formula>
    </cfRule>
    <cfRule type="cellIs" dxfId="2230" priority="2814" operator="equal">
      <formula>"SIM"</formula>
    </cfRule>
  </conditionalFormatting>
  <conditionalFormatting sqref="Z137">
    <cfRule type="cellIs" dxfId="2229" priority="2812" operator="equal">
      <formula>"OPORTUNIDADE"</formula>
    </cfRule>
  </conditionalFormatting>
  <conditionalFormatting sqref="Z137">
    <cfRule type="cellIs" dxfId="2228" priority="2810" operator="equal">
      <formula>"NÃO"</formula>
    </cfRule>
    <cfRule type="cellIs" dxfId="2227" priority="2811" operator="equal">
      <formula>"SIM"</formula>
    </cfRule>
  </conditionalFormatting>
  <conditionalFormatting sqref="Z137">
    <cfRule type="cellIs" dxfId="2226" priority="2809" operator="equal">
      <formula>"OPORTUNIDADE"</formula>
    </cfRule>
  </conditionalFormatting>
  <conditionalFormatting sqref="Z137">
    <cfRule type="cellIs" dxfId="2225" priority="2807" operator="equal">
      <formula>"NÃO"</formula>
    </cfRule>
    <cfRule type="cellIs" dxfId="2224" priority="2808" operator="equal">
      <formula>"SIM"</formula>
    </cfRule>
  </conditionalFormatting>
  <conditionalFormatting sqref="Z137">
    <cfRule type="cellIs" dxfId="2223" priority="2806" operator="equal">
      <formula>"OPORTUNIDADE"</formula>
    </cfRule>
  </conditionalFormatting>
  <conditionalFormatting sqref="Z137">
    <cfRule type="cellIs" dxfId="2222" priority="2804" operator="equal">
      <formula>"NÃO"</formula>
    </cfRule>
    <cfRule type="cellIs" dxfId="2221" priority="2805" operator="equal">
      <formula>"SIM"</formula>
    </cfRule>
  </conditionalFormatting>
  <conditionalFormatting sqref="Z137">
    <cfRule type="cellIs" dxfId="2220" priority="2803" operator="equal">
      <formula>"OPORTUNIDADE"</formula>
    </cfRule>
  </conditionalFormatting>
  <conditionalFormatting sqref="Z137">
    <cfRule type="cellIs" dxfId="2219" priority="2801" operator="equal">
      <formula>"NÃO"</formula>
    </cfRule>
    <cfRule type="cellIs" dxfId="2218" priority="2802" operator="equal">
      <formula>"SIM"</formula>
    </cfRule>
  </conditionalFormatting>
  <conditionalFormatting sqref="Z137">
    <cfRule type="cellIs" dxfId="2217" priority="2800" operator="equal">
      <formula>"OPORTUNIDADE"</formula>
    </cfRule>
  </conditionalFormatting>
  <conditionalFormatting sqref="Z137">
    <cfRule type="cellIs" dxfId="2216" priority="2798" operator="equal">
      <formula>"NÃO"</formula>
    </cfRule>
    <cfRule type="cellIs" dxfId="2215" priority="2799" operator="equal">
      <formula>"SIM"</formula>
    </cfRule>
  </conditionalFormatting>
  <conditionalFormatting sqref="Z137">
    <cfRule type="cellIs" dxfId="2214" priority="2797" operator="equal">
      <formula>"OPORTUNIDADE"</formula>
    </cfRule>
  </conditionalFormatting>
  <conditionalFormatting sqref="Z137">
    <cfRule type="cellIs" dxfId="2213" priority="2795" operator="equal">
      <formula>"NÃO"</formula>
    </cfRule>
    <cfRule type="cellIs" dxfId="2212" priority="2796" operator="equal">
      <formula>"SIM"</formula>
    </cfRule>
  </conditionalFormatting>
  <conditionalFormatting sqref="Y137">
    <cfRule type="cellIs" dxfId="2211" priority="2794" operator="equal">
      <formula>"OPORTUNIDADE"</formula>
    </cfRule>
  </conditionalFormatting>
  <conditionalFormatting sqref="Y137">
    <cfRule type="cellIs" dxfId="2210" priority="2792" operator="equal">
      <formula>"NÃO"</formula>
    </cfRule>
    <cfRule type="cellIs" dxfId="2209" priority="2793" operator="equal">
      <formula>"SIM"</formula>
    </cfRule>
  </conditionalFormatting>
  <conditionalFormatting sqref="Z138:Z139">
    <cfRule type="cellIs" dxfId="2208" priority="2542" operator="equal">
      <formula>"OPORTUNIDADE"</formula>
    </cfRule>
  </conditionalFormatting>
  <conditionalFormatting sqref="Z138:Z139">
    <cfRule type="cellIs" dxfId="2207" priority="2540" operator="equal">
      <formula>"NÃO"</formula>
    </cfRule>
    <cfRule type="cellIs" dxfId="2206" priority="2541" operator="equal">
      <formula>"SIM"</formula>
    </cfRule>
  </conditionalFormatting>
  <conditionalFormatting sqref="Z138:Z139">
    <cfRule type="cellIs" dxfId="2205" priority="2539" operator="equal">
      <formula>"OPORTUNIDADE"</formula>
    </cfRule>
  </conditionalFormatting>
  <conditionalFormatting sqref="Z138:Z139">
    <cfRule type="cellIs" dxfId="2204" priority="2537" operator="equal">
      <formula>"NÃO"</formula>
    </cfRule>
    <cfRule type="cellIs" dxfId="2203" priority="2538" operator="equal">
      <formula>"SIM"</formula>
    </cfRule>
  </conditionalFormatting>
  <conditionalFormatting sqref="Z138:Z139">
    <cfRule type="cellIs" dxfId="2202" priority="2536" operator="equal">
      <formula>"OPORTUNIDADE"</formula>
    </cfRule>
  </conditionalFormatting>
  <conditionalFormatting sqref="Z138:Z139">
    <cfRule type="cellIs" dxfId="2201" priority="2534" operator="equal">
      <formula>"NÃO"</formula>
    </cfRule>
    <cfRule type="cellIs" dxfId="2200" priority="2535" operator="equal">
      <formula>"SIM"</formula>
    </cfRule>
  </conditionalFormatting>
  <conditionalFormatting sqref="Z138:Z139">
    <cfRule type="cellIs" dxfId="2199" priority="2533" operator="equal">
      <formula>"OPORTUNIDADE"</formula>
    </cfRule>
  </conditionalFormatting>
  <conditionalFormatting sqref="Z138:Z139">
    <cfRule type="cellIs" dxfId="2198" priority="2531" operator="equal">
      <formula>"NÃO"</formula>
    </cfRule>
    <cfRule type="cellIs" dxfId="2197" priority="2532" operator="equal">
      <formula>"SIM"</formula>
    </cfRule>
  </conditionalFormatting>
  <conditionalFormatting sqref="Z138:Z139">
    <cfRule type="cellIs" dxfId="2196" priority="2530" operator="equal">
      <formula>"OPORTUNIDADE"</formula>
    </cfRule>
  </conditionalFormatting>
  <conditionalFormatting sqref="Z138:Z139">
    <cfRule type="cellIs" dxfId="2195" priority="2528" operator="equal">
      <formula>"NÃO"</formula>
    </cfRule>
    <cfRule type="cellIs" dxfId="2194" priority="2529" operator="equal">
      <formula>"SIM"</formula>
    </cfRule>
  </conditionalFormatting>
  <conditionalFormatting sqref="Z138:Z139">
    <cfRule type="cellIs" dxfId="2193" priority="2527" operator="equal">
      <formula>"OPORTUNIDADE"</formula>
    </cfRule>
  </conditionalFormatting>
  <conditionalFormatting sqref="Z138:Z139">
    <cfRule type="cellIs" dxfId="2192" priority="2525" operator="equal">
      <formula>"NÃO"</formula>
    </cfRule>
    <cfRule type="cellIs" dxfId="2191" priority="2526" operator="equal">
      <formula>"SIM"</formula>
    </cfRule>
  </conditionalFormatting>
  <conditionalFormatting sqref="Y138:Y144">
    <cfRule type="cellIs" dxfId="2190" priority="2524" operator="equal">
      <formula>"OPORTUNIDADE"</formula>
    </cfRule>
  </conditionalFormatting>
  <conditionalFormatting sqref="Y138:Y144">
    <cfRule type="cellIs" dxfId="2189" priority="2522" operator="equal">
      <formula>"NÃO"</formula>
    </cfRule>
    <cfRule type="cellIs" dxfId="2188" priority="2523" operator="equal">
      <formula>"SIM"</formula>
    </cfRule>
  </conditionalFormatting>
  <conditionalFormatting sqref="Z138:Z139">
    <cfRule type="cellIs" dxfId="2187" priority="2521" operator="equal">
      <formula>"OPORTUNIDADE"</formula>
    </cfRule>
  </conditionalFormatting>
  <conditionalFormatting sqref="Z138:Z139">
    <cfRule type="cellIs" dxfId="2186" priority="2519" operator="equal">
      <formula>"NÃO"</formula>
    </cfRule>
    <cfRule type="cellIs" dxfId="2185" priority="2520" operator="equal">
      <formula>"SIM"</formula>
    </cfRule>
  </conditionalFormatting>
  <conditionalFormatting sqref="Z138:Z139">
    <cfRule type="cellIs" dxfId="2184" priority="2518" operator="equal">
      <formula>"OPORTUNIDADE"</formula>
    </cfRule>
  </conditionalFormatting>
  <conditionalFormatting sqref="Z138:Z139">
    <cfRule type="cellIs" dxfId="2183" priority="2516" operator="equal">
      <formula>"NÃO"</formula>
    </cfRule>
    <cfRule type="cellIs" dxfId="2182" priority="2517" operator="equal">
      <formula>"SIM"</formula>
    </cfRule>
  </conditionalFormatting>
  <conditionalFormatting sqref="Z138:Z139">
    <cfRule type="cellIs" dxfId="2181" priority="2515" operator="equal">
      <formula>"OPORTUNIDADE"</formula>
    </cfRule>
  </conditionalFormatting>
  <conditionalFormatting sqref="Z138:Z139">
    <cfRule type="cellIs" dxfId="2180" priority="2513" operator="equal">
      <formula>"NÃO"</formula>
    </cfRule>
    <cfRule type="cellIs" dxfId="2179" priority="2514" operator="equal">
      <formula>"SIM"</formula>
    </cfRule>
  </conditionalFormatting>
  <conditionalFormatting sqref="Z138:Z139">
    <cfRule type="cellIs" dxfId="2178" priority="2512" operator="equal">
      <formula>"OPORTUNIDADE"</formula>
    </cfRule>
  </conditionalFormatting>
  <conditionalFormatting sqref="Z138:Z139">
    <cfRule type="cellIs" dxfId="2177" priority="2510" operator="equal">
      <formula>"NÃO"</formula>
    </cfRule>
    <cfRule type="cellIs" dxfId="2176" priority="2511" operator="equal">
      <formula>"SIM"</formula>
    </cfRule>
  </conditionalFormatting>
  <conditionalFormatting sqref="Z138:Z139">
    <cfRule type="cellIs" dxfId="2175" priority="2509" operator="equal">
      <formula>"OPORTUNIDADE"</formula>
    </cfRule>
  </conditionalFormatting>
  <conditionalFormatting sqref="Z138:Z139">
    <cfRule type="cellIs" dxfId="2174" priority="2507" operator="equal">
      <formula>"NÃO"</formula>
    </cfRule>
    <cfRule type="cellIs" dxfId="2173" priority="2508" operator="equal">
      <formula>"SIM"</formula>
    </cfRule>
  </conditionalFormatting>
  <conditionalFormatting sqref="Z138:Z139">
    <cfRule type="cellIs" dxfId="2172" priority="2506" operator="equal">
      <formula>"OPORTUNIDADE"</formula>
    </cfRule>
  </conditionalFormatting>
  <conditionalFormatting sqref="Z138:Z139">
    <cfRule type="cellIs" dxfId="2171" priority="2504" operator="equal">
      <formula>"NÃO"</formula>
    </cfRule>
    <cfRule type="cellIs" dxfId="2170" priority="2505" operator="equal">
      <formula>"SIM"</formula>
    </cfRule>
  </conditionalFormatting>
  <conditionalFormatting sqref="Z138:Z139">
    <cfRule type="cellIs" dxfId="2169" priority="2503" operator="equal">
      <formula>"OPORTUNIDADE"</formula>
    </cfRule>
  </conditionalFormatting>
  <conditionalFormatting sqref="Z138:Z139">
    <cfRule type="cellIs" dxfId="2168" priority="2501" operator="equal">
      <formula>"NÃO"</formula>
    </cfRule>
    <cfRule type="cellIs" dxfId="2167" priority="2502" operator="equal">
      <formula>"SIM"</formula>
    </cfRule>
  </conditionalFormatting>
  <conditionalFormatting sqref="Z138:Z139">
    <cfRule type="cellIs" dxfId="2166" priority="2500" operator="equal">
      <formula>"OPORTUNIDADE"</formula>
    </cfRule>
  </conditionalFormatting>
  <conditionalFormatting sqref="Z138:Z139">
    <cfRule type="cellIs" dxfId="2165" priority="2498" operator="equal">
      <formula>"NÃO"</formula>
    </cfRule>
    <cfRule type="cellIs" dxfId="2164" priority="2499" operator="equal">
      <formula>"SIM"</formula>
    </cfRule>
  </conditionalFormatting>
  <conditionalFormatting sqref="Z138:Z139">
    <cfRule type="cellIs" dxfId="2163" priority="2497" operator="equal">
      <formula>"OPORTUNIDADE"</formula>
    </cfRule>
  </conditionalFormatting>
  <conditionalFormatting sqref="Z138:Z139">
    <cfRule type="cellIs" dxfId="2162" priority="2495" operator="equal">
      <formula>"NÃO"</formula>
    </cfRule>
    <cfRule type="cellIs" dxfId="2161" priority="2496" operator="equal">
      <formula>"SIM"</formula>
    </cfRule>
  </conditionalFormatting>
  <conditionalFormatting sqref="Z138:Z139">
    <cfRule type="cellIs" dxfId="2160" priority="2494" operator="equal">
      <formula>"OPORTUNIDADE"</formula>
    </cfRule>
  </conditionalFormatting>
  <conditionalFormatting sqref="Z138:Z139">
    <cfRule type="cellIs" dxfId="2159" priority="2492" operator="equal">
      <formula>"NÃO"</formula>
    </cfRule>
    <cfRule type="cellIs" dxfId="2158" priority="2493" operator="equal">
      <formula>"SIM"</formula>
    </cfRule>
  </conditionalFormatting>
  <conditionalFormatting sqref="Z138:Z139">
    <cfRule type="cellIs" dxfId="2157" priority="2491" operator="equal">
      <formula>"OPORTUNIDADE"</formula>
    </cfRule>
  </conditionalFormatting>
  <conditionalFormatting sqref="Z138:Z139">
    <cfRule type="cellIs" dxfId="2156" priority="2489" operator="equal">
      <formula>"NÃO"</formula>
    </cfRule>
    <cfRule type="cellIs" dxfId="2155" priority="2490" operator="equal">
      <formula>"SIM"</formula>
    </cfRule>
  </conditionalFormatting>
  <conditionalFormatting sqref="Z138:Z139">
    <cfRule type="cellIs" dxfId="2154" priority="2488" operator="equal">
      <formula>"OPORTUNIDADE"</formula>
    </cfRule>
  </conditionalFormatting>
  <conditionalFormatting sqref="Z138:Z139">
    <cfRule type="cellIs" dxfId="2153" priority="2486" operator="equal">
      <formula>"NÃO"</formula>
    </cfRule>
    <cfRule type="cellIs" dxfId="2152" priority="2487" operator="equal">
      <formula>"SIM"</formula>
    </cfRule>
  </conditionalFormatting>
  <conditionalFormatting sqref="Z138:Z139">
    <cfRule type="cellIs" dxfId="2151" priority="2485" operator="equal">
      <formula>"OPORTUNIDADE"</formula>
    </cfRule>
  </conditionalFormatting>
  <conditionalFormatting sqref="Z138:Z139">
    <cfRule type="cellIs" dxfId="2150" priority="2483" operator="equal">
      <formula>"NÃO"</formula>
    </cfRule>
    <cfRule type="cellIs" dxfId="2149" priority="2484" operator="equal">
      <formula>"SIM"</formula>
    </cfRule>
  </conditionalFormatting>
  <conditionalFormatting sqref="Z138:Z139">
    <cfRule type="cellIs" dxfId="2148" priority="2482" operator="equal">
      <formula>"OPORTUNIDADE"</formula>
    </cfRule>
  </conditionalFormatting>
  <conditionalFormatting sqref="Z138:Z139">
    <cfRule type="cellIs" dxfId="2147" priority="2480" operator="equal">
      <formula>"NÃO"</formula>
    </cfRule>
    <cfRule type="cellIs" dxfId="2146" priority="2481" operator="equal">
      <formula>"SIM"</formula>
    </cfRule>
  </conditionalFormatting>
  <conditionalFormatting sqref="Z138:Z139">
    <cfRule type="cellIs" dxfId="2145" priority="2479" operator="equal">
      <formula>"OPORTUNIDADE"</formula>
    </cfRule>
  </conditionalFormatting>
  <conditionalFormatting sqref="Z138:Z139">
    <cfRule type="cellIs" dxfId="2144" priority="2477" operator="equal">
      <formula>"NÃO"</formula>
    </cfRule>
    <cfRule type="cellIs" dxfId="2143" priority="2478" operator="equal">
      <formula>"SIM"</formula>
    </cfRule>
  </conditionalFormatting>
  <conditionalFormatting sqref="Z138:Z139">
    <cfRule type="cellIs" dxfId="2142" priority="2476" operator="equal">
      <formula>"OPORTUNIDADE"</formula>
    </cfRule>
  </conditionalFormatting>
  <conditionalFormatting sqref="Z138:Z139">
    <cfRule type="cellIs" dxfId="2141" priority="2474" operator="equal">
      <formula>"NÃO"</formula>
    </cfRule>
    <cfRule type="cellIs" dxfId="2140" priority="2475" operator="equal">
      <formula>"SIM"</formula>
    </cfRule>
  </conditionalFormatting>
  <conditionalFormatting sqref="Z138:Z139">
    <cfRule type="cellIs" dxfId="2139" priority="2473" operator="equal">
      <formula>"OPORTUNIDADE"</formula>
    </cfRule>
  </conditionalFormatting>
  <conditionalFormatting sqref="Z138:Z139">
    <cfRule type="cellIs" dxfId="2138" priority="2471" operator="equal">
      <formula>"NÃO"</formula>
    </cfRule>
    <cfRule type="cellIs" dxfId="2137" priority="2472" operator="equal">
      <formula>"SIM"</formula>
    </cfRule>
  </conditionalFormatting>
  <conditionalFormatting sqref="Z138:Z139">
    <cfRule type="cellIs" dxfId="2136" priority="2470" operator="equal">
      <formula>"OPORTUNIDADE"</formula>
    </cfRule>
  </conditionalFormatting>
  <conditionalFormatting sqref="Z138:Z139">
    <cfRule type="cellIs" dxfId="2135" priority="2468" operator="equal">
      <formula>"NÃO"</formula>
    </cfRule>
    <cfRule type="cellIs" dxfId="2134" priority="2469" operator="equal">
      <formula>"SIM"</formula>
    </cfRule>
  </conditionalFormatting>
  <conditionalFormatting sqref="Y138:Y144">
    <cfRule type="cellIs" dxfId="2133" priority="2467" operator="equal">
      <formula>"OPORTUNIDADE"</formula>
    </cfRule>
  </conditionalFormatting>
  <conditionalFormatting sqref="Y138:Y144">
    <cfRule type="cellIs" dxfId="2132" priority="2465" operator="equal">
      <formula>"NÃO"</formula>
    </cfRule>
    <cfRule type="cellIs" dxfId="2131" priority="2466" operator="equal">
      <formula>"SIM"</formula>
    </cfRule>
  </conditionalFormatting>
  <conditionalFormatting sqref="Z138:Z139">
    <cfRule type="cellIs" dxfId="2130" priority="2464" operator="equal">
      <formula>"OPORTUNIDADE"</formula>
    </cfRule>
  </conditionalFormatting>
  <conditionalFormatting sqref="Z138:Z139">
    <cfRule type="cellIs" dxfId="2129" priority="2462" operator="equal">
      <formula>"NÃO"</formula>
    </cfRule>
    <cfRule type="cellIs" dxfId="2128" priority="2463" operator="equal">
      <formula>"SIM"</formula>
    </cfRule>
  </conditionalFormatting>
  <conditionalFormatting sqref="Z138:Z139">
    <cfRule type="cellIs" dxfId="2127" priority="2461" operator="equal">
      <formula>"OPORTUNIDADE"</formula>
    </cfRule>
  </conditionalFormatting>
  <conditionalFormatting sqref="Z138:Z139">
    <cfRule type="cellIs" dxfId="2126" priority="2459" operator="equal">
      <formula>"NÃO"</formula>
    </cfRule>
    <cfRule type="cellIs" dxfId="2125" priority="2460" operator="equal">
      <formula>"SIM"</formula>
    </cfRule>
  </conditionalFormatting>
  <conditionalFormatting sqref="Z138:Z139">
    <cfRule type="cellIs" dxfId="2124" priority="2458" operator="equal">
      <formula>"OPORTUNIDADE"</formula>
    </cfRule>
  </conditionalFormatting>
  <conditionalFormatting sqref="Z138:Z139">
    <cfRule type="cellIs" dxfId="2123" priority="2456" operator="equal">
      <formula>"NÃO"</formula>
    </cfRule>
    <cfRule type="cellIs" dxfId="2122" priority="2457" operator="equal">
      <formula>"SIM"</formula>
    </cfRule>
  </conditionalFormatting>
  <conditionalFormatting sqref="Z138:Z139">
    <cfRule type="cellIs" dxfId="2121" priority="2455" operator="equal">
      <formula>"OPORTUNIDADE"</formula>
    </cfRule>
  </conditionalFormatting>
  <conditionalFormatting sqref="Z138:Z139">
    <cfRule type="cellIs" dxfId="2120" priority="2453" operator="equal">
      <formula>"NÃO"</formula>
    </cfRule>
    <cfRule type="cellIs" dxfId="2119" priority="2454" operator="equal">
      <formula>"SIM"</formula>
    </cfRule>
  </conditionalFormatting>
  <conditionalFormatting sqref="Z138:Z139">
    <cfRule type="cellIs" dxfId="2118" priority="2452" operator="equal">
      <formula>"OPORTUNIDADE"</formula>
    </cfRule>
  </conditionalFormatting>
  <conditionalFormatting sqref="Z138:Z139">
    <cfRule type="cellIs" dxfId="2117" priority="2450" operator="equal">
      <formula>"NÃO"</formula>
    </cfRule>
    <cfRule type="cellIs" dxfId="2116" priority="2451" operator="equal">
      <formula>"SIM"</formula>
    </cfRule>
  </conditionalFormatting>
  <conditionalFormatting sqref="Y138:Y144">
    <cfRule type="cellIs" dxfId="2115" priority="2449" operator="equal">
      <formula>"OPORTUNIDADE"</formula>
    </cfRule>
  </conditionalFormatting>
  <conditionalFormatting sqref="Y138:Y144">
    <cfRule type="cellIs" dxfId="2114" priority="2447" operator="equal">
      <formula>"NÃO"</formula>
    </cfRule>
    <cfRule type="cellIs" dxfId="2113" priority="2448" operator="equal">
      <formula>"SIM"</formula>
    </cfRule>
  </conditionalFormatting>
  <conditionalFormatting sqref="Z138:Z139">
    <cfRule type="cellIs" dxfId="2112" priority="2446" operator="equal">
      <formula>"OPORTUNIDADE"</formula>
    </cfRule>
  </conditionalFormatting>
  <conditionalFormatting sqref="Z138:Z139">
    <cfRule type="cellIs" dxfId="2111" priority="2444" operator="equal">
      <formula>"NÃO"</formula>
    </cfRule>
    <cfRule type="cellIs" dxfId="2110" priority="2445" operator="equal">
      <formula>"SIM"</formula>
    </cfRule>
  </conditionalFormatting>
  <conditionalFormatting sqref="Z138:Z139">
    <cfRule type="cellIs" dxfId="2109" priority="2443" operator="equal">
      <formula>"OPORTUNIDADE"</formula>
    </cfRule>
  </conditionalFormatting>
  <conditionalFormatting sqref="Z138:Z139">
    <cfRule type="cellIs" dxfId="2108" priority="2441" operator="equal">
      <formula>"NÃO"</formula>
    </cfRule>
    <cfRule type="cellIs" dxfId="2107" priority="2442" operator="equal">
      <formula>"SIM"</formula>
    </cfRule>
  </conditionalFormatting>
  <conditionalFormatting sqref="Z138:Z139">
    <cfRule type="cellIs" dxfId="2106" priority="2440" operator="equal">
      <formula>"OPORTUNIDADE"</formula>
    </cfRule>
  </conditionalFormatting>
  <conditionalFormatting sqref="Z138:Z139">
    <cfRule type="cellIs" dxfId="2105" priority="2438" operator="equal">
      <formula>"NÃO"</formula>
    </cfRule>
    <cfRule type="cellIs" dxfId="2104" priority="2439" operator="equal">
      <formula>"SIM"</formula>
    </cfRule>
  </conditionalFormatting>
  <conditionalFormatting sqref="Z138:Z139">
    <cfRule type="cellIs" dxfId="2103" priority="2437" operator="equal">
      <formula>"OPORTUNIDADE"</formula>
    </cfRule>
  </conditionalFormatting>
  <conditionalFormatting sqref="Z138:Z139">
    <cfRule type="cellIs" dxfId="2102" priority="2435" operator="equal">
      <formula>"NÃO"</formula>
    </cfRule>
    <cfRule type="cellIs" dxfId="2101" priority="2436" operator="equal">
      <formula>"SIM"</formula>
    </cfRule>
  </conditionalFormatting>
  <conditionalFormatting sqref="Z138:Z139">
    <cfRule type="cellIs" dxfId="2100" priority="2434" operator="equal">
      <formula>"OPORTUNIDADE"</formula>
    </cfRule>
  </conditionalFormatting>
  <conditionalFormatting sqref="Z138:Z139">
    <cfRule type="cellIs" dxfId="2099" priority="2432" operator="equal">
      <formula>"NÃO"</formula>
    </cfRule>
    <cfRule type="cellIs" dxfId="2098" priority="2433" operator="equal">
      <formula>"SIM"</formula>
    </cfRule>
  </conditionalFormatting>
  <conditionalFormatting sqref="Z138:Z139">
    <cfRule type="cellIs" dxfId="2097" priority="2431" operator="equal">
      <formula>"OPORTUNIDADE"</formula>
    </cfRule>
  </conditionalFormatting>
  <conditionalFormatting sqref="Z138:Z139">
    <cfRule type="cellIs" dxfId="2096" priority="2429" operator="equal">
      <formula>"NÃO"</formula>
    </cfRule>
    <cfRule type="cellIs" dxfId="2095" priority="2430" operator="equal">
      <formula>"SIM"</formula>
    </cfRule>
  </conditionalFormatting>
  <conditionalFormatting sqref="Z138:Z139">
    <cfRule type="cellIs" dxfId="2094" priority="2428" operator="equal">
      <formula>"OPORTUNIDADE"</formula>
    </cfRule>
  </conditionalFormatting>
  <conditionalFormatting sqref="Z138:Z139">
    <cfRule type="cellIs" dxfId="2093" priority="2426" operator="equal">
      <formula>"NÃO"</formula>
    </cfRule>
    <cfRule type="cellIs" dxfId="2092" priority="2427" operator="equal">
      <formula>"SIM"</formula>
    </cfRule>
  </conditionalFormatting>
  <conditionalFormatting sqref="Z138:Z139">
    <cfRule type="cellIs" dxfId="2091" priority="2425" operator="equal">
      <formula>"OPORTUNIDADE"</formula>
    </cfRule>
  </conditionalFormatting>
  <conditionalFormatting sqref="Z138:Z139">
    <cfRule type="cellIs" dxfId="2090" priority="2423" operator="equal">
      <formula>"NÃO"</formula>
    </cfRule>
    <cfRule type="cellIs" dxfId="2089" priority="2424" operator="equal">
      <formula>"SIM"</formula>
    </cfRule>
  </conditionalFormatting>
  <conditionalFormatting sqref="Z138:Z139">
    <cfRule type="cellIs" dxfId="2088" priority="2422" operator="equal">
      <formula>"OPORTUNIDADE"</formula>
    </cfRule>
  </conditionalFormatting>
  <conditionalFormatting sqref="Z138:Z139">
    <cfRule type="cellIs" dxfId="2087" priority="2420" operator="equal">
      <formula>"NÃO"</formula>
    </cfRule>
    <cfRule type="cellIs" dxfId="2086" priority="2421" operator="equal">
      <formula>"SIM"</formula>
    </cfRule>
  </conditionalFormatting>
  <conditionalFormatting sqref="Z138:Z139">
    <cfRule type="cellIs" dxfId="2085" priority="2419" operator="equal">
      <formula>"OPORTUNIDADE"</formula>
    </cfRule>
  </conditionalFormatting>
  <conditionalFormatting sqref="Z138:Z139">
    <cfRule type="cellIs" dxfId="2084" priority="2417" operator="equal">
      <formula>"NÃO"</formula>
    </cfRule>
    <cfRule type="cellIs" dxfId="2083" priority="2418" operator="equal">
      <formula>"SIM"</formula>
    </cfRule>
  </conditionalFormatting>
  <conditionalFormatting sqref="Z140">
    <cfRule type="cellIs" dxfId="2082" priority="2416" operator="equal">
      <formula>"OPORTUNIDADE"</formula>
    </cfRule>
  </conditionalFormatting>
  <conditionalFormatting sqref="Z140">
    <cfRule type="cellIs" dxfId="2081" priority="2414" operator="equal">
      <formula>"NÃO"</formula>
    </cfRule>
    <cfRule type="cellIs" dxfId="2080" priority="2415" operator="equal">
      <formula>"SIM"</formula>
    </cfRule>
  </conditionalFormatting>
  <conditionalFormatting sqref="Z140">
    <cfRule type="cellIs" dxfId="2079" priority="2413" operator="equal">
      <formula>"OPORTUNIDADE"</formula>
    </cfRule>
  </conditionalFormatting>
  <conditionalFormatting sqref="Z140">
    <cfRule type="cellIs" dxfId="2078" priority="2411" operator="equal">
      <formula>"NÃO"</formula>
    </cfRule>
    <cfRule type="cellIs" dxfId="2077" priority="2412" operator="equal">
      <formula>"SIM"</formula>
    </cfRule>
  </conditionalFormatting>
  <conditionalFormatting sqref="Z140">
    <cfRule type="cellIs" dxfId="2076" priority="2410" operator="equal">
      <formula>"OPORTUNIDADE"</formula>
    </cfRule>
  </conditionalFormatting>
  <conditionalFormatting sqref="Z140">
    <cfRule type="cellIs" dxfId="2075" priority="2408" operator="equal">
      <formula>"NÃO"</formula>
    </cfRule>
    <cfRule type="cellIs" dxfId="2074" priority="2409" operator="equal">
      <formula>"SIM"</formula>
    </cfRule>
  </conditionalFormatting>
  <conditionalFormatting sqref="Z140">
    <cfRule type="cellIs" dxfId="2073" priority="2407" operator="equal">
      <formula>"OPORTUNIDADE"</formula>
    </cfRule>
  </conditionalFormatting>
  <conditionalFormatting sqref="Z140">
    <cfRule type="cellIs" dxfId="2072" priority="2405" operator="equal">
      <formula>"NÃO"</formula>
    </cfRule>
    <cfRule type="cellIs" dxfId="2071" priority="2406" operator="equal">
      <formula>"SIM"</formula>
    </cfRule>
  </conditionalFormatting>
  <conditionalFormatting sqref="Z140">
    <cfRule type="cellIs" dxfId="2070" priority="2404" operator="equal">
      <formula>"OPORTUNIDADE"</formula>
    </cfRule>
  </conditionalFormatting>
  <conditionalFormatting sqref="Z140">
    <cfRule type="cellIs" dxfId="2069" priority="2402" operator="equal">
      <formula>"NÃO"</formula>
    </cfRule>
    <cfRule type="cellIs" dxfId="2068" priority="2403" operator="equal">
      <formula>"SIM"</formula>
    </cfRule>
  </conditionalFormatting>
  <conditionalFormatting sqref="Z140:Z141">
    <cfRule type="cellIs" dxfId="2067" priority="2401" operator="equal">
      <formula>"OPORTUNIDADE"</formula>
    </cfRule>
  </conditionalFormatting>
  <conditionalFormatting sqref="Z140:Z141">
    <cfRule type="cellIs" dxfId="2066" priority="2399" operator="equal">
      <formula>"NÃO"</formula>
    </cfRule>
    <cfRule type="cellIs" dxfId="2065" priority="2400" operator="equal">
      <formula>"SIM"</formula>
    </cfRule>
  </conditionalFormatting>
  <conditionalFormatting sqref="Y140:Y141">
    <cfRule type="cellIs" dxfId="2064" priority="2398" operator="equal">
      <formula>"OPORTUNIDADE"</formula>
    </cfRule>
  </conditionalFormatting>
  <conditionalFormatting sqref="Y140:Y141">
    <cfRule type="cellIs" dxfId="2063" priority="2396" operator="equal">
      <formula>"NÃO"</formula>
    </cfRule>
    <cfRule type="cellIs" dxfId="2062" priority="2397" operator="equal">
      <formula>"SIM"</formula>
    </cfRule>
  </conditionalFormatting>
  <conditionalFormatting sqref="Z140:Z142">
    <cfRule type="cellIs" dxfId="2061" priority="2395" operator="equal">
      <formula>"OPORTUNIDADE"</formula>
    </cfRule>
  </conditionalFormatting>
  <conditionalFormatting sqref="Z140:Z142">
    <cfRule type="cellIs" dxfId="2060" priority="2393" operator="equal">
      <formula>"NÃO"</formula>
    </cfRule>
    <cfRule type="cellIs" dxfId="2059" priority="2394" operator="equal">
      <formula>"SIM"</formula>
    </cfRule>
  </conditionalFormatting>
  <conditionalFormatting sqref="Z140:Z142">
    <cfRule type="cellIs" dxfId="2058" priority="2392" operator="equal">
      <formula>"OPORTUNIDADE"</formula>
    </cfRule>
  </conditionalFormatting>
  <conditionalFormatting sqref="Z140:Z142">
    <cfRule type="cellIs" dxfId="2057" priority="2390" operator="equal">
      <formula>"NÃO"</formula>
    </cfRule>
    <cfRule type="cellIs" dxfId="2056" priority="2391" operator="equal">
      <formula>"SIM"</formula>
    </cfRule>
  </conditionalFormatting>
  <conditionalFormatting sqref="Z140:Z142">
    <cfRule type="cellIs" dxfId="2055" priority="2389" operator="equal">
      <formula>"OPORTUNIDADE"</formula>
    </cfRule>
  </conditionalFormatting>
  <conditionalFormatting sqref="Z140:Z142">
    <cfRule type="cellIs" dxfId="2054" priority="2387" operator="equal">
      <formula>"NÃO"</formula>
    </cfRule>
    <cfRule type="cellIs" dxfId="2053" priority="2388" operator="equal">
      <formula>"SIM"</formula>
    </cfRule>
  </conditionalFormatting>
  <conditionalFormatting sqref="Z140:Z142">
    <cfRule type="cellIs" dxfId="2052" priority="2386" operator="equal">
      <formula>"OPORTUNIDADE"</formula>
    </cfRule>
  </conditionalFormatting>
  <conditionalFormatting sqref="Z140:Z142">
    <cfRule type="cellIs" dxfId="2051" priority="2384" operator="equal">
      <formula>"NÃO"</formula>
    </cfRule>
    <cfRule type="cellIs" dxfId="2050" priority="2385" operator="equal">
      <formula>"SIM"</formula>
    </cfRule>
  </conditionalFormatting>
  <conditionalFormatting sqref="Z140:Z142">
    <cfRule type="cellIs" dxfId="2049" priority="2383" operator="equal">
      <formula>"OPORTUNIDADE"</formula>
    </cfRule>
  </conditionalFormatting>
  <conditionalFormatting sqref="Z140:Z142">
    <cfRule type="cellIs" dxfId="2048" priority="2381" operator="equal">
      <formula>"NÃO"</formula>
    </cfRule>
    <cfRule type="cellIs" dxfId="2047" priority="2382" operator="equal">
      <formula>"SIM"</formula>
    </cfRule>
  </conditionalFormatting>
  <conditionalFormatting sqref="Z140:Z142">
    <cfRule type="cellIs" dxfId="2046" priority="2380" operator="equal">
      <formula>"OPORTUNIDADE"</formula>
    </cfRule>
  </conditionalFormatting>
  <conditionalFormatting sqref="Z140:Z142">
    <cfRule type="cellIs" dxfId="2045" priority="2378" operator="equal">
      <formula>"NÃO"</formula>
    </cfRule>
    <cfRule type="cellIs" dxfId="2044" priority="2379" operator="equal">
      <formula>"SIM"</formula>
    </cfRule>
  </conditionalFormatting>
  <conditionalFormatting sqref="Z140:Z142">
    <cfRule type="cellIs" dxfId="2043" priority="2377" operator="equal">
      <formula>"OPORTUNIDADE"</formula>
    </cfRule>
  </conditionalFormatting>
  <conditionalFormatting sqref="Z140:Z142">
    <cfRule type="cellIs" dxfId="2042" priority="2375" operator="equal">
      <formula>"NÃO"</formula>
    </cfRule>
    <cfRule type="cellIs" dxfId="2041" priority="2376" operator="equal">
      <formula>"SIM"</formula>
    </cfRule>
  </conditionalFormatting>
  <conditionalFormatting sqref="Z140:Z142">
    <cfRule type="cellIs" dxfId="2040" priority="2374" operator="equal">
      <formula>"OPORTUNIDADE"</formula>
    </cfRule>
  </conditionalFormatting>
  <conditionalFormatting sqref="Z140:Z142">
    <cfRule type="cellIs" dxfId="2039" priority="2372" operator="equal">
      <formula>"NÃO"</formula>
    </cfRule>
    <cfRule type="cellIs" dxfId="2038" priority="2373" operator="equal">
      <formula>"SIM"</formula>
    </cfRule>
  </conditionalFormatting>
  <conditionalFormatting sqref="Z140:Z142">
    <cfRule type="cellIs" dxfId="2037" priority="2371" operator="equal">
      <formula>"OPORTUNIDADE"</formula>
    </cfRule>
  </conditionalFormatting>
  <conditionalFormatting sqref="Z140:Z142">
    <cfRule type="cellIs" dxfId="2036" priority="2369" operator="equal">
      <formula>"NÃO"</formula>
    </cfRule>
    <cfRule type="cellIs" dxfId="2035" priority="2370" operator="equal">
      <formula>"SIM"</formula>
    </cfRule>
  </conditionalFormatting>
  <conditionalFormatting sqref="Z140:Z142">
    <cfRule type="cellIs" dxfId="2034" priority="2368" operator="equal">
      <formula>"OPORTUNIDADE"</formula>
    </cfRule>
  </conditionalFormatting>
  <conditionalFormatting sqref="Z140:Z142">
    <cfRule type="cellIs" dxfId="2033" priority="2366" operator="equal">
      <formula>"NÃO"</formula>
    </cfRule>
    <cfRule type="cellIs" dxfId="2032" priority="2367" operator="equal">
      <formula>"SIM"</formula>
    </cfRule>
  </conditionalFormatting>
  <conditionalFormatting sqref="Z140:Z142">
    <cfRule type="cellIs" dxfId="2031" priority="2365" operator="equal">
      <formula>"OPORTUNIDADE"</formula>
    </cfRule>
  </conditionalFormatting>
  <conditionalFormatting sqref="Z140:Z142">
    <cfRule type="cellIs" dxfId="2030" priority="2363" operator="equal">
      <formula>"NÃO"</formula>
    </cfRule>
    <cfRule type="cellIs" dxfId="2029" priority="2364" operator="equal">
      <formula>"SIM"</formula>
    </cfRule>
  </conditionalFormatting>
  <conditionalFormatting sqref="Z140:Z142">
    <cfRule type="cellIs" dxfId="2028" priority="2362" operator="equal">
      <formula>"OPORTUNIDADE"</formula>
    </cfRule>
  </conditionalFormatting>
  <conditionalFormatting sqref="Z140:Z142">
    <cfRule type="cellIs" dxfId="2027" priority="2360" operator="equal">
      <formula>"NÃO"</formula>
    </cfRule>
    <cfRule type="cellIs" dxfId="2026" priority="2361" operator="equal">
      <formula>"SIM"</formula>
    </cfRule>
  </conditionalFormatting>
  <conditionalFormatting sqref="Z140:Z142">
    <cfRule type="cellIs" dxfId="2025" priority="2359" operator="equal">
      <formula>"OPORTUNIDADE"</formula>
    </cfRule>
  </conditionalFormatting>
  <conditionalFormatting sqref="Z140:Z142">
    <cfRule type="cellIs" dxfId="2024" priority="2357" operator="equal">
      <formula>"NÃO"</formula>
    </cfRule>
    <cfRule type="cellIs" dxfId="2023" priority="2358" operator="equal">
      <formula>"SIM"</formula>
    </cfRule>
  </conditionalFormatting>
  <conditionalFormatting sqref="Z140:Z142">
    <cfRule type="cellIs" dxfId="2022" priority="2356" operator="equal">
      <formula>"OPORTUNIDADE"</formula>
    </cfRule>
  </conditionalFormatting>
  <conditionalFormatting sqref="Z140:Z142">
    <cfRule type="cellIs" dxfId="2021" priority="2354" operator="equal">
      <formula>"NÃO"</formula>
    </cfRule>
    <cfRule type="cellIs" dxfId="2020" priority="2355" operator="equal">
      <formula>"SIM"</formula>
    </cfRule>
  </conditionalFormatting>
  <conditionalFormatting sqref="Z140:Z142">
    <cfRule type="cellIs" dxfId="2019" priority="2353" operator="equal">
      <formula>"OPORTUNIDADE"</formula>
    </cfRule>
  </conditionalFormatting>
  <conditionalFormatting sqref="Z140:Z142">
    <cfRule type="cellIs" dxfId="2018" priority="2351" operator="equal">
      <formula>"NÃO"</formula>
    </cfRule>
    <cfRule type="cellIs" dxfId="2017" priority="2352" operator="equal">
      <formula>"SIM"</formula>
    </cfRule>
  </conditionalFormatting>
  <conditionalFormatting sqref="Z140:Z142">
    <cfRule type="cellIs" dxfId="2016" priority="2350" operator="equal">
      <formula>"OPORTUNIDADE"</formula>
    </cfRule>
  </conditionalFormatting>
  <conditionalFormatting sqref="Z140:Z142">
    <cfRule type="cellIs" dxfId="2015" priority="2348" operator="equal">
      <formula>"NÃO"</formula>
    </cfRule>
    <cfRule type="cellIs" dxfId="2014" priority="2349" operator="equal">
      <formula>"SIM"</formula>
    </cfRule>
  </conditionalFormatting>
  <conditionalFormatting sqref="Z140:Z142">
    <cfRule type="cellIs" dxfId="2013" priority="2347" operator="equal">
      <formula>"OPORTUNIDADE"</formula>
    </cfRule>
  </conditionalFormatting>
  <conditionalFormatting sqref="Z140:Z142">
    <cfRule type="cellIs" dxfId="2012" priority="2345" operator="equal">
      <formula>"NÃO"</formula>
    </cfRule>
    <cfRule type="cellIs" dxfId="2011" priority="2346" operator="equal">
      <formula>"SIM"</formula>
    </cfRule>
  </conditionalFormatting>
  <conditionalFormatting sqref="Z140:Z142">
    <cfRule type="cellIs" dxfId="2010" priority="2344" operator="equal">
      <formula>"OPORTUNIDADE"</formula>
    </cfRule>
  </conditionalFormatting>
  <conditionalFormatting sqref="Z140:Z142">
    <cfRule type="cellIs" dxfId="2009" priority="2342" operator="equal">
      <formula>"NÃO"</formula>
    </cfRule>
    <cfRule type="cellIs" dxfId="2008" priority="2343" operator="equal">
      <formula>"SIM"</formula>
    </cfRule>
  </conditionalFormatting>
  <conditionalFormatting sqref="Y140:Y142">
    <cfRule type="cellIs" dxfId="2007" priority="2341" operator="equal">
      <formula>"OPORTUNIDADE"</formula>
    </cfRule>
  </conditionalFormatting>
  <conditionalFormatting sqref="Y140:Y142">
    <cfRule type="cellIs" dxfId="2006" priority="2339" operator="equal">
      <formula>"NÃO"</formula>
    </cfRule>
    <cfRule type="cellIs" dxfId="2005" priority="2340" operator="equal">
      <formula>"SIM"</formula>
    </cfRule>
  </conditionalFormatting>
  <conditionalFormatting sqref="Z140:Z142">
    <cfRule type="cellIs" dxfId="2004" priority="2338" operator="equal">
      <formula>"OPORTUNIDADE"</formula>
    </cfRule>
  </conditionalFormatting>
  <conditionalFormatting sqref="Z140:Z142">
    <cfRule type="cellIs" dxfId="2003" priority="2336" operator="equal">
      <formula>"NÃO"</formula>
    </cfRule>
    <cfRule type="cellIs" dxfId="2002" priority="2337" operator="equal">
      <formula>"SIM"</formula>
    </cfRule>
  </conditionalFormatting>
  <conditionalFormatting sqref="Z140:Z142">
    <cfRule type="cellIs" dxfId="2001" priority="2335" operator="equal">
      <formula>"OPORTUNIDADE"</formula>
    </cfRule>
  </conditionalFormatting>
  <conditionalFormatting sqref="Z140:Z142">
    <cfRule type="cellIs" dxfId="2000" priority="2333" operator="equal">
      <formula>"NÃO"</formula>
    </cfRule>
    <cfRule type="cellIs" dxfId="1999" priority="2334" operator="equal">
      <formula>"SIM"</formula>
    </cfRule>
  </conditionalFormatting>
  <conditionalFormatting sqref="Z140:Z142">
    <cfRule type="cellIs" dxfId="1998" priority="2332" operator="equal">
      <formula>"OPORTUNIDADE"</formula>
    </cfRule>
  </conditionalFormatting>
  <conditionalFormatting sqref="Z140:Z142">
    <cfRule type="cellIs" dxfId="1997" priority="2330" operator="equal">
      <formula>"NÃO"</formula>
    </cfRule>
    <cfRule type="cellIs" dxfId="1996" priority="2331" operator="equal">
      <formula>"SIM"</formula>
    </cfRule>
  </conditionalFormatting>
  <conditionalFormatting sqref="Z140:Z142">
    <cfRule type="cellIs" dxfId="1995" priority="2329" operator="equal">
      <formula>"OPORTUNIDADE"</formula>
    </cfRule>
  </conditionalFormatting>
  <conditionalFormatting sqref="Z140:Z142">
    <cfRule type="cellIs" dxfId="1994" priority="2327" operator="equal">
      <formula>"NÃO"</formula>
    </cfRule>
    <cfRule type="cellIs" dxfId="1993" priority="2328" operator="equal">
      <formula>"SIM"</formula>
    </cfRule>
  </conditionalFormatting>
  <conditionalFormatting sqref="Z140:Z142">
    <cfRule type="cellIs" dxfId="1992" priority="2326" operator="equal">
      <formula>"OPORTUNIDADE"</formula>
    </cfRule>
  </conditionalFormatting>
  <conditionalFormatting sqref="Z140:Z142">
    <cfRule type="cellIs" dxfId="1991" priority="2324" operator="equal">
      <formula>"NÃO"</formula>
    </cfRule>
    <cfRule type="cellIs" dxfId="1990" priority="2325" operator="equal">
      <formula>"SIM"</formula>
    </cfRule>
  </conditionalFormatting>
  <conditionalFormatting sqref="Y140:Y142">
    <cfRule type="cellIs" dxfId="1989" priority="2323" operator="equal">
      <formula>"OPORTUNIDADE"</formula>
    </cfRule>
  </conditionalFormatting>
  <conditionalFormatting sqref="Y140:Y142">
    <cfRule type="cellIs" dxfId="1988" priority="2321" operator="equal">
      <formula>"NÃO"</formula>
    </cfRule>
    <cfRule type="cellIs" dxfId="1987" priority="2322" operator="equal">
      <formula>"SIM"</formula>
    </cfRule>
  </conditionalFormatting>
  <conditionalFormatting sqref="Z141:Z144">
    <cfRule type="cellIs" dxfId="1986" priority="2320" operator="equal">
      <formula>"OPORTUNIDADE"</formula>
    </cfRule>
  </conditionalFormatting>
  <conditionalFormatting sqref="Z141:Z144">
    <cfRule type="cellIs" dxfId="1985" priority="2318" operator="equal">
      <formula>"NÃO"</formula>
    </cfRule>
    <cfRule type="cellIs" dxfId="1984" priority="2319" operator="equal">
      <formula>"SIM"</formula>
    </cfRule>
  </conditionalFormatting>
  <conditionalFormatting sqref="Z141:Z144">
    <cfRule type="cellIs" dxfId="1983" priority="2317" operator="equal">
      <formula>"OPORTUNIDADE"</formula>
    </cfRule>
  </conditionalFormatting>
  <conditionalFormatting sqref="Z141:Z144">
    <cfRule type="cellIs" dxfId="1982" priority="2315" operator="equal">
      <formula>"NÃO"</formula>
    </cfRule>
    <cfRule type="cellIs" dxfId="1981" priority="2316" operator="equal">
      <formula>"SIM"</formula>
    </cfRule>
  </conditionalFormatting>
  <conditionalFormatting sqref="Z141:Z144">
    <cfRule type="cellIs" dxfId="1980" priority="2314" operator="equal">
      <formula>"OPORTUNIDADE"</formula>
    </cfRule>
  </conditionalFormatting>
  <conditionalFormatting sqref="Z141:Z144">
    <cfRule type="cellIs" dxfId="1979" priority="2312" operator="equal">
      <formula>"NÃO"</formula>
    </cfRule>
    <cfRule type="cellIs" dxfId="1978" priority="2313" operator="equal">
      <formula>"SIM"</formula>
    </cfRule>
  </conditionalFormatting>
  <conditionalFormatting sqref="Z141:Z144">
    <cfRule type="cellIs" dxfId="1977" priority="2311" operator="equal">
      <formula>"OPORTUNIDADE"</formula>
    </cfRule>
  </conditionalFormatting>
  <conditionalFormatting sqref="Z141:Z144">
    <cfRule type="cellIs" dxfId="1976" priority="2309" operator="equal">
      <formula>"NÃO"</formula>
    </cfRule>
    <cfRule type="cellIs" dxfId="1975" priority="2310" operator="equal">
      <formula>"SIM"</formula>
    </cfRule>
  </conditionalFormatting>
  <conditionalFormatting sqref="Y142:Y144">
    <cfRule type="cellIs" dxfId="1974" priority="2308" operator="equal">
      <formula>"OPORTUNIDADE"</formula>
    </cfRule>
  </conditionalFormatting>
  <conditionalFormatting sqref="Y142:Y144">
    <cfRule type="cellIs" dxfId="1973" priority="2306" operator="equal">
      <formula>"NÃO"</formula>
    </cfRule>
    <cfRule type="cellIs" dxfId="1972" priority="2307" operator="equal">
      <formula>"SIM"</formula>
    </cfRule>
  </conditionalFormatting>
  <conditionalFormatting sqref="Z142:Z144">
    <cfRule type="cellIs" dxfId="1971" priority="2305" operator="equal">
      <formula>"OPORTUNIDADE"</formula>
    </cfRule>
  </conditionalFormatting>
  <conditionalFormatting sqref="Z142:Z144">
    <cfRule type="cellIs" dxfId="1970" priority="2303" operator="equal">
      <formula>"NÃO"</formula>
    </cfRule>
    <cfRule type="cellIs" dxfId="1969" priority="2304" operator="equal">
      <formula>"SIM"</formula>
    </cfRule>
  </conditionalFormatting>
  <conditionalFormatting sqref="Y142:Z142">
    <cfRule type="cellIs" dxfId="1968" priority="2302" operator="equal">
      <formula>"OPORTUNIDADE"</formula>
    </cfRule>
  </conditionalFormatting>
  <conditionalFormatting sqref="Y142:Z142">
    <cfRule type="cellIs" dxfId="1967" priority="2300" operator="equal">
      <formula>"NÃO"</formula>
    </cfRule>
    <cfRule type="cellIs" dxfId="1966" priority="2301" operator="equal">
      <formula>"SIM"</formula>
    </cfRule>
  </conditionalFormatting>
  <conditionalFormatting sqref="Y143:Z143">
    <cfRule type="cellIs" dxfId="1965" priority="2299" operator="equal">
      <formula>"OPORTUNIDADE"</formula>
    </cfRule>
  </conditionalFormatting>
  <conditionalFormatting sqref="Y143:Z143">
    <cfRule type="cellIs" dxfId="1964" priority="2297" operator="equal">
      <formula>"NÃO"</formula>
    </cfRule>
    <cfRule type="cellIs" dxfId="1963" priority="2298" operator="equal">
      <formula>"SIM"</formula>
    </cfRule>
  </conditionalFormatting>
  <conditionalFormatting sqref="Y143:Z143">
    <cfRule type="cellIs" dxfId="1962" priority="2296" operator="equal">
      <formula>"OPORTUNIDADE"</formula>
    </cfRule>
  </conditionalFormatting>
  <conditionalFormatting sqref="Y143:Z143">
    <cfRule type="cellIs" dxfId="1961" priority="2294" operator="equal">
      <formula>"NÃO"</formula>
    </cfRule>
    <cfRule type="cellIs" dxfId="1960" priority="2295" operator="equal">
      <formula>"SIM"</formula>
    </cfRule>
  </conditionalFormatting>
  <conditionalFormatting sqref="Y144:Z144">
    <cfRule type="cellIs" dxfId="1959" priority="2293" operator="equal">
      <formula>"OPORTUNIDADE"</formula>
    </cfRule>
  </conditionalFormatting>
  <conditionalFormatting sqref="Y144:Z144">
    <cfRule type="cellIs" dxfId="1958" priority="2291" operator="equal">
      <formula>"NÃO"</formula>
    </cfRule>
    <cfRule type="cellIs" dxfId="1957" priority="2292" operator="equal">
      <formula>"SIM"</formula>
    </cfRule>
  </conditionalFormatting>
  <conditionalFormatting sqref="Y144:Z144">
    <cfRule type="cellIs" dxfId="1956" priority="2290" operator="equal">
      <formula>"OPORTUNIDADE"</formula>
    </cfRule>
  </conditionalFormatting>
  <conditionalFormatting sqref="Y144:Z144">
    <cfRule type="cellIs" dxfId="1955" priority="2288" operator="equal">
      <formula>"NÃO"</formula>
    </cfRule>
    <cfRule type="cellIs" dxfId="1954" priority="2289" operator="equal">
      <formula>"SIM"</formula>
    </cfRule>
  </conditionalFormatting>
  <conditionalFormatting sqref="Z136">
    <cfRule type="cellIs" dxfId="1953" priority="2286" operator="equal">
      <formula>"OPORTUNIDADE"</formula>
    </cfRule>
  </conditionalFormatting>
  <conditionalFormatting sqref="Z136">
    <cfRule type="cellIs" dxfId="1952" priority="2284" operator="equal">
      <formula>"NÃO"</formula>
    </cfRule>
    <cfRule type="cellIs" dxfId="1951" priority="2285" operator="equal">
      <formula>"SIM"</formula>
    </cfRule>
  </conditionalFormatting>
  <conditionalFormatting sqref="Z136">
    <cfRule type="cellIs" dxfId="1950" priority="2283" operator="equal">
      <formula>"OPORTUNIDADE"</formula>
    </cfRule>
  </conditionalFormatting>
  <conditionalFormatting sqref="Z136">
    <cfRule type="cellIs" dxfId="1949" priority="2281" operator="equal">
      <formula>"NÃO"</formula>
    </cfRule>
    <cfRule type="cellIs" dxfId="1948" priority="2282" operator="equal">
      <formula>"SIM"</formula>
    </cfRule>
  </conditionalFormatting>
  <conditionalFormatting sqref="Z136">
    <cfRule type="cellIs" dxfId="1947" priority="2280" operator="equal">
      <formula>"OPORTUNIDADE"</formula>
    </cfRule>
  </conditionalFormatting>
  <conditionalFormatting sqref="Z136">
    <cfRule type="cellIs" dxfId="1946" priority="2278" operator="equal">
      <formula>"NÃO"</formula>
    </cfRule>
    <cfRule type="cellIs" dxfId="1945" priority="2279" operator="equal">
      <formula>"SIM"</formula>
    </cfRule>
  </conditionalFormatting>
  <conditionalFormatting sqref="Z136">
    <cfRule type="cellIs" dxfId="1944" priority="2277" operator="equal">
      <formula>"OPORTUNIDADE"</formula>
    </cfRule>
  </conditionalFormatting>
  <conditionalFormatting sqref="Z136">
    <cfRule type="cellIs" dxfId="1943" priority="2275" operator="equal">
      <formula>"NÃO"</formula>
    </cfRule>
    <cfRule type="cellIs" dxfId="1942" priority="2276" operator="equal">
      <formula>"SIM"</formula>
    </cfRule>
  </conditionalFormatting>
  <conditionalFormatting sqref="Z136">
    <cfRule type="cellIs" dxfId="1941" priority="2274" operator="equal">
      <formula>"OPORTUNIDADE"</formula>
    </cfRule>
  </conditionalFormatting>
  <conditionalFormatting sqref="Z136">
    <cfRule type="cellIs" dxfId="1940" priority="2272" operator="equal">
      <formula>"NÃO"</formula>
    </cfRule>
    <cfRule type="cellIs" dxfId="1939" priority="2273" operator="equal">
      <formula>"SIM"</formula>
    </cfRule>
  </conditionalFormatting>
  <conditionalFormatting sqref="BK130">
    <cfRule type="iconSet" priority="2271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938" priority="2270" operator="equal">
      <formula>"OPORTUNIDADE"</formula>
    </cfRule>
  </conditionalFormatting>
  <conditionalFormatting sqref="Y142:Z142">
    <cfRule type="cellIs" dxfId="1937" priority="2268" operator="equal">
      <formula>"NÃO"</formula>
    </cfRule>
    <cfRule type="cellIs" dxfId="1936" priority="2269" operator="equal">
      <formula>"SIM"</formula>
    </cfRule>
  </conditionalFormatting>
  <conditionalFormatting sqref="Y142:Z142">
    <cfRule type="cellIs" dxfId="1935" priority="2267" operator="equal">
      <formula>"OPORTUNIDADE"</formula>
    </cfRule>
  </conditionalFormatting>
  <conditionalFormatting sqref="Y142:Z142">
    <cfRule type="cellIs" dxfId="1934" priority="2265" operator="equal">
      <formula>"NÃO"</formula>
    </cfRule>
    <cfRule type="cellIs" dxfId="1933" priority="2266" operator="equal">
      <formula>"SIM"</formula>
    </cfRule>
  </conditionalFormatting>
  <conditionalFormatting sqref="Y143:Z143">
    <cfRule type="cellIs" dxfId="1932" priority="2264" operator="equal">
      <formula>"OPORTUNIDADE"</formula>
    </cfRule>
  </conditionalFormatting>
  <conditionalFormatting sqref="Y143:Z143">
    <cfRule type="cellIs" dxfId="1931" priority="2262" operator="equal">
      <formula>"NÃO"</formula>
    </cfRule>
    <cfRule type="cellIs" dxfId="1930" priority="2263" operator="equal">
      <formula>"SIM"</formula>
    </cfRule>
  </conditionalFormatting>
  <conditionalFormatting sqref="Y143:Z143">
    <cfRule type="cellIs" dxfId="1929" priority="2261" operator="equal">
      <formula>"OPORTUNIDADE"</formula>
    </cfRule>
  </conditionalFormatting>
  <conditionalFormatting sqref="Y143:Z143">
    <cfRule type="cellIs" dxfId="1928" priority="2259" operator="equal">
      <formula>"NÃO"</formula>
    </cfRule>
    <cfRule type="cellIs" dxfId="1927" priority="2260" operator="equal">
      <formula>"SIM"</formula>
    </cfRule>
  </conditionalFormatting>
  <conditionalFormatting sqref="BK133">
    <cfRule type="iconSet" priority="2258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257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256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255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254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2253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252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251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250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249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248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247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926" priority="2246" operator="equal">
      <formula>"OPORTUNIDADE"</formula>
    </cfRule>
  </conditionalFormatting>
  <conditionalFormatting sqref="Z150:Z152">
    <cfRule type="cellIs" dxfId="1925" priority="2244" operator="equal">
      <formula>"NÃO"</formula>
    </cfRule>
    <cfRule type="cellIs" dxfId="1924" priority="2245" operator="equal">
      <formula>"SIM"</formula>
    </cfRule>
  </conditionalFormatting>
  <conditionalFormatting sqref="Z150:Z152">
    <cfRule type="cellIs" dxfId="1923" priority="2243" operator="equal">
      <formula>"OPORTUNIDADE"</formula>
    </cfRule>
  </conditionalFormatting>
  <conditionalFormatting sqref="Z150:Z152">
    <cfRule type="cellIs" dxfId="1922" priority="2241" operator="equal">
      <formula>"NÃO"</formula>
    </cfRule>
    <cfRule type="cellIs" dxfId="1921" priority="2242" operator="equal">
      <formula>"SIM"</formula>
    </cfRule>
  </conditionalFormatting>
  <conditionalFormatting sqref="Z150:Z152">
    <cfRule type="cellIs" dxfId="1920" priority="2240" operator="equal">
      <formula>"OPORTUNIDADE"</formula>
    </cfRule>
  </conditionalFormatting>
  <conditionalFormatting sqref="Z150:Z152">
    <cfRule type="cellIs" dxfId="1919" priority="2238" operator="equal">
      <formula>"NÃO"</formula>
    </cfRule>
    <cfRule type="cellIs" dxfId="1918" priority="2239" operator="equal">
      <formula>"SIM"</formula>
    </cfRule>
  </conditionalFormatting>
  <conditionalFormatting sqref="Z150:Z152">
    <cfRule type="cellIs" dxfId="1917" priority="2237" operator="equal">
      <formula>"OPORTUNIDADE"</formula>
    </cfRule>
  </conditionalFormatting>
  <conditionalFormatting sqref="Z150:Z152">
    <cfRule type="cellIs" dxfId="1916" priority="2235" operator="equal">
      <formula>"NÃO"</formula>
    </cfRule>
    <cfRule type="cellIs" dxfId="1915" priority="2236" operator="equal">
      <formula>"SIM"</formula>
    </cfRule>
  </conditionalFormatting>
  <conditionalFormatting sqref="Z150:Z152">
    <cfRule type="cellIs" dxfId="1914" priority="2234" operator="equal">
      <formula>"OPORTUNIDADE"</formula>
    </cfRule>
  </conditionalFormatting>
  <conditionalFormatting sqref="Z150:Z152">
    <cfRule type="cellIs" dxfId="1913" priority="2232" operator="equal">
      <formula>"NÃO"</formula>
    </cfRule>
    <cfRule type="cellIs" dxfId="1912" priority="2233" operator="equal">
      <formula>"SIM"</formula>
    </cfRule>
  </conditionalFormatting>
  <conditionalFormatting sqref="Z150:Z152">
    <cfRule type="cellIs" dxfId="1911" priority="2231" operator="equal">
      <formula>"OPORTUNIDADE"</formula>
    </cfRule>
  </conditionalFormatting>
  <conditionalFormatting sqref="Z150:Z152">
    <cfRule type="cellIs" dxfId="1910" priority="2229" operator="equal">
      <formula>"NÃO"</formula>
    </cfRule>
    <cfRule type="cellIs" dxfId="1909" priority="2230" operator="equal">
      <formula>"SIM"</formula>
    </cfRule>
  </conditionalFormatting>
  <conditionalFormatting sqref="Y150:Y152">
    <cfRule type="cellIs" dxfId="1908" priority="2228" operator="equal">
      <formula>"OPORTUNIDADE"</formula>
    </cfRule>
  </conditionalFormatting>
  <conditionalFormatting sqref="Y150:Y152">
    <cfRule type="cellIs" dxfId="1907" priority="2226" operator="equal">
      <formula>"NÃO"</formula>
    </cfRule>
    <cfRule type="cellIs" dxfId="1906" priority="2227" operator="equal">
      <formula>"SIM"</formula>
    </cfRule>
  </conditionalFormatting>
  <conditionalFormatting sqref="Z150:Z152">
    <cfRule type="cellIs" dxfId="1905" priority="2225" operator="equal">
      <formula>"OPORTUNIDADE"</formula>
    </cfRule>
  </conditionalFormatting>
  <conditionalFormatting sqref="Z150:Z152">
    <cfRule type="cellIs" dxfId="1904" priority="2223" operator="equal">
      <formula>"NÃO"</formula>
    </cfRule>
    <cfRule type="cellIs" dxfId="1903" priority="2224" operator="equal">
      <formula>"SIM"</formula>
    </cfRule>
  </conditionalFormatting>
  <conditionalFormatting sqref="Z150:Z152">
    <cfRule type="cellIs" dxfId="1902" priority="2222" operator="equal">
      <formula>"OPORTUNIDADE"</formula>
    </cfRule>
  </conditionalFormatting>
  <conditionalFormatting sqref="Z150:Z152">
    <cfRule type="cellIs" dxfId="1901" priority="2220" operator="equal">
      <formula>"NÃO"</formula>
    </cfRule>
    <cfRule type="cellIs" dxfId="1900" priority="2221" operator="equal">
      <formula>"SIM"</formula>
    </cfRule>
  </conditionalFormatting>
  <conditionalFormatting sqref="Z150:Z152">
    <cfRule type="cellIs" dxfId="1899" priority="2219" operator="equal">
      <formula>"OPORTUNIDADE"</formula>
    </cfRule>
  </conditionalFormatting>
  <conditionalFormatting sqref="Z150:Z152">
    <cfRule type="cellIs" dxfId="1898" priority="2217" operator="equal">
      <formula>"NÃO"</formula>
    </cfRule>
    <cfRule type="cellIs" dxfId="1897" priority="2218" operator="equal">
      <formula>"SIM"</formula>
    </cfRule>
  </conditionalFormatting>
  <conditionalFormatting sqref="Z150:Z152">
    <cfRule type="cellIs" dxfId="1896" priority="2216" operator="equal">
      <formula>"OPORTUNIDADE"</formula>
    </cfRule>
  </conditionalFormatting>
  <conditionalFormatting sqref="Z150:Z152">
    <cfRule type="cellIs" dxfId="1895" priority="2214" operator="equal">
      <formula>"NÃO"</formula>
    </cfRule>
    <cfRule type="cellIs" dxfId="1894" priority="2215" operator="equal">
      <formula>"SIM"</formula>
    </cfRule>
  </conditionalFormatting>
  <conditionalFormatting sqref="Z150:Z152">
    <cfRule type="cellIs" dxfId="1893" priority="2213" operator="equal">
      <formula>"OPORTUNIDADE"</formula>
    </cfRule>
  </conditionalFormatting>
  <conditionalFormatting sqref="Z150:Z152">
    <cfRule type="cellIs" dxfId="1892" priority="2211" operator="equal">
      <formula>"NÃO"</formula>
    </cfRule>
    <cfRule type="cellIs" dxfId="1891" priority="2212" operator="equal">
      <formula>"SIM"</formula>
    </cfRule>
  </conditionalFormatting>
  <conditionalFormatting sqref="Z150:Z152">
    <cfRule type="cellIs" dxfId="1890" priority="2210" operator="equal">
      <formula>"OPORTUNIDADE"</formula>
    </cfRule>
  </conditionalFormatting>
  <conditionalFormatting sqref="Z150:Z152">
    <cfRule type="cellIs" dxfId="1889" priority="2208" operator="equal">
      <formula>"NÃO"</formula>
    </cfRule>
    <cfRule type="cellIs" dxfId="1888" priority="2209" operator="equal">
      <formula>"SIM"</formula>
    </cfRule>
  </conditionalFormatting>
  <conditionalFormatting sqref="Z150:Z152">
    <cfRule type="cellIs" dxfId="1887" priority="2207" operator="equal">
      <formula>"OPORTUNIDADE"</formula>
    </cfRule>
  </conditionalFormatting>
  <conditionalFormatting sqref="Z150:Z152">
    <cfRule type="cellIs" dxfId="1886" priority="2205" operator="equal">
      <formula>"NÃO"</formula>
    </cfRule>
    <cfRule type="cellIs" dxfId="1885" priority="2206" operator="equal">
      <formula>"SIM"</formula>
    </cfRule>
  </conditionalFormatting>
  <conditionalFormatting sqref="Z150:Z152">
    <cfRule type="cellIs" dxfId="1884" priority="2204" operator="equal">
      <formula>"OPORTUNIDADE"</formula>
    </cfRule>
  </conditionalFormatting>
  <conditionalFormatting sqref="Z150:Z152">
    <cfRule type="cellIs" dxfId="1883" priority="2202" operator="equal">
      <formula>"NÃO"</formula>
    </cfRule>
    <cfRule type="cellIs" dxfId="1882" priority="2203" operator="equal">
      <formula>"SIM"</formula>
    </cfRule>
  </conditionalFormatting>
  <conditionalFormatting sqref="Z150:Z152">
    <cfRule type="cellIs" dxfId="1881" priority="2201" operator="equal">
      <formula>"OPORTUNIDADE"</formula>
    </cfRule>
  </conditionalFormatting>
  <conditionalFormatting sqref="Z150:Z152">
    <cfRule type="cellIs" dxfId="1880" priority="2199" operator="equal">
      <formula>"NÃO"</formula>
    </cfRule>
    <cfRule type="cellIs" dxfId="1879" priority="2200" operator="equal">
      <formula>"SIM"</formula>
    </cfRule>
  </conditionalFormatting>
  <conditionalFormatting sqref="Z150:Z152">
    <cfRule type="cellIs" dxfId="1878" priority="2198" operator="equal">
      <formula>"OPORTUNIDADE"</formula>
    </cfRule>
  </conditionalFormatting>
  <conditionalFormatting sqref="Z150:Z152">
    <cfRule type="cellIs" dxfId="1877" priority="2196" operator="equal">
      <formula>"NÃO"</formula>
    </cfRule>
    <cfRule type="cellIs" dxfId="1876" priority="2197" operator="equal">
      <formula>"SIM"</formula>
    </cfRule>
  </conditionalFormatting>
  <conditionalFormatting sqref="Z150:Z152">
    <cfRule type="cellIs" dxfId="1875" priority="2195" operator="equal">
      <formula>"OPORTUNIDADE"</formula>
    </cfRule>
  </conditionalFormatting>
  <conditionalFormatting sqref="Z150:Z152">
    <cfRule type="cellIs" dxfId="1874" priority="2193" operator="equal">
      <formula>"NÃO"</formula>
    </cfRule>
    <cfRule type="cellIs" dxfId="1873" priority="2194" operator="equal">
      <formula>"SIM"</formula>
    </cfRule>
  </conditionalFormatting>
  <conditionalFormatting sqref="Z150:Z152">
    <cfRule type="cellIs" dxfId="1872" priority="2192" operator="equal">
      <formula>"OPORTUNIDADE"</formula>
    </cfRule>
  </conditionalFormatting>
  <conditionalFormatting sqref="Z150:Z152">
    <cfRule type="cellIs" dxfId="1871" priority="2190" operator="equal">
      <formula>"NÃO"</formula>
    </cfRule>
    <cfRule type="cellIs" dxfId="1870" priority="2191" operator="equal">
      <formula>"SIM"</formula>
    </cfRule>
  </conditionalFormatting>
  <conditionalFormatting sqref="Z150:Z152">
    <cfRule type="cellIs" dxfId="1869" priority="2189" operator="equal">
      <formula>"OPORTUNIDADE"</formula>
    </cfRule>
  </conditionalFormatting>
  <conditionalFormatting sqref="Z150:Z152">
    <cfRule type="cellIs" dxfId="1868" priority="2187" operator="equal">
      <formula>"NÃO"</formula>
    </cfRule>
    <cfRule type="cellIs" dxfId="1867" priority="2188" operator="equal">
      <formula>"SIM"</formula>
    </cfRule>
  </conditionalFormatting>
  <conditionalFormatting sqref="Z150:Z152">
    <cfRule type="cellIs" dxfId="1866" priority="2186" operator="equal">
      <formula>"OPORTUNIDADE"</formula>
    </cfRule>
  </conditionalFormatting>
  <conditionalFormatting sqref="Z150:Z152">
    <cfRule type="cellIs" dxfId="1865" priority="2184" operator="equal">
      <formula>"NÃO"</formula>
    </cfRule>
    <cfRule type="cellIs" dxfId="1864" priority="2185" operator="equal">
      <formula>"SIM"</formula>
    </cfRule>
  </conditionalFormatting>
  <conditionalFormatting sqref="Z150:Z152">
    <cfRule type="cellIs" dxfId="1863" priority="2183" operator="equal">
      <formula>"OPORTUNIDADE"</formula>
    </cfRule>
  </conditionalFormatting>
  <conditionalFormatting sqref="Z150:Z152">
    <cfRule type="cellIs" dxfId="1862" priority="2181" operator="equal">
      <formula>"NÃO"</formula>
    </cfRule>
    <cfRule type="cellIs" dxfId="1861" priority="2182" operator="equal">
      <formula>"SIM"</formula>
    </cfRule>
  </conditionalFormatting>
  <conditionalFormatting sqref="Z150:Z152">
    <cfRule type="cellIs" dxfId="1860" priority="2180" operator="equal">
      <formula>"OPORTUNIDADE"</formula>
    </cfRule>
  </conditionalFormatting>
  <conditionalFormatting sqref="Z150:Z152">
    <cfRule type="cellIs" dxfId="1859" priority="2178" operator="equal">
      <formula>"NÃO"</formula>
    </cfRule>
    <cfRule type="cellIs" dxfId="1858" priority="2179" operator="equal">
      <formula>"SIM"</formula>
    </cfRule>
  </conditionalFormatting>
  <conditionalFormatting sqref="Z150:Z152">
    <cfRule type="cellIs" dxfId="1857" priority="2177" operator="equal">
      <formula>"OPORTUNIDADE"</formula>
    </cfRule>
  </conditionalFormatting>
  <conditionalFormatting sqref="Z150:Z152">
    <cfRule type="cellIs" dxfId="1856" priority="2175" operator="equal">
      <formula>"NÃO"</formula>
    </cfRule>
    <cfRule type="cellIs" dxfId="1855" priority="2176" operator="equal">
      <formula>"SIM"</formula>
    </cfRule>
  </conditionalFormatting>
  <conditionalFormatting sqref="Z150:Z152">
    <cfRule type="cellIs" dxfId="1854" priority="2174" operator="equal">
      <formula>"OPORTUNIDADE"</formula>
    </cfRule>
  </conditionalFormatting>
  <conditionalFormatting sqref="Z150:Z152">
    <cfRule type="cellIs" dxfId="1853" priority="2172" operator="equal">
      <formula>"NÃO"</formula>
    </cfRule>
    <cfRule type="cellIs" dxfId="1852" priority="2173" operator="equal">
      <formula>"SIM"</formula>
    </cfRule>
  </conditionalFormatting>
  <conditionalFormatting sqref="Y150:Y152">
    <cfRule type="cellIs" dxfId="1851" priority="2171" operator="equal">
      <formula>"OPORTUNIDADE"</formula>
    </cfRule>
  </conditionalFormatting>
  <conditionalFormatting sqref="Y150:Y152">
    <cfRule type="cellIs" dxfId="1850" priority="2169" operator="equal">
      <formula>"NÃO"</formula>
    </cfRule>
    <cfRule type="cellIs" dxfId="1849" priority="2170" operator="equal">
      <formula>"SIM"</formula>
    </cfRule>
  </conditionalFormatting>
  <conditionalFormatting sqref="Z150:Z152">
    <cfRule type="cellIs" dxfId="1848" priority="2168" operator="equal">
      <formula>"OPORTUNIDADE"</formula>
    </cfRule>
  </conditionalFormatting>
  <conditionalFormatting sqref="Z150:Z152">
    <cfRule type="cellIs" dxfId="1847" priority="2166" operator="equal">
      <formula>"NÃO"</formula>
    </cfRule>
    <cfRule type="cellIs" dxfId="1846" priority="2167" operator="equal">
      <formula>"SIM"</formula>
    </cfRule>
  </conditionalFormatting>
  <conditionalFormatting sqref="Z150:Z152">
    <cfRule type="cellIs" dxfId="1845" priority="2165" operator="equal">
      <formula>"OPORTUNIDADE"</formula>
    </cfRule>
  </conditionalFormatting>
  <conditionalFormatting sqref="Z150:Z152">
    <cfRule type="cellIs" dxfId="1844" priority="2163" operator="equal">
      <formula>"NÃO"</formula>
    </cfRule>
    <cfRule type="cellIs" dxfId="1843" priority="2164" operator="equal">
      <formula>"SIM"</formula>
    </cfRule>
  </conditionalFormatting>
  <conditionalFormatting sqref="Z150:Z152">
    <cfRule type="cellIs" dxfId="1842" priority="2162" operator="equal">
      <formula>"OPORTUNIDADE"</formula>
    </cfRule>
  </conditionalFormatting>
  <conditionalFormatting sqref="Z150:Z152">
    <cfRule type="cellIs" dxfId="1841" priority="2160" operator="equal">
      <formula>"NÃO"</formula>
    </cfRule>
    <cfRule type="cellIs" dxfId="1840" priority="2161" operator="equal">
      <formula>"SIM"</formula>
    </cfRule>
  </conditionalFormatting>
  <conditionalFormatting sqref="Z150:Z152">
    <cfRule type="cellIs" dxfId="1839" priority="2159" operator="equal">
      <formula>"OPORTUNIDADE"</formula>
    </cfRule>
  </conditionalFormatting>
  <conditionalFormatting sqref="Z150:Z152">
    <cfRule type="cellIs" dxfId="1838" priority="2157" operator="equal">
      <formula>"NÃO"</formula>
    </cfRule>
    <cfRule type="cellIs" dxfId="1837" priority="2158" operator="equal">
      <formula>"SIM"</formula>
    </cfRule>
  </conditionalFormatting>
  <conditionalFormatting sqref="Z150:Z152">
    <cfRule type="cellIs" dxfId="1836" priority="2156" operator="equal">
      <formula>"OPORTUNIDADE"</formula>
    </cfRule>
  </conditionalFormatting>
  <conditionalFormatting sqref="Z150:Z152">
    <cfRule type="cellIs" dxfId="1835" priority="2154" operator="equal">
      <formula>"NÃO"</formula>
    </cfRule>
    <cfRule type="cellIs" dxfId="1834" priority="2155" operator="equal">
      <formula>"SIM"</formula>
    </cfRule>
  </conditionalFormatting>
  <conditionalFormatting sqref="Y150:Y152">
    <cfRule type="cellIs" dxfId="1833" priority="2153" operator="equal">
      <formula>"OPORTUNIDADE"</formula>
    </cfRule>
  </conditionalFormatting>
  <conditionalFormatting sqref="Y150:Y152">
    <cfRule type="cellIs" dxfId="1832" priority="2151" operator="equal">
      <formula>"NÃO"</formula>
    </cfRule>
    <cfRule type="cellIs" dxfId="1831" priority="2152" operator="equal">
      <formula>"SIM"</formula>
    </cfRule>
  </conditionalFormatting>
  <conditionalFormatting sqref="Z150:Z152">
    <cfRule type="cellIs" dxfId="1830" priority="2150" operator="equal">
      <formula>"OPORTUNIDADE"</formula>
    </cfRule>
  </conditionalFormatting>
  <conditionalFormatting sqref="Z150:Z152">
    <cfRule type="cellIs" dxfId="1829" priority="2148" operator="equal">
      <formula>"NÃO"</formula>
    </cfRule>
    <cfRule type="cellIs" dxfId="1828" priority="2149" operator="equal">
      <formula>"SIM"</formula>
    </cfRule>
  </conditionalFormatting>
  <conditionalFormatting sqref="Z150:Z152">
    <cfRule type="cellIs" dxfId="1827" priority="2147" operator="equal">
      <formula>"OPORTUNIDADE"</formula>
    </cfRule>
  </conditionalFormatting>
  <conditionalFormatting sqref="Z150:Z152">
    <cfRule type="cellIs" dxfId="1826" priority="2145" operator="equal">
      <formula>"NÃO"</formula>
    </cfRule>
    <cfRule type="cellIs" dxfId="1825" priority="2146" operator="equal">
      <formula>"SIM"</formula>
    </cfRule>
  </conditionalFormatting>
  <conditionalFormatting sqref="Z150:Z152">
    <cfRule type="cellIs" dxfId="1824" priority="2144" operator="equal">
      <formula>"OPORTUNIDADE"</formula>
    </cfRule>
  </conditionalFormatting>
  <conditionalFormatting sqref="Z150:Z152">
    <cfRule type="cellIs" dxfId="1823" priority="2142" operator="equal">
      <formula>"NÃO"</formula>
    </cfRule>
    <cfRule type="cellIs" dxfId="1822" priority="2143" operator="equal">
      <formula>"SIM"</formula>
    </cfRule>
  </conditionalFormatting>
  <conditionalFormatting sqref="Z150:Z152">
    <cfRule type="cellIs" dxfId="1821" priority="2141" operator="equal">
      <formula>"OPORTUNIDADE"</formula>
    </cfRule>
  </conditionalFormatting>
  <conditionalFormatting sqref="Z150:Z152">
    <cfRule type="cellIs" dxfId="1820" priority="2139" operator="equal">
      <formula>"NÃO"</formula>
    </cfRule>
    <cfRule type="cellIs" dxfId="1819" priority="2140" operator="equal">
      <formula>"SIM"</formula>
    </cfRule>
  </conditionalFormatting>
  <conditionalFormatting sqref="Z150:Z152">
    <cfRule type="cellIs" dxfId="1818" priority="2138" operator="equal">
      <formula>"OPORTUNIDADE"</formula>
    </cfRule>
  </conditionalFormatting>
  <conditionalFormatting sqref="Z150:Z152">
    <cfRule type="cellIs" dxfId="1817" priority="2136" operator="equal">
      <formula>"NÃO"</formula>
    </cfRule>
    <cfRule type="cellIs" dxfId="1816" priority="2137" operator="equal">
      <formula>"SIM"</formula>
    </cfRule>
  </conditionalFormatting>
  <conditionalFormatting sqref="Z150:Z152">
    <cfRule type="cellIs" dxfId="1815" priority="2135" operator="equal">
      <formula>"OPORTUNIDADE"</formula>
    </cfRule>
  </conditionalFormatting>
  <conditionalFormatting sqref="Z150:Z152">
    <cfRule type="cellIs" dxfId="1814" priority="2133" operator="equal">
      <formula>"NÃO"</formula>
    </cfRule>
    <cfRule type="cellIs" dxfId="1813" priority="2134" operator="equal">
      <formula>"SIM"</formula>
    </cfRule>
  </conditionalFormatting>
  <conditionalFormatting sqref="Z150:Z152">
    <cfRule type="cellIs" dxfId="1812" priority="2132" operator="equal">
      <formula>"OPORTUNIDADE"</formula>
    </cfRule>
  </conditionalFormatting>
  <conditionalFormatting sqref="Z150:Z152">
    <cfRule type="cellIs" dxfId="1811" priority="2130" operator="equal">
      <formula>"NÃO"</formula>
    </cfRule>
    <cfRule type="cellIs" dxfId="1810" priority="2131" operator="equal">
      <formula>"SIM"</formula>
    </cfRule>
  </conditionalFormatting>
  <conditionalFormatting sqref="Z150:Z152">
    <cfRule type="cellIs" dxfId="1809" priority="2129" operator="equal">
      <formula>"OPORTUNIDADE"</formula>
    </cfRule>
  </conditionalFormatting>
  <conditionalFormatting sqref="Z150:Z152">
    <cfRule type="cellIs" dxfId="1808" priority="2127" operator="equal">
      <formula>"NÃO"</formula>
    </cfRule>
    <cfRule type="cellIs" dxfId="1807" priority="2128" operator="equal">
      <formula>"SIM"</formula>
    </cfRule>
  </conditionalFormatting>
  <conditionalFormatting sqref="Z150:Z152">
    <cfRule type="cellIs" dxfId="1806" priority="2126" operator="equal">
      <formula>"OPORTUNIDADE"</formula>
    </cfRule>
  </conditionalFormatting>
  <conditionalFormatting sqref="Z150:Z152">
    <cfRule type="cellIs" dxfId="1805" priority="2124" operator="equal">
      <formula>"NÃO"</formula>
    </cfRule>
    <cfRule type="cellIs" dxfId="1804" priority="2125" operator="equal">
      <formula>"SIM"</formula>
    </cfRule>
  </conditionalFormatting>
  <conditionalFormatting sqref="Z150:Z152">
    <cfRule type="cellIs" dxfId="1803" priority="2123" operator="equal">
      <formula>"OPORTUNIDADE"</formula>
    </cfRule>
  </conditionalFormatting>
  <conditionalFormatting sqref="Z150:Z152">
    <cfRule type="cellIs" dxfId="1802" priority="2121" operator="equal">
      <formula>"NÃO"</formula>
    </cfRule>
    <cfRule type="cellIs" dxfId="1801" priority="2122" operator="equal">
      <formula>"SIM"</formula>
    </cfRule>
  </conditionalFormatting>
  <conditionalFormatting sqref="Y155:Y156">
    <cfRule type="cellIs" dxfId="1800" priority="2118" operator="equal">
      <formula>"OPORTUNIDADE"</formula>
    </cfRule>
  </conditionalFormatting>
  <conditionalFormatting sqref="Y155:Y156">
    <cfRule type="cellIs" dxfId="1799" priority="2116" operator="equal">
      <formula>"NÃO"</formula>
    </cfRule>
    <cfRule type="cellIs" dxfId="1798" priority="2117" operator="equal">
      <formula>"SIM"</formula>
    </cfRule>
  </conditionalFormatting>
  <conditionalFormatting sqref="Y155:Y156">
    <cfRule type="cellIs" dxfId="1797" priority="2115" operator="equal">
      <formula>"OPORTUNIDADE"</formula>
    </cfRule>
  </conditionalFormatting>
  <conditionalFormatting sqref="Y155:Y156">
    <cfRule type="cellIs" dxfId="1796" priority="2113" operator="equal">
      <formula>"NÃO"</formula>
    </cfRule>
    <cfRule type="cellIs" dxfId="1795" priority="2114" operator="equal">
      <formula>"SIM"</formula>
    </cfRule>
  </conditionalFormatting>
  <conditionalFormatting sqref="Y155:Y156">
    <cfRule type="cellIs" dxfId="1794" priority="2112" operator="equal">
      <formula>"OPORTUNIDADE"</formula>
    </cfRule>
  </conditionalFormatting>
  <conditionalFormatting sqref="Y155:Y156">
    <cfRule type="cellIs" dxfId="1793" priority="2110" operator="equal">
      <formula>"NÃO"</formula>
    </cfRule>
    <cfRule type="cellIs" dxfId="1792" priority="2111" operator="equal">
      <formula>"SIM"</formula>
    </cfRule>
  </conditionalFormatting>
  <conditionalFormatting sqref="Z155:Z156">
    <cfRule type="cellIs" dxfId="1791" priority="2109" operator="equal">
      <formula>"OPORTUNIDADE"</formula>
    </cfRule>
  </conditionalFormatting>
  <conditionalFormatting sqref="Z155:Z156">
    <cfRule type="cellIs" dxfId="1790" priority="2107" operator="equal">
      <formula>"NÃO"</formula>
    </cfRule>
    <cfRule type="cellIs" dxfId="1789" priority="2108" operator="equal">
      <formula>"SIM"</formula>
    </cfRule>
  </conditionalFormatting>
  <conditionalFormatting sqref="Z155:Z156">
    <cfRule type="cellIs" dxfId="1788" priority="2106" operator="equal">
      <formula>"OPORTUNIDADE"</formula>
    </cfRule>
  </conditionalFormatting>
  <conditionalFormatting sqref="Z155:Z156">
    <cfRule type="cellIs" dxfId="1787" priority="2104" operator="equal">
      <formula>"NÃO"</formula>
    </cfRule>
    <cfRule type="cellIs" dxfId="1786" priority="2105" operator="equal">
      <formula>"SIM"</formula>
    </cfRule>
  </conditionalFormatting>
  <conditionalFormatting sqref="Z155:Z156">
    <cfRule type="cellIs" dxfId="1785" priority="2103" operator="equal">
      <formula>"OPORTUNIDADE"</formula>
    </cfRule>
  </conditionalFormatting>
  <conditionalFormatting sqref="Z155:Z156">
    <cfRule type="cellIs" dxfId="1784" priority="2101" operator="equal">
      <formula>"NÃO"</formula>
    </cfRule>
    <cfRule type="cellIs" dxfId="1783" priority="2102" operator="equal">
      <formula>"SIM"</formula>
    </cfRule>
  </conditionalFormatting>
  <conditionalFormatting sqref="Z155:Z156">
    <cfRule type="cellIs" dxfId="1782" priority="2100" operator="equal">
      <formula>"OPORTUNIDADE"</formula>
    </cfRule>
  </conditionalFormatting>
  <conditionalFormatting sqref="Z155:Z156">
    <cfRule type="cellIs" dxfId="1781" priority="2098" operator="equal">
      <formula>"NÃO"</formula>
    </cfRule>
    <cfRule type="cellIs" dxfId="1780" priority="2099" operator="equal">
      <formula>"SIM"</formula>
    </cfRule>
  </conditionalFormatting>
  <conditionalFormatting sqref="Z155:Z156">
    <cfRule type="cellIs" dxfId="1779" priority="2097" operator="equal">
      <formula>"OPORTUNIDADE"</formula>
    </cfRule>
  </conditionalFormatting>
  <conditionalFormatting sqref="Z155:Z156">
    <cfRule type="cellIs" dxfId="1778" priority="2095" operator="equal">
      <formula>"NÃO"</formula>
    </cfRule>
    <cfRule type="cellIs" dxfId="1777" priority="2096" operator="equal">
      <formula>"SIM"</formula>
    </cfRule>
  </conditionalFormatting>
  <conditionalFormatting sqref="Z155:Z156">
    <cfRule type="cellIs" dxfId="1776" priority="2094" operator="equal">
      <formula>"OPORTUNIDADE"</formula>
    </cfRule>
  </conditionalFormatting>
  <conditionalFormatting sqref="Z155:Z156">
    <cfRule type="cellIs" dxfId="1775" priority="2092" operator="equal">
      <formula>"NÃO"</formula>
    </cfRule>
    <cfRule type="cellIs" dxfId="1774" priority="2093" operator="equal">
      <formula>"SIM"</formula>
    </cfRule>
  </conditionalFormatting>
  <conditionalFormatting sqref="Z155:Z156">
    <cfRule type="cellIs" dxfId="1773" priority="2091" operator="equal">
      <formula>"OPORTUNIDADE"</formula>
    </cfRule>
  </conditionalFormatting>
  <conditionalFormatting sqref="Z155:Z156">
    <cfRule type="cellIs" dxfId="1772" priority="2089" operator="equal">
      <formula>"NÃO"</formula>
    </cfRule>
    <cfRule type="cellIs" dxfId="1771" priority="2090" operator="equal">
      <formula>"SIM"</formula>
    </cfRule>
  </conditionalFormatting>
  <conditionalFormatting sqref="Z155:Z156">
    <cfRule type="cellIs" dxfId="1770" priority="2088" operator="equal">
      <formula>"OPORTUNIDADE"</formula>
    </cfRule>
  </conditionalFormatting>
  <conditionalFormatting sqref="Z155:Z156">
    <cfRule type="cellIs" dxfId="1769" priority="2086" operator="equal">
      <formula>"NÃO"</formula>
    </cfRule>
    <cfRule type="cellIs" dxfId="1768" priority="2087" operator="equal">
      <formula>"SIM"</formula>
    </cfRule>
  </conditionalFormatting>
  <conditionalFormatting sqref="Z155:Z156">
    <cfRule type="cellIs" dxfId="1767" priority="2085" operator="equal">
      <formula>"OPORTUNIDADE"</formula>
    </cfRule>
  </conditionalFormatting>
  <conditionalFormatting sqref="Z155:Z156">
    <cfRule type="cellIs" dxfId="1766" priority="2083" operator="equal">
      <formula>"NÃO"</formula>
    </cfRule>
    <cfRule type="cellIs" dxfId="1765" priority="2084" operator="equal">
      <formula>"SIM"</formula>
    </cfRule>
  </conditionalFormatting>
  <conditionalFormatting sqref="Z155:Z156">
    <cfRule type="cellIs" dxfId="1764" priority="2082" operator="equal">
      <formula>"OPORTUNIDADE"</formula>
    </cfRule>
  </conditionalFormatting>
  <conditionalFormatting sqref="Z155:Z156">
    <cfRule type="cellIs" dxfId="1763" priority="2080" operator="equal">
      <formula>"NÃO"</formula>
    </cfRule>
    <cfRule type="cellIs" dxfId="1762" priority="2081" operator="equal">
      <formula>"SIM"</formula>
    </cfRule>
  </conditionalFormatting>
  <conditionalFormatting sqref="Z155:Z156">
    <cfRule type="cellIs" dxfId="1761" priority="2079" operator="equal">
      <formula>"OPORTUNIDADE"</formula>
    </cfRule>
  </conditionalFormatting>
  <conditionalFormatting sqref="Z155:Z156">
    <cfRule type="cellIs" dxfId="1760" priority="2077" operator="equal">
      <formula>"NÃO"</formula>
    </cfRule>
    <cfRule type="cellIs" dxfId="1759" priority="2078" operator="equal">
      <formula>"SIM"</formula>
    </cfRule>
  </conditionalFormatting>
  <conditionalFormatting sqref="Z155:Z156">
    <cfRule type="cellIs" dxfId="1758" priority="2076" operator="equal">
      <formula>"OPORTUNIDADE"</formula>
    </cfRule>
  </conditionalFormatting>
  <conditionalFormatting sqref="Z155:Z156">
    <cfRule type="cellIs" dxfId="1757" priority="2074" operator="equal">
      <formula>"NÃO"</formula>
    </cfRule>
    <cfRule type="cellIs" dxfId="1756" priority="2075" operator="equal">
      <formula>"SIM"</formula>
    </cfRule>
  </conditionalFormatting>
  <conditionalFormatting sqref="Z155:Z156">
    <cfRule type="cellIs" dxfId="1755" priority="2073" operator="equal">
      <formula>"OPORTUNIDADE"</formula>
    </cfRule>
  </conditionalFormatting>
  <conditionalFormatting sqref="Z155:Z156">
    <cfRule type="cellIs" dxfId="1754" priority="2071" operator="equal">
      <formula>"NÃO"</formula>
    </cfRule>
    <cfRule type="cellIs" dxfId="1753" priority="2072" operator="equal">
      <formula>"SIM"</formula>
    </cfRule>
  </conditionalFormatting>
  <conditionalFormatting sqref="Z155:Z156">
    <cfRule type="cellIs" dxfId="1752" priority="2070" operator="equal">
      <formula>"OPORTUNIDADE"</formula>
    </cfRule>
  </conditionalFormatting>
  <conditionalFormatting sqref="Z155:Z156">
    <cfRule type="cellIs" dxfId="1751" priority="2068" operator="equal">
      <formula>"NÃO"</formula>
    </cfRule>
    <cfRule type="cellIs" dxfId="1750" priority="2069" operator="equal">
      <formula>"SIM"</formula>
    </cfRule>
  </conditionalFormatting>
  <conditionalFormatting sqref="Z155:Z156">
    <cfRule type="cellIs" dxfId="1749" priority="2067" operator="equal">
      <formula>"OPORTUNIDADE"</formula>
    </cfRule>
  </conditionalFormatting>
  <conditionalFormatting sqref="Z155:Z156">
    <cfRule type="cellIs" dxfId="1748" priority="2065" operator="equal">
      <formula>"NÃO"</formula>
    </cfRule>
    <cfRule type="cellIs" dxfId="1747" priority="2066" operator="equal">
      <formula>"SIM"</formula>
    </cfRule>
  </conditionalFormatting>
  <conditionalFormatting sqref="Z155:Z156">
    <cfRule type="cellIs" dxfId="1746" priority="2064" operator="equal">
      <formula>"OPORTUNIDADE"</formula>
    </cfRule>
  </conditionalFormatting>
  <conditionalFormatting sqref="Z155:Z156">
    <cfRule type="cellIs" dxfId="1745" priority="2062" operator="equal">
      <formula>"NÃO"</formula>
    </cfRule>
    <cfRule type="cellIs" dxfId="1744" priority="2063" operator="equal">
      <formula>"SIM"</formula>
    </cfRule>
  </conditionalFormatting>
  <conditionalFormatting sqref="Z155:Z156">
    <cfRule type="cellIs" dxfId="1743" priority="2061" operator="equal">
      <formula>"OPORTUNIDADE"</formula>
    </cfRule>
  </conditionalFormatting>
  <conditionalFormatting sqref="Z155:Z156">
    <cfRule type="cellIs" dxfId="1742" priority="2059" operator="equal">
      <formula>"NÃO"</formula>
    </cfRule>
    <cfRule type="cellIs" dxfId="1741" priority="2060" operator="equal">
      <formula>"SIM"</formula>
    </cfRule>
  </conditionalFormatting>
  <conditionalFormatting sqref="Z155:Z156">
    <cfRule type="cellIs" dxfId="1740" priority="2058" operator="equal">
      <formula>"OPORTUNIDADE"</formula>
    </cfRule>
  </conditionalFormatting>
  <conditionalFormatting sqref="Z155:Z156">
    <cfRule type="cellIs" dxfId="1739" priority="2056" operator="equal">
      <formula>"NÃO"</formula>
    </cfRule>
    <cfRule type="cellIs" dxfId="1738" priority="2057" operator="equal">
      <formula>"SIM"</formula>
    </cfRule>
  </conditionalFormatting>
  <conditionalFormatting sqref="Y155:Y156">
    <cfRule type="cellIs" dxfId="1737" priority="2055" operator="equal">
      <formula>"OPORTUNIDADE"</formula>
    </cfRule>
  </conditionalFormatting>
  <conditionalFormatting sqref="Y155:Y156">
    <cfRule type="cellIs" dxfId="1736" priority="2053" operator="equal">
      <formula>"NÃO"</formula>
    </cfRule>
    <cfRule type="cellIs" dxfId="1735" priority="2054" operator="equal">
      <formula>"SIM"</formula>
    </cfRule>
  </conditionalFormatting>
  <conditionalFormatting sqref="Z155:Z156">
    <cfRule type="cellIs" dxfId="1734" priority="2052" operator="equal">
      <formula>"OPORTUNIDADE"</formula>
    </cfRule>
  </conditionalFormatting>
  <conditionalFormatting sqref="Z155:Z156">
    <cfRule type="cellIs" dxfId="1733" priority="2050" operator="equal">
      <formula>"NÃO"</formula>
    </cfRule>
    <cfRule type="cellIs" dxfId="1732" priority="2051" operator="equal">
      <formula>"SIM"</formula>
    </cfRule>
  </conditionalFormatting>
  <conditionalFormatting sqref="Z155:Z156">
    <cfRule type="cellIs" dxfId="1731" priority="2049" operator="equal">
      <formula>"OPORTUNIDADE"</formula>
    </cfRule>
  </conditionalFormatting>
  <conditionalFormatting sqref="Z155:Z156">
    <cfRule type="cellIs" dxfId="1730" priority="2047" operator="equal">
      <formula>"NÃO"</formula>
    </cfRule>
    <cfRule type="cellIs" dxfId="1729" priority="2048" operator="equal">
      <formula>"SIM"</formula>
    </cfRule>
  </conditionalFormatting>
  <conditionalFormatting sqref="Z155:Z156">
    <cfRule type="cellIs" dxfId="1728" priority="2046" operator="equal">
      <formula>"OPORTUNIDADE"</formula>
    </cfRule>
  </conditionalFormatting>
  <conditionalFormatting sqref="Z155:Z156">
    <cfRule type="cellIs" dxfId="1727" priority="2044" operator="equal">
      <formula>"NÃO"</formula>
    </cfRule>
    <cfRule type="cellIs" dxfId="1726" priority="2045" operator="equal">
      <formula>"SIM"</formula>
    </cfRule>
  </conditionalFormatting>
  <conditionalFormatting sqref="Z155:Z156">
    <cfRule type="cellIs" dxfId="1725" priority="2043" operator="equal">
      <formula>"OPORTUNIDADE"</formula>
    </cfRule>
  </conditionalFormatting>
  <conditionalFormatting sqref="Z155:Z156">
    <cfRule type="cellIs" dxfId="1724" priority="2041" operator="equal">
      <formula>"NÃO"</formula>
    </cfRule>
    <cfRule type="cellIs" dxfId="1723" priority="2042" operator="equal">
      <formula>"SIM"</formula>
    </cfRule>
  </conditionalFormatting>
  <conditionalFormatting sqref="Z155:Z156">
    <cfRule type="cellIs" dxfId="1722" priority="2040" operator="equal">
      <formula>"OPORTUNIDADE"</formula>
    </cfRule>
  </conditionalFormatting>
  <conditionalFormatting sqref="Z155:Z156">
    <cfRule type="cellIs" dxfId="1721" priority="2038" operator="equal">
      <formula>"NÃO"</formula>
    </cfRule>
    <cfRule type="cellIs" dxfId="1720" priority="2039" operator="equal">
      <formula>"SIM"</formula>
    </cfRule>
  </conditionalFormatting>
  <conditionalFormatting sqref="Y155:Y156">
    <cfRule type="cellIs" dxfId="1719" priority="2037" operator="equal">
      <formula>"OPORTUNIDADE"</formula>
    </cfRule>
  </conditionalFormatting>
  <conditionalFormatting sqref="Y155:Y156">
    <cfRule type="cellIs" dxfId="1718" priority="2035" operator="equal">
      <formula>"NÃO"</formula>
    </cfRule>
    <cfRule type="cellIs" dxfId="1717" priority="2036" operator="equal">
      <formula>"SIM"</formula>
    </cfRule>
  </conditionalFormatting>
  <conditionalFormatting sqref="Z155:Z156">
    <cfRule type="cellIs" dxfId="1716" priority="2034" operator="equal">
      <formula>"OPORTUNIDADE"</formula>
    </cfRule>
  </conditionalFormatting>
  <conditionalFormatting sqref="Z155:Z156">
    <cfRule type="cellIs" dxfId="1715" priority="2032" operator="equal">
      <formula>"NÃO"</formula>
    </cfRule>
    <cfRule type="cellIs" dxfId="1714" priority="2033" operator="equal">
      <formula>"SIM"</formula>
    </cfRule>
  </conditionalFormatting>
  <conditionalFormatting sqref="Z155:Z156">
    <cfRule type="cellIs" dxfId="1713" priority="2031" operator="equal">
      <formula>"OPORTUNIDADE"</formula>
    </cfRule>
  </conditionalFormatting>
  <conditionalFormatting sqref="Z155:Z156">
    <cfRule type="cellIs" dxfId="1712" priority="2029" operator="equal">
      <formula>"NÃO"</formula>
    </cfRule>
    <cfRule type="cellIs" dxfId="1711" priority="2030" operator="equal">
      <formula>"SIM"</formula>
    </cfRule>
  </conditionalFormatting>
  <conditionalFormatting sqref="Z155:Z156">
    <cfRule type="cellIs" dxfId="1710" priority="2028" operator="equal">
      <formula>"OPORTUNIDADE"</formula>
    </cfRule>
  </conditionalFormatting>
  <conditionalFormatting sqref="Z155:Z156">
    <cfRule type="cellIs" dxfId="1709" priority="2026" operator="equal">
      <formula>"NÃO"</formula>
    </cfRule>
    <cfRule type="cellIs" dxfId="1708" priority="2027" operator="equal">
      <formula>"SIM"</formula>
    </cfRule>
  </conditionalFormatting>
  <conditionalFormatting sqref="Z155:Z156">
    <cfRule type="cellIs" dxfId="1707" priority="2025" operator="equal">
      <formula>"OPORTUNIDADE"</formula>
    </cfRule>
  </conditionalFormatting>
  <conditionalFormatting sqref="Z155:Z156">
    <cfRule type="cellIs" dxfId="1706" priority="2023" operator="equal">
      <formula>"NÃO"</formula>
    </cfRule>
    <cfRule type="cellIs" dxfId="1705" priority="2024" operator="equal">
      <formula>"SIM"</formula>
    </cfRule>
  </conditionalFormatting>
  <conditionalFormatting sqref="Y155:Y156">
    <cfRule type="cellIs" dxfId="1704" priority="2022" operator="equal">
      <formula>"OPORTUNIDADE"</formula>
    </cfRule>
  </conditionalFormatting>
  <conditionalFormatting sqref="Y155:Y156">
    <cfRule type="cellIs" dxfId="1703" priority="2020" operator="equal">
      <formula>"NÃO"</formula>
    </cfRule>
    <cfRule type="cellIs" dxfId="1702" priority="2021" operator="equal">
      <formula>"SIM"</formula>
    </cfRule>
  </conditionalFormatting>
  <conditionalFormatting sqref="Z155:Z156">
    <cfRule type="cellIs" dxfId="1701" priority="2019" operator="equal">
      <formula>"OPORTUNIDADE"</formula>
    </cfRule>
  </conditionalFormatting>
  <conditionalFormatting sqref="Z155:Z156">
    <cfRule type="cellIs" dxfId="1700" priority="2017" operator="equal">
      <formula>"NÃO"</formula>
    </cfRule>
    <cfRule type="cellIs" dxfId="1699" priority="2018" operator="equal">
      <formula>"SIM"</formula>
    </cfRule>
  </conditionalFormatting>
  <conditionalFormatting sqref="Y155:Z155">
    <cfRule type="cellIs" dxfId="1698" priority="2016" operator="equal">
      <formula>"OPORTUNIDADE"</formula>
    </cfRule>
  </conditionalFormatting>
  <conditionalFormatting sqref="Y155:Z155">
    <cfRule type="cellIs" dxfId="1697" priority="2014" operator="equal">
      <formula>"NÃO"</formula>
    </cfRule>
    <cfRule type="cellIs" dxfId="1696" priority="2015" operator="equal">
      <formula>"SIM"</formula>
    </cfRule>
  </conditionalFormatting>
  <conditionalFormatting sqref="Y155:Z155">
    <cfRule type="cellIs" dxfId="1695" priority="2013" operator="equal">
      <formula>"OPORTUNIDADE"</formula>
    </cfRule>
  </conditionalFormatting>
  <conditionalFormatting sqref="Y155:Z155">
    <cfRule type="cellIs" dxfId="1694" priority="2011" operator="equal">
      <formula>"NÃO"</formula>
    </cfRule>
    <cfRule type="cellIs" dxfId="1693" priority="2012" operator="equal">
      <formula>"SIM"</formula>
    </cfRule>
  </conditionalFormatting>
  <conditionalFormatting sqref="Y155:Z155">
    <cfRule type="cellIs" dxfId="1692" priority="2010" operator="equal">
      <formula>"OPORTUNIDADE"</formula>
    </cfRule>
  </conditionalFormatting>
  <conditionalFormatting sqref="Y155:Z155">
    <cfRule type="cellIs" dxfId="1691" priority="2008" operator="equal">
      <formula>"NÃO"</formula>
    </cfRule>
    <cfRule type="cellIs" dxfId="1690" priority="2009" operator="equal">
      <formula>"SIM"</formula>
    </cfRule>
  </conditionalFormatting>
  <conditionalFormatting sqref="Y156:Z156">
    <cfRule type="cellIs" dxfId="1689" priority="2007" operator="equal">
      <formula>"OPORTUNIDADE"</formula>
    </cfRule>
  </conditionalFormatting>
  <conditionalFormatting sqref="Y156:Z156">
    <cfRule type="cellIs" dxfId="1688" priority="2005" operator="equal">
      <formula>"NÃO"</formula>
    </cfRule>
    <cfRule type="cellIs" dxfId="1687" priority="2006" operator="equal">
      <formula>"SIM"</formula>
    </cfRule>
  </conditionalFormatting>
  <conditionalFormatting sqref="Y156:Z156">
    <cfRule type="cellIs" dxfId="1686" priority="2004" operator="equal">
      <formula>"OPORTUNIDADE"</formula>
    </cfRule>
  </conditionalFormatting>
  <conditionalFormatting sqref="Y156:Z156">
    <cfRule type="cellIs" dxfId="1685" priority="2002" operator="equal">
      <formula>"NÃO"</formula>
    </cfRule>
    <cfRule type="cellIs" dxfId="1684" priority="2003" operator="equal">
      <formula>"SIM"</formula>
    </cfRule>
  </conditionalFormatting>
  <conditionalFormatting sqref="Y156:Z156">
    <cfRule type="cellIs" dxfId="1683" priority="2001" operator="equal">
      <formula>"OPORTUNIDADE"</formula>
    </cfRule>
  </conditionalFormatting>
  <conditionalFormatting sqref="Y156:Z156">
    <cfRule type="cellIs" dxfId="1682" priority="1999" operator="equal">
      <formula>"NÃO"</formula>
    </cfRule>
    <cfRule type="cellIs" dxfId="1681" priority="2000" operator="equal">
      <formula>"SIM"</formula>
    </cfRule>
  </conditionalFormatting>
  <conditionalFormatting sqref="BP142">
    <cfRule type="iconSet" priority="1998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997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996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995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994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993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1987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680" priority="1983" operator="equal">
      <formula>"OPORTUNIDADE"</formula>
    </cfRule>
  </conditionalFormatting>
  <conditionalFormatting sqref="Z164">
    <cfRule type="cellIs" dxfId="1679" priority="1981" operator="equal">
      <formula>"NÃO"</formula>
    </cfRule>
    <cfRule type="cellIs" dxfId="1678" priority="1982" operator="equal">
      <formula>"SIM"</formula>
    </cfRule>
  </conditionalFormatting>
  <conditionalFormatting sqref="Z164">
    <cfRule type="cellIs" dxfId="1677" priority="1980" operator="equal">
      <formula>"OPORTUNIDADE"</formula>
    </cfRule>
  </conditionalFormatting>
  <conditionalFormatting sqref="Z164">
    <cfRule type="cellIs" dxfId="1676" priority="1978" operator="equal">
      <formula>"NÃO"</formula>
    </cfRule>
    <cfRule type="cellIs" dxfId="1675" priority="1979" operator="equal">
      <formula>"SIM"</formula>
    </cfRule>
  </conditionalFormatting>
  <conditionalFormatting sqref="Z164">
    <cfRule type="cellIs" dxfId="1674" priority="1977" operator="equal">
      <formula>"OPORTUNIDADE"</formula>
    </cfRule>
  </conditionalFormatting>
  <conditionalFormatting sqref="Z164">
    <cfRule type="cellIs" dxfId="1673" priority="1975" operator="equal">
      <formula>"NÃO"</formula>
    </cfRule>
    <cfRule type="cellIs" dxfId="1672" priority="1976" operator="equal">
      <formula>"SIM"</formula>
    </cfRule>
  </conditionalFormatting>
  <conditionalFormatting sqref="Z164">
    <cfRule type="cellIs" dxfId="1671" priority="1974" operator="equal">
      <formula>"OPORTUNIDADE"</formula>
    </cfRule>
  </conditionalFormatting>
  <conditionalFormatting sqref="Z164">
    <cfRule type="cellIs" dxfId="1670" priority="1972" operator="equal">
      <formula>"NÃO"</formula>
    </cfRule>
    <cfRule type="cellIs" dxfId="1669" priority="1973" operator="equal">
      <formula>"SIM"</formula>
    </cfRule>
  </conditionalFormatting>
  <conditionalFormatting sqref="Z164">
    <cfRule type="cellIs" dxfId="1668" priority="1971" operator="equal">
      <formula>"OPORTUNIDADE"</formula>
    </cfRule>
  </conditionalFormatting>
  <conditionalFormatting sqref="Z164">
    <cfRule type="cellIs" dxfId="1667" priority="1969" operator="equal">
      <formula>"NÃO"</formula>
    </cfRule>
    <cfRule type="cellIs" dxfId="1666" priority="1970" operator="equal">
      <formula>"SIM"</formula>
    </cfRule>
  </conditionalFormatting>
  <conditionalFormatting sqref="Z164">
    <cfRule type="cellIs" dxfId="1665" priority="1968" operator="equal">
      <formula>"OPORTUNIDADE"</formula>
    </cfRule>
  </conditionalFormatting>
  <conditionalFormatting sqref="Z164">
    <cfRule type="cellIs" dxfId="1664" priority="1966" operator="equal">
      <formula>"NÃO"</formula>
    </cfRule>
    <cfRule type="cellIs" dxfId="1663" priority="1967" operator="equal">
      <formula>"SIM"</formula>
    </cfRule>
  </conditionalFormatting>
  <conditionalFormatting sqref="Y164:Y165">
    <cfRule type="cellIs" dxfId="1662" priority="1965" operator="equal">
      <formula>"OPORTUNIDADE"</formula>
    </cfRule>
  </conditionalFormatting>
  <conditionalFormatting sqref="Y164:Y165">
    <cfRule type="cellIs" dxfId="1661" priority="1963" operator="equal">
      <formula>"NÃO"</formula>
    </cfRule>
    <cfRule type="cellIs" dxfId="1660" priority="1964" operator="equal">
      <formula>"SIM"</formula>
    </cfRule>
  </conditionalFormatting>
  <conditionalFormatting sqref="Z164">
    <cfRule type="cellIs" dxfId="1659" priority="1962" operator="equal">
      <formula>"OPORTUNIDADE"</formula>
    </cfRule>
  </conditionalFormatting>
  <conditionalFormatting sqref="Z164">
    <cfRule type="cellIs" dxfId="1658" priority="1960" operator="equal">
      <formula>"NÃO"</formula>
    </cfRule>
    <cfRule type="cellIs" dxfId="1657" priority="1961" operator="equal">
      <formula>"SIM"</formula>
    </cfRule>
  </conditionalFormatting>
  <conditionalFormatting sqref="Z164">
    <cfRule type="cellIs" dxfId="1656" priority="1959" operator="equal">
      <formula>"OPORTUNIDADE"</formula>
    </cfRule>
  </conditionalFormatting>
  <conditionalFormatting sqref="Z164">
    <cfRule type="cellIs" dxfId="1655" priority="1957" operator="equal">
      <formula>"NÃO"</formula>
    </cfRule>
    <cfRule type="cellIs" dxfId="1654" priority="1958" operator="equal">
      <formula>"SIM"</formula>
    </cfRule>
  </conditionalFormatting>
  <conditionalFormatting sqref="Z164">
    <cfRule type="cellIs" dxfId="1653" priority="1956" operator="equal">
      <formula>"OPORTUNIDADE"</formula>
    </cfRule>
  </conditionalFormatting>
  <conditionalFormatting sqref="Z164">
    <cfRule type="cellIs" dxfId="1652" priority="1954" operator="equal">
      <formula>"NÃO"</formula>
    </cfRule>
    <cfRule type="cellIs" dxfId="1651" priority="1955" operator="equal">
      <formula>"SIM"</formula>
    </cfRule>
  </conditionalFormatting>
  <conditionalFormatting sqref="Z164">
    <cfRule type="cellIs" dxfId="1650" priority="1953" operator="equal">
      <formula>"OPORTUNIDADE"</formula>
    </cfRule>
  </conditionalFormatting>
  <conditionalFormatting sqref="Z164">
    <cfRule type="cellIs" dxfId="1649" priority="1951" operator="equal">
      <formula>"NÃO"</formula>
    </cfRule>
    <cfRule type="cellIs" dxfId="1648" priority="1952" operator="equal">
      <formula>"SIM"</formula>
    </cfRule>
  </conditionalFormatting>
  <conditionalFormatting sqref="Z164">
    <cfRule type="cellIs" dxfId="1647" priority="1950" operator="equal">
      <formula>"OPORTUNIDADE"</formula>
    </cfRule>
  </conditionalFormatting>
  <conditionalFormatting sqref="Z164">
    <cfRule type="cellIs" dxfId="1646" priority="1948" operator="equal">
      <formula>"NÃO"</formula>
    </cfRule>
    <cfRule type="cellIs" dxfId="1645" priority="1949" operator="equal">
      <formula>"SIM"</formula>
    </cfRule>
  </conditionalFormatting>
  <conditionalFormatting sqref="Z164">
    <cfRule type="cellIs" dxfId="1644" priority="1947" operator="equal">
      <formula>"OPORTUNIDADE"</formula>
    </cfRule>
  </conditionalFormatting>
  <conditionalFormatting sqref="Z164">
    <cfRule type="cellIs" dxfId="1643" priority="1945" operator="equal">
      <formula>"NÃO"</formula>
    </cfRule>
    <cfRule type="cellIs" dxfId="1642" priority="1946" operator="equal">
      <formula>"SIM"</formula>
    </cfRule>
  </conditionalFormatting>
  <conditionalFormatting sqref="Z164">
    <cfRule type="cellIs" dxfId="1641" priority="1944" operator="equal">
      <formula>"OPORTUNIDADE"</formula>
    </cfRule>
  </conditionalFormatting>
  <conditionalFormatting sqref="Z164">
    <cfRule type="cellIs" dxfId="1640" priority="1942" operator="equal">
      <formula>"NÃO"</formula>
    </cfRule>
    <cfRule type="cellIs" dxfId="1639" priority="1943" operator="equal">
      <formula>"SIM"</formula>
    </cfRule>
  </conditionalFormatting>
  <conditionalFormatting sqref="Z164">
    <cfRule type="cellIs" dxfId="1638" priority="1941" operator="equal">
      <formula>"OPORTUNIDADE"</formula>
    </cfRule>
  </conditionalFormatting>
  <conditionalFormatting sqref="Z164">
    <cfRule type="cellIs" dxfId="1637" priority="1939" operator="equal">
      <formula>"NÃO"</formula>
    </cfRule>
    <cfRule type="cellIs" dxfId="1636" priority="1940" operator="equal">
      <formula>"SIM"</formula>
    </cfRule>
  </conditionalFormatting>
  <conditionalFormatting sqref="Z164">
    <cfRule type="cellIs" dxfId="1635" priority="1938" operator="equal">
      <formula>"OPORTUNIDADE"</formula>
    </cfRule>
  </conditionalFormatting>
  <conditionalFormatting sqref="Z164">
    <cfRule type="cellIs" dxfId="1634" priority="1936" operator="equal">
      <formula>"NÃO"</formula>
    </cfRule>
    <cfRule type="cellIs" dxfId="1633" priority="1937" operator="equal">
      <formula>"SIM"</formula>
    </cfRule>
  </conditionalFormatting>
  <conditionalFormatting sqref="Z164">
    <cfRule type="cellIs" dxfId="1632" priority="1935" operator="equal">
      <formula>"OPORTUNIDADE"</formula>
    </cfRule>
  </conditionalFormatting>
  <conditionalFormatting sqref="Z164">
    <cfRule type="cellIs" dxfId="1631" priority="1933" operator="equal">
      <formula>"NÃO"</formula>
    </cfRule>
    <cfRule type="cellIs" dxfId="1630" priority="1934" operator="equal">
      <formula>"SIM"</formula>
    </cfRule>
  </conditionalFormatting>
  <conditionalFormatting sqref="Z164">
    <cfRule type="cellIs" dxfId="1629" priority="1932" operator="equal">
      <formula>"OPORTUNIDADE"</formula>
    </cfRule>
  </conditionalFormatting>
  <conditionalFormatting sqref="Z164">
    <cfRule type="cellIs" dxfId="1628" priority="1930" operator="equal">
      <formula>"NÃO"</formula>
    </cfRule>
    <cfRule type="cellIs" dxfId="1627" priority="1931" operator="equal">
      <formula>"SIM"</formula>
    </cfRule>
  </conditionalFormatting>
  <conditionalFormatting sqref="Z164">
    <cfRule type="cellIs" dxfId="1626" priority="1929" operator="equal">
      <formula>"OPORTUNIDADE"</formula>
    </cfRule>
  </conditionalFormatting>
  <conditionalFormatting sqref="Z164">
    <cfRule type="cellIs" dxfId="1625" priority="1927" operator="equal">
      <formula>"NÃO"</formula>
    </cfRule>
    <cfRule type="cellIs" dxfId="1624" priority="1928" operator="equal">
      <formula>"SIM"</formula>
    </cfRule>
  </conditionalFormatting>
  <conditionalFormatting sqref="Z164">
    <cfRule type="cellIs" dxfId="1623" priority="1926" operator="equal">
      <formula>"OPORTUNIDADE"</formula>
    </cfRule>
  </conditionalFormatting>
  <conditionalFormatting sqref="Z164">
    <cfRule type="cellIs" dxfId="1622" priority="1924" operator="equal">
      <formula>"NÃO"</formula>
    </cfRule>
    <cfRule type="cellIs" dxfId="1621" priority="1925" operator="equal">
      <formula>"SIM"</formula>
    </cfRule>
  </conditionalFormatting>
  <conditionalFormatting sqref="Z164">
    <cfRule type="cellIs" dxfId="1620" priority="1923" operator="equal">
      <formula>"OPORTUNIDADE"</formula>
    </cfRule>
  </conditionalFormatting>
  <conditionalFormatting sqref="Z164">
    <cfRule type="cellIs" dxfId="1619" priority="1921" operator="equal">
      <formula>"NÃO"</formula>
    </cfRule>
    <cfRule type="cellIs" dxfId="1618" priority="1922" operator="equal">
      <formula>"SIM"</formula>
    </cfRule>
  </conditionalFormatting>
  <conditionalFormatting sqref="Z164">
    <cfRule type="cellIs" dxfId="1617" priority="1920" operator="equal">
      <formula>"OPORTUNIDADE"</formula>
    </cfRule>
  </conditionalFormatting>
  <conditionalFormatting sqref="Z164">
    <cfRule type="cellIs" dxfId="1616" priority="1918" operator="equal">
      <formula>"NÃO"</formula>
    </cfRule>
    <cfRule type="cellIs" dxfId="1615" priority="1919" operator="equal">
      <formula>"SIM"</formula>
    </cfRule>
  </conditionalFormatting>
  <conditionalFormatting sqref="Z164">
    <cfRule type="cellIs" dxfId="1614" priority="1917" operator="equal">
      <formula>"OPORTUNIDADE"</formula>
    </cfRule>
  </conditionalFormatting>
  <conditionalFormatting sqref="Z164">
    <cfRule type="cellIs" dxfId="1613" priority="1915" operator="equal">
      <formula>"NÃO"</formula>
    </cfRule>
    <cfRule type="cellIs" dxfId="1612" priority="1916" operator="equal">
      <formula>"SIM"</formula>
    </cfRule>
  </conditionalFormatting>
  <conditionalFormatting sqref="Z164">
    <cfRule type="cellIs" dxfId="1611" priority="1914" operator="equal">
      <formula>"OPORTUNIDADE"</formula>
    </cfRule>
  </conditionalFormatting>
  <conditionalFormatting sqref="Z164">
    <cfRule type="cellIs" dxfId="1610" priority="1912" operator="equal">
      <formula>"NÃO"</formula>
    </cfRule>
    <cfRule type="cellIs" dxfId="1609" priority="1913" operator="equal">
      <formula>"SIM"</formula>
    </cfRule>
  </conditionalFormatting>
  <conditionalFormatting sqref="Z164">
    <cfRule type="cellIs" dxfId="1608" priority="1911" operator="equal">
      <formula>"OPORTUNIDADE"</formula>
    </cfRule>
  </conditionalFormatting>
  <conditionalFormatting sqref="Z164">
    <cfRule type="cellIs" dxfId="1607" priority="1909" operator="equal">
      <formula>"NÃO"</formula>
    </cfRule>
    <cfRule type="cellIs" dxfId="1606" priority="1910" operator="equal">
      <formula>"SIM"</formula>
    </cfRule>
  </conditionalFormatting>
  <conditionalFormatting sqref="Y164:Y165">
    <cfRule type="cellIs" dxfId="1605" priority="1908" operator="equal">
      <formula>"OPORTUNIDADE"</formula>
    </cfRule>
  </conditionalFormatting>
  <conditionalFormatting sqref="Y164:Y165">
    <cfRule type="cellIs" dxfId="1604" priority="1906" operator="equal">
      <formula>"NÃO"</formula>
    </cfRule>
    <cfRule type="cellIs" dxfId="1603" priority="1907" operator="equal">
      <formula>"SIM"</formula>
    </cfRule>
  </conditionalFormatting>
  <conditionalFormatting sqref="Z164">
    <cfRule type="cellIs" dxfId="1602" priority="1905" operator="equal">
      <formula>"OPORTUNIDADE"</formula>
    </cfRule>
  </conditionalFormatting>
  <conditionalFormatting sqref="Z164">
    <cfRule type="cellIs" dxfId="1601" priority="1903" operator="equal">
      <formula>"NÃO"</formula>
    </cfRule>
    <cfRule type="cellIs" dxfId="1600" priority="1904" operator="equal">
      <formula>"SIM"</formula>
    </cfRule>
  </conditionalFormatting>
  <conditionalFormatting sqref="Z164">
    <cfRule type="cellIs" dxfId="1599" priority="1902" operator="equal">
      <formula>"OPORTUNIDADE"</formula>
    </cfRule>
  </conditionalFormatting>
  <conditionalFormatting sqref="Z164">
    <cfRule type="cellIs" dxfId="1598" priority="1900" operator="equal">
      <formula>"NÃO"</formula>
    </cfRule>
    <cfRule type="cellIs" dxfId="1597" priority="1901" operator="equal">
      <formula>"SIM"</formula>
    </cfRule>
  </conditionalFormatting>
  <conditionalFormatting sqref="Z164">
    <cfRule type="cellIs" dxfId="1596" priority="1899" operator="equal">
      <formula>"OPORTUNIDADE"</formula>
    </cfRule>
  </conditionalFormatting>
  <conditionalFormatting sqref="Z164">
    <cfRule type="cellIs" dxfId="1595" priority="1897" operator="equal">
      <formula>"NÃO"</formula>
    </cfRule>
    <cfRule type="cellIs" dxfId="1594" priority="1898" operator="equal">
      <formula>"SIM"</formula>
    </cfRule>
  </conditionalFormatting>
  <conditionalFormatting sqref="Z164">
    <cfRule type="cellIs" dxfId="1593" priority="1896" operator="equal">
      <formula>"OPORTUNIDADE"</formula>
    </cfRule>
  </conditionalFormatting>
  <conditionalFormatting sqref="Z164">
    <cfRule type="cellIs" dxfId="1592" priority="1894" operator="equal">
      <formula>"NÃO"</formula>
    </cfRule>
    <cfRule type="cellIs" dxfId="1591" priority="1895" operator="equal">
      <formula>"SIM"</formula>
    </cfRule>
  </conditionalFormatting>
  <conditionalFormatting sqref="Z164">
    <cfRule type="cellIs" dxfId="1590" priority="1893" operator="equal">
      <formula>"OPORTUNIDADE"</formula>
    </cfRule>
  </conditionalFormatting>
  <conditionalFormatting sqref="Z164">
    <cfRule type="cellIs" dxfId="1589" priority="1891" operator="equal">
      <formula>"NÃO"</formula>
    </cfRule>
    <cfRule type="cellIs" dxfId="1588" priority="1892" operator="equal">
      <formula>"SIM"</formula>
    </cfRule>
  </conditionalFormatting>
  <conditionalFormatting sqref="Y164:Y165">
    <cfRule type="cellIs" dxfId="1587" priority="1890" operator="equal">
      <formula>"OPORTUNIDADE"</formula>
    </cfRule>
  </conditionalFormatting>
  <conditionalFormatting sqref="Y164:Y165">
    <cfRule type="cellIs" dxfId="1586" priority="1888" operator="equal">
      <formula>"NÃO"</formula>
    </cfRule>
    <cfRule type="cellIs" dxfId="1585" priority="1889" operator="equal">
      <formula>"SIM"</formula>
    </cfRule>
  </conditionalFormatting>
  <conditionalFormatting sqref="Z164">
    <cfRule type="cellIs" dxfId="1584" priority="1887" operator="equal">
      <formula>"OPORTUNIDADE"</formula>
    </cfRule>
  </conditionalFormatting>
  <conditionalFormatting sqref="Z164">
    <cfRule type="cellIs" dxfId="1583" priority="1885" operator="equal">
      <formula>"NÃO"</formula>
    </cfRule>
    <cfRule type="cellIs" dxfId="1582" priority="1886" operator="equal">
      <formula>"SIM"</formula>
    </cfRule>
  </conditionalFormatting>
  <conditionalFormatting sqref="Z164">
    <cfRule type="cellIs" dxfId="1581" priority="1884" operator="equal">
      <formula>"OPORTUNIDADE"</formula>
    </cfRule>
  </conditionalFormatting>
  <conditionalFormatting sqref="Z164">
    <cfRule type="cellIs" dxfId="1580" priority="1882" operator="equal">
      <formula>"NÃO"</formula>
    </cfRule>
    <cfRule type="cellIs" dxfId="1579" priority="1883" operator="equal">
      <formula>"SIM"</formula>
    </cfRule>
  </conditionalFormatting>
  <conditionalFormatting sqref="Z164">
    <cfRule type="cellIs" dxfId="1578" priority="1881" operator="equal">
      <formula>"OPORTUNIDADE"</formula>
    </cfRule>
  </conditionalFormatting>
  <conditionalFormatting sqref="Z164">
    <cfRule type="cellIs" dxfId="1577" priority="1879" operator="equal">
      <formula>"NÃO"</formula>
    </cfRule>
    <cfRule type="cellIs" dxfId="1576" priority="1880" operator="equal">
      <formula>"SIM"</formula>
    </cfRule>
  </conditionalFormatting>
  <conditionalFormatting sqref="Z164">
    <cfRule type="cellIs" dxfId="1575" priority="1878" operator="equal">
      <formula>"OPORTUNIDADE"</formula>
    </cfRule>
  </conditionalFormatting>
  <conditionalFormatting sqref="Z164">
    <cfRule type="cellIs" dxfId="1574" priority="1876" operator="equal">
      <formula>"NÃO"</formula>
    </cfRule>
    <cfRule type="cellIs" dxfId="1573" priority="1877" operator="equal">
      <formula>"SIM"</formula>
    </cfRule>
  </conditionalFormatting>
  <conditionalFormatting sqref="Z164">
    <cfRule type="cellIs" dxfId="1572" priority="1875" operator="equal">
      <formula>"OPORTUNIDADE"</formula>
    </cfRule>
  </conditionalFormatting>
  <conditionalFormatting sqref="Z164">
    <cfRule type="cellIs" dxfId="1571" priority="1873" operator="equal">
      <formula>"NÃO"</formula>
    </cfRule>
    <cfRule type="cellIs" dxfId="1570" priority="1874" operator="equal">
      <formula>"SIM"</formula>
    </cfRule>
  </conditionalFormatting>
  <conditionalFormatting sqref="Z164">
    <cfRule type="cellIs" dxfId="1569" priority="1872" operator="equal">
      <formula>"OPORTUNIDADE"</formula>
    </cfRule>
  </conditionalFormatting>
  <conditionalFormatting sqref="Z164">
    <cfRule type="cellIs" dxfId="1568" priority="1870" operator="equal">
      <formula>"NÃO"</formula>
    </cfRule>
    <cfRule type="cellIs" dxfId="1567" priority="1871" operator="equal">
      <formula>"SIM"</formula>
    </cfRule>
  </conditionalFormatting>
  <conditionalFormatting sqref="Z164">
    <cfRule type="cellIs" dxfId="1566" priority="1869" operator="equal">
      <formula>"OPORTUNIDADE"</formula>
    </cfRule>
  </conditionalFormatting>
  <conditionalFormatting sqref="Z164">
    <cfRule type="cellIs" dxfId="1565" priority="1867" operator="equal">
      <formula>"NÃO"</formula>
    </cfRule>
    <cfRule type="cellIs" dxfId="1564" priority="1868" operator="equal">
      <formula>"SIM"</formula>
    </cfRule>
  </conditionalFormatting>
  <conditionalFormatting sqref="Z164">
    <cfRule type="cellIs" dxfId="1563" priority="1866" operator="equal">
      <formula>"OPORTUNIDADE"</formula>
    </cfRule>
  </conditionalFormatting>
  <conditionalFormatting sqref="Z164">
    <cfRule type="cellIs" dxfId="1562" priority="1864" operator="equal">
      <formula>"NÃO"</formula>
    </cfRule>
    <cfRule type="cellIs" dxfId="1561" priority="1865" operator="equal">
      <formula>"SIM"</formula>
    </cfRule>
  </conditionalFormatting>
  <conditionalFormatting sqref="Z164">
    <cfRule type="cellIs" dxfId="1560" priority="1863" operator="equal">
      <formula>"OPORTUNIDADE"</formula>
    </cfRule>
  </conditionalFormatting>
  <conditionalFormatting sqref="Z164">
    <cfRule type="cellIs" dxfId="1559" priority="1861" operator="equal">
      <formula>"NÃO"</formula>
    </cfRule>
    <cfRule type="cellIs" dxfId="1558" priority="1862" operator="equal">
      <formula>"SIM"</formula>
    </cfRule>
  </conditionalFormatting>
  <conditionalFormatting sqref="Z164">
    <cfRule type="cellIs" dxfId="1557" priority="1860" operator="equal">
      <formula>"OPORTUNIDADE"</formula>
    </cfRule>
  </conditionalFormatting>
  <conditionalFormatting sqref="Z164">
    <cfRule type="cellIs" dxfId="1556" priority="1858" operator="equal">
      <formula>"NÃO"</formula>
    </cfRule>
    <cfRule type="cellIs" dxfId="1555" priority="1859" operator="equal">
      <formula>"SIM"</formula>
    </cfRule>
  </conditionalFormatting>
  <conditionalFormatting sqref="Y169">
    <cfRule type="cellIs" dxfId="1554" priority="1857" operator="equal">
      <formula>"OPORTUNIDADE"</formula>
    </cfRule>
  </conditionalFormatting>
  <conditionalFormatting sqref="Y169">
    <cfRule type="cellIs" dxfId="1553" priority="1855" operator="equal">
      <formula>"NÃO"</formula>
    </cfRule>
    <cfRule type="cellIs" dxfId="1552" priority="1856" operator="equal">
      <formula>"SIM"</formula>
    </cfRule>
  </conditionalFormatting>
  <conditionalFormatting sqref="Y169">
    <cfRule type="cellIs" dxfId="1551" priority="1854" operator="equal">
      <formula>"OPORTUNIDADE"</formula>
    </cfRule>
  </conditionalFormatting>
  <conditionalFormatting sqref="Y169">
    <cfRule type="cellIs" dxfId="1550" priority="1852" operator="equal">
      <formula>"NÃO"</formula>
    </cfRule>
    <cfRule type="cellIs" dxfId="1549" priority="1853" operator="equal">
      <formula>"SIM"</formula>
    </cfRule>
  </conditionalFormatting>
  <conditionalFormatting sqref="Y169">
    <cfRule type="cellIs" dxfId="1548" priority="1851" operator="equal">
      <formula>"OPORTUNIDADE"</formula>
    </cfRule>
  </conditionalFormatting>
  <conditionalFormatting sqref="Y169">
    <cfRule type="cellIs" dxfId="1547" priority="1849" operator="equal">
      <formula>"NÃO"</formula>
    </cfRule>
    <cfRule type="cellIs" dxfId="1546" priority="1850" operator="equal">
      <formula>"SIM"</formula>
    </cfRule>
  </conditionalFormatting>
  <conditionalFormatting sqref="Y173:Y174 Y176:Y177">
    <cfRule type="cellIs" dxfId="1545" priority="1848" operator="equal">
      <formula>"OPORTUNIDADE"</formula>
    </cfRule>
  </conditionalFormatting>
  <conditionalFormatting sqref="Y173:Y174 Y176:Y177">
    <cfRule type="cellIs" dxfId="1544" priority="1846" operator="equal">
      <formula>"NÃO"</formula>
    </cfRule>
    <cfRule type="cellIs" dxfId="1543" priority="1847" operator="equal">
      <formula>"SIM"</formula>
    </cfRule>
  </conditionalFormatting>
  <conditionalFormatting sqref="Y173:Y174 Y176:Y177">
    <cfRule type="cellIs" dxfId="1542" priority="1845" operator="equal">
      <formula>"OPORTUNIDADE"</formula>
    </cfRule>
  </conditionalFormatting>
  <conditionalFormatting sqref="Y173:Y174 Y176:Y177">
    <cfRule type="cellIs" dxfId="1541" priority="1843" operator="equal">
      <formula>"NÃO"</formula>
    </cfRule>
    <cfRule type="cellIs" dxfId="1540" priority="1844" operator="equal">
      <formula>"SIM"</formula>
    </cfRule>
  </conditionalFormatting>
  <conditionalFormatting sqref="Y173:Y174 Y176:Y177">
    <cfRule type="cellIs" dxfId="1539" priority="1842" operator="equal">
      <formula>"OPORTUNIDADE"</formula>
    </cfRule>
  </conditionalFormatting>
  <conditionalFormatting sqref="Y173:Y174 Y176:Y177">
    <cfRule type="cellIs" dxfId="1538" priority="1840" operator="equal">
      <formula>"NÃO"</formula>
    </cfRule>
    <cfRule type="cellIs" dxfId="1537" priority="1841" operator="equal">
      <formula>"SIM"</formula>
    </cfRule>
  </conditionalFormatting>
  <conditionalFormatting sqref="Y176:Y181">
    <cfRule type="cellIs" dxfId="1536" priority="1839" operator="equal">
      <formula>"OPORTUNIDADE"</formula>
    </cfRule>
  </conditionalFormatting>
  <conditionalFormatting sqref="Y176:Y181">
    <cfRule type="cellIs" dxfId="1535" priority="1837" operator="equal">
      <formula>"NÃO"</formula>
    </cfRule>
    <cfRule type="cellIs" dxfId="1534" priority="1838" operator="equal">
      <formula>"SIM"</formula>
    </cfRule>
  </conditionalFormatting>
  <conditionalFormatting sqref="Y176:Y181">
    <cfRule type="cellIs" dxfId="1533" priority="1836" operator="equal">
      <formula>"OPORTUNIDADE"</formula>
    </cfRule>
  </conditionalFormatting>
  <conditionalFormatting sqref="Y176:Y181">
    <cfRule type="cellIs" dxfId="1532" priority="1834" operator="equal">
      <formula>"NÃO"</formula>
    </cfRule>
    <cfRule type="cellIs" dxfId="1531" priority="1835" operator="equal">
      <formula>"SIM"</formula>
    </cfRule>
  </conditionalFormatting>
  <conditionalFormatting sqref="Y176:Y181">
    <cfRule type="cellIs" dxfId="1530" priority="1833" operator="equal">
      <formula>"OPORTUNIDADE"</formula>
    </cfRule>
  </conditionalFormatting>
  <conditionalFormatting sqref="Y176:Y181">
    <cfRule type="cellIs" dxfId="1529" priority="1831" operator="equal">
      <formula>"NÃO"</formula>
    </cfRule>
    <cfRule type="cellIs" dxfId="1528" priority="1832" operator="equal">
      <formula>"SIM"</formula>
    </cfRule>
  </conditionalFormatting>
  <conditionalFormatting sqref="Z176:Z179">
    <cfRule type="cellIs" dxfId="1527" priority="1830" operator="equal">
      <formula>"OPORTUNIDADE"</formula>
    </cfRule>
  </conditionalFormatting>
  <conditionalFormatting sqref="Z176:Z179">
    <cfRule type="cellIs" dxfId="1526" priority="1828" operator="equal">
      <formula>"NÃO"</formula>
    </cfRule>
    <cfRule type="cellIs" dxfId="1525" priority="1829" operator="equal">
      <formula>"SIM"</formula>
    </cfRule>
  </conditionalFormatting>
  <conditionalFormatting sqref="Z176:Z179">
    <cfRule type="cellIs" dxfId="1524" priority="1827" operator="equal">
      <formula>"OPORTUNIDADE"</formula>
    </cfRule>
  </conditionalFormatting>
  <conditionalFormatting sqref="Z176:Z179">
    <cfRule type="cellIs" dxfId="1523" priority="1825" operator="equal">
      <formula>"NÃO"</formula>
    </cfRule>
    <cfRule type="cellIs" dxfId="1522" priority="1826" operator="equal">
      <formula>"SIM"</formula>
    </cfRule>
  </conditionalFormatting>
  <conditionalFormatting sqref="Z176:Z179">
    <cfRule type="cellIs" dxfId="1521" priority="1824" operator="equal">
      <formula>"OPORTUNIDADE"</formula>
    </cfRule>
  </conditionalFormatting>
  <conditionalFormatting sqref="Z176:Z179">
    <cfRule type="cellIs" dxfId="1520" priority="1822" operator="equal">
      <formula>"NÃO"</formula>
    </cfRule>
    <cfRule type="cellIs" dxfId="1519" priority="1823" operator="equal">
      <formula>"SIM"</formula>
    </cfRule>
  </conditionalFormatting>
  <conditionalFormatting sqref="Z176:Z179">
    <cfRule type="cellIs" dxfId="1518" priority="1821" operator="equal">
      <formula>"OPORTUNIDADE"</formula>
    </cfRule>
  </conditionalFormatting>
  <conditionalFormatting sqref="Z176:Z179">
    <cfRule type="cellIs" dxfId="1517" priority="1819" operator="equal">
      <formula>"NÃO"</formula>
    </cfRule>
    <cfRule type="cellIs" dxfId="1516" priority="1820" operator="equal">
      <formula>"SIM"</formula>
    </cfRule>
  </conditionalFormatting>
  <conditionalFormatting sqref="Z176:Z179">
    <cfRule type="cellIs" dxfId="1515" priority="1818" operator="equal">
      <formula>"OPORTUNIDADE"</formula>
    </cfRule>
  </conditionalFormatting>
  <conditionalFormatting sqref="Z176:Z179">
    <cfRule type="cellIs" dxfId="1514" priority="1816" operator="equal">
      <formula>"NÃO"</formula>
    </cfRule>
    <cfRule type="cellIs" dxfId="1513" priority="1817" operator="equal">
      <formula>"SIM"</formula>
    </cfRule>
  </conditionalFormatting>
  <conditionalFormatting sqref="Z176:Z179">
    <cfRule type="cellIs" dxfId="1512" priority="1815" operator="equal">
      <formula>"OPORTUNIDADE"</formula>
    </cfRule>
  </conditionalFormatting>
  <conditionalFormatting sqref="Z176:Z179">
    <cfRule type="cellIs" dxfId="1511" priority="1813" operator="equal">
      <formula>"NÃO"</formula>
    </cfRule>
    <cfRule type="cellIs" dxfId="1510" priority="1814" operator="equal">
      <formula>"SIM"</formula>
    </cfRule>
  </conditionalFormatting>
  <conditionalFormatting sqref="Z176:Z179">
    <cfRule type="cellIs" dxfId="1509" priority="1812" operator="equal">
      <formula>"OPORTUNIDADE"</formula>
    </cfRule>
  </conditionalFormatting>
  <conditionalFormatting sqref="Z176:Z179">
    <cfRule type="cellIs" dxfId="1508" priority="1810" operator="equal">
      <formula>"NÃO"</formula>
    </cfRule>
    <cfRule type="cellIs" dxfId="1507" priority="1811" operator="equal">
      <formula>"SIM"</formula>
    </cfRule>
  </conditionalFormatting>
  <conditionalFormatting sqref="Z176:Z179">
    <cfRule type="cellIs" dxfId="1506" priority="1809" operator="equal">
      <formula>"OPORTUNIDADE"</formula>
    </cfRule>
  </conditionalFormatting>
  <conditionalFormatting sqref="Z176:Z179">
    <cfRule type="cellIs" dxfId="1505" priority="1807" operator="equal">
      <formula>"NÃO"</formula>
    </cfRule>
    <cfRule type="cellIs" dxfId="1504" priority="1808" operator="equal">
      <formula>"SIM"</formula>
    </cfRule>
  </conditionalFormatting>
  <conditionalFormatting sqref="Z176:Z179">
    <cfRule type="cellIs" dxfId="1503" priority="1806" operator="equal">
      <formula>"OPORTUNIDADE"</formula>
    </cfRule>
  </conditionalFormatting>
  <conditionalFormatting sqref="Z176:Z179">
    <cfRule type="cellIs" dxfId="1502" priority="1804" operator="equal">
      <formula>"NÃO"</formula>
    </cfRule>
    <cfRule type="cellIs" dxfId="1501" priority="1805" operator="equal">
      <formula>"SIM"</formula>
    </cfRule>
  </conditionalFormatting>
  <conditionalFormatting sqref="Z176:Z179">
    <cfRule type="cellIs" dxfId="1500" priority="1803" operator="equal">
      <formula>"OPORTUNIDADE"</formula>
    </cfRule>
  </conditionalFormatting>
  <conditionalFormatting sqref="Z176:Z179">
    <cfRule type="cellIs" dxfId="1499" priority="1801" operator="equal">
      <formula>"NÃO"</formula>
    </cfRule>
    <cfRule type="cellIs" dxfId="1498" priority="1802" operator="equal">
      <formula>"SIM"</formula>
    </cfRule>
  </conditionalFormatting>
  <conditionalFormatting sqref="Z176:Z179">
    <cfRule type="cellIs" dxfId="1497" priority="1800" operator="equal">
      <formula>"OPORTUNIDADE"</formula>
    </cfRule>
  </conditionalFormatting>
  <conditionalFormatting sqref="Z176:Z179">
    <cfRule type="cellIs" dxfId="1496" priority="1798" operator="equal">
      <formula>"NÃO"</formula>
    </cfRule>
    <cfRule type="cellIs" dxfId="1495" priority="1799" operator="equal">
      <formula>"SIM"</formula>
    </cfRule>
  </conditionalFormatting>
  <conditionalFormatting sqref="Z176:Z179">
    <cfRule type="cellIs" dxfId="1494" priority="1797" operator="equal">
      <formula>"OPORTUNIDADE"</formula>
    </cfRule>
  </conditionalFormatting>
  <conditionalFormatting sqref="Z176:Z179">
    <cfRule type="cellIs" dxfId="1493" priority="1795" operator="equal">
      <formula>"NÃO"</formula>
    </cfRule>
    <cfRule type="cellIs" dxfId="1492" priority="1796" operator="equal">
      <formula>"SIM"</formula>
    </cfRule>
  </conditionalFormatting>
  <conditionalFormatting sqref="Z176:Z179">
    <cfRule type="cellIs" dxfId="1491" priority="1794" operator="equal">
      <formula>"OPORTUNIDADE"</formula>
    </cfRule>
  </conditionalFormatting>
  <conditionalFormatting sqref="Z176:Z179">
    <cfRule type="cellIs" dxfId="1490" priority="1792" operator="equal">
      <formula>"NÃO"</formula>
    </cfRule>
    <cfRule type="cellIs" dxfId="1489" priority="1793" operator="equal">
      <formula>"SIM"</formula>
    </cfRule>
  </conditionalFormatting>
  <conditionalFormatting sqref="Z176:Z179">
    <cfRule type="cellIs" dxfId="1488" priority="1791" operator="equal">
      <formula>"OPORTUNIDADE"</formula>
    </cfRule>
  </conditionalFormatting>
  <conditionalFormatting sqref="Z176:Z179">
    <cfRule type="cellIs" dxfId="1487" priority="1789" operator="equal">
      <formula>"NÃO"</formula>
    </cfRule>
    <cfRule type="cellIs" dxfId="1486" priority="1790" operator="equal">
      <formula>"SIM"</formula>
    </cfRule>
  </conditionalFormatting>
  <conditionalFormatting sqref="Z176:Z179">
    <cfRule type="cellIs" dxfId="1485" priority="1788" operator="equal">
      <formula>"OPORTUNIDADE"</formula>
    </cfRule>
  </conditionalFormatting>
  <conditionalFormatting sqref="Z176:Z179">
    <cfRule type="cellIs" dxfId="1484" priority="1786" operator="equal">
      <formula>"NÃO"</formula>
    </cfRule>
    <cfRule type="cellIs" dxfId="1483" priority="1787" operator="equal">
      <formula>"SIM"</formula>
    </cfRule>
  </conditionalFormatting>
  <conditionalFormatting sqref="Z176:Z179">
    <cfRule type="cellIs" dxfId="1482" priority="1785" operator="equal">
      <formula>"OPORTUNIDADE"</formula>
    </cfRule>
  </conditionalFormatting>
  <conditionalFormatting sqref="Z176:Z179">
    <cfRule type="cellIs" dxfId="1481" priority="1783" operator="equal">
      <formula>"NÃO"</formula>
    </cfRule>
    <cfRule type="cellIs" dxfId="1480" priority="1784" operator="equal">
      <formula>"SIM"</formula>
    </cfRule>
  </conditionalFormatting>
  <conditionalFormatting sqref="Z176:Z179">
    <cfRule type="cellIs" dxfId="1479" priority="1782" operator="equal">
      <formula>"OPORTUNIDADE"</formula>
    </cfRule>
  </conditionalFormatting>
  <conditionalFormatting sqref="Z176:Z179">
    <cfRule type="cellIs" dxfId="1478" priority="1780" operator="equal">
      <formula>"NÃO"</formula>
    </cfRule>
    <cfRule type="cellIs" dxfId="1477" priority="1781" operator="equal">
      <formula>"SIM"</formula>
    </cfRule>
  </conditionalFormatting>
  <conditionalFormatting sqref="Z176:Z179">
    <cfRule type="cellIs" dxfId="1476" priority="1779" operator="equal">
      <formula>"OPORTUNIDADE"</formula>
    </cfRule>
  </conditionalFormatting>
  <conditionalFormatting sqref="Z176:Z179">
    <cfRule type="cellIs" dxfId="1475" priority="1777" operator="equal">
      <formula>"NÃO"</formula>
    </cfRule>
    <cfRule type="cellIs" dxfId="1474" priority="1778" operator="equal">
      <formula>"SIM"</formula>
    </cfRule>
  </conditionalFormatting>
  <conditionalFormatting sqref="Y176:Y179">
    <cfRule type="cellIs" dxfId="1473" priority="1776" operator="equal">
      <formula>"OPORTUNIDADE"</formula>
    </cfRule>
  </conditionalFormatting>
  <conditionalFormatting sqref="Y176:Y179">
    <cfRule type="cellIs" dxfId="1472" priority="1774" operator="equal">
      <formula>"NÃO"</formula>
    </cfRule>
    <cfRule type="cellIs" dxfId="1471" priority="1775" operator="equal">
      <formula>"SIM"</formula>
    </cfRule>
  </conditionalFormatting>
  <conditionalFormatting sqref="Z176:Z179">
    <cfRule type="cellIs" dxfId="1470" priority="1773" operator="equal">
      <formula>"OPORTUNIDADE"</formula>
    </cfRule>
  </conditionalFormatting>
  <conditionalFormatting sqref="Z176:Z179">
    <cfRule type="cellIs" dxfId="1469" priority="1771" operator="equal">
      <formula>"NÃO"</formula>
    </cfRule>
    <cfRule type="cellIs" dxfId="1468" priority="1772" operator="equal">
      <formula>"SIM"</formula>
    </cfRule>
  </conditionalFormatting>
  <conditionalFormatting sqref="Z176:Z179">
    <cfRule type="cellIs" dxfId="1467" priority="1770" operator="equal">
      <formula>"OPORTUNIDADE"</formula>
    </cfRule>
  </conditionalFormatting>
  <conditionalFormatting sqref="Z176:Z179">
    <cfRule type="cellIs" dxfId="1466" priority="1768" operator="equal">
      <formula>"NÃO"</formula>
    </cfRule>
    <cfRule type="cellIs" dxfId="1465" priority="1769" operator="equal">
      <formula>"SIM"</formula>
    </cfRule>
  </conditionalFormatting>
  <conditionalFormatting sqref="Z176:Z179">
    <cfRule type="cellIs" dxfId="1464" priority="1767" operator="equal">
      <formula>"OPORTUNIDADE"</formula>
    </cfRule>
  </conditionalFormatting>
  <conditionalFormatting sqref="Z176:Z179">
    <cfRule type="cellIs" dxfId="1463" priority="1765" operator="equal">
      <formula>"NÃO"</formula>
    </cfRule>
    <cfRule type="cellIs" dxfId="1462" priority="1766" operator="equal">
      <formula>"SIM"</formula>
    </cfRule>
  </conditionalFormatting>
  <conditionalFormatting sqref="Z176:Z179">
    <cfRule type="cellIs" dxfId="1461" priority="1764" operator="equal">
      <formula>"OPORTUNIDADE"</formula>
    </cfRule>
  </conditionalFormatting>
  <conditionalFormatting sqref="Z176:Z179">
    <cfRule type="cellIs" dxfId="1460" priority="1762" operator="equal">
      <formula>"NÃO"</formula>
    </cfRule>
    <cfRule type="cellIs" dxfId="1459" priority="1763" operator="equal">
      <formula>"SIM"</formula>
    </cfRule>
  </conditionalFormatting>
  <conditionalFormatting sqref="Z176:Z179">
    <cfRule type="cellIs" dxfId="1458" priority="1761" operator="equal">
      <formula>"OPORTUNIDADE"</formula>
    </cfRule>
  </conditionalFormatting>
  <conditionalFormatting sqref="Z176:Z179">
    <cfRule type="cellIs" dxfId="1457" priority="1759" operator="equal">
      <formula>"NÃO"</formula>
    </cfRule>
    <cfRule type="cellIs" dxfId="1456" priority="1760" operator="equal">
      <formula>"SIM"</formula>
    </cfRule>
  </conditionalFormatting>
  <conditionalFormatting sqref="Y176:Y179">
    <cfRule type="cellIs" dxfId="1455" priority="1758" operator="equal">
      <formula>"OPORTUNIDADE"</formula>
    </cfRule>
  </conditionalFormatting>
  <conditionalFormatting sqref="Y176:Y179">
    <cfRule type="cellIs" dxfId="1454" priority="1756" operator="equal">
      <formula>"NÃO"</formula>
    </cfRule>
    <cfRule type="cellIs" dxfId="1453" priority="1757" operator="equal">
      <formula>"SIM"</formula>
    </cfRule>
  </conditionalFormatting>
  <conditionalFormatting sqref="Z176:Z180">
    <cfRule type="cellIs" dxfId="1452" priority="1755" operator="equal">
      <formula>"OPORTUNIDADE"</formula>
    </cfRule>
  </conditionalFormatting>
  <conditionalFormatting sqref="Z176:Z180">
    <cfRule type="cellIs" dxfId="1451" priority="1753" operator="equal">
      <formula>"NÃO"</formula>
    </cfRule>
    <cfRule type="cellIs" dxfId="1450" priority="1754" operator="equal">
      <formula>"SIM"</formula>
    </cfRule>
  </conditionalFormatting>
  <conditionalFormatting sqref="Z176:Z180">
    <cfRule type="cellIs" dxfId="1449" priority="1752" operator="equal">
      <formula>"OPORTUNIDADE"</formula>
    </cfRule>
  </conditionalFormatting>
  <conditionalFormatting sqref="Z176:Z180">
    <cfRule type="cellIs" dxfId="1448" priority="1750" operator="equal">
      <formula>"NÃO"</formula>
    </cfRule>
    <cfRule type="cellIs" dxfId="1447" priority="1751" operator="equal">
      <formula>"SIM"</formula>
    </cfRule>
  </conditionalFormatting>
  <conditionalFormatting sqref="Z176:Z180">
    <cfRule type="cellIs" dxfId="1446" priority="1749" operator="equal">
      <formula>"OPORTUNIDADE"</formula>
    </cfRule>
  </conditionalFormatting>
  <conditionalFormatting sqref="Z176:Z180">
    <cfRule type="cellIs" dxfId="1445" priority="1747" operator="equal">
      <formula>"NÃO"</formula>
    </cfRule>
    <cfRule type="cellIs" dxfId="1444" priority="1748" operator="equal">
      <formula>"SIM"</formula>
    </cfRule>
  </conditionalFormatting>
  <conditionalFormatting sqref="Z176:Z180">
    <cfRule type="cellIs" dxfId="1443" priority="1746" operator="equal">
      <formula>"OPORTUNIDADE"</formula>
    </cfRule>
  </conditionalFormatting>
  <conditionalFormatting sqref="Z176:Z180">
    <cfRule type="cellIs" dxfId="1442" priority="1744" operator="equal">
      <formula>"NÃO"</formula>
    </cfRule>
    <cfRule type="cellIs" dxfId="1441" priority="1745" operator="equal">
      <formula>"SIM"</formula>
    </cfRule>
  </conditionalFormatting>
  <conditionalFormatting sqref="Y176:Y181">
    <cfRule type="cellIs" dxfId="1440" priority="1743" operator="equal">
      <formula>"OPORTUNIDADE"</formula>
    </cfRule>
  </conditionalFormatting>
  <conditionalFormatting sqref="Y176:Y181">
    <cfRule type="cellIs" dxfId="1439" priority="1741" operator="equal">
      <formula>"NÃO"</formula>
    </cfRule>
    <cfRule type="cellIs" dxfId="1438" priority="1742" operator="equal">
      <formula>"SIM"</formula>
    </cfRule>
  </conditionalFormatting>
  <conditionalFormatting sqref="Z176:Z180">
    <cfRule type="cellIs" dxfId="1437" priority="1740" operator="equal">
      <formula>"OPORTUNIDADE"</formula>
    </cfRule>
  </conditionalFormatting>
  <conditionalFormatting sqref="Z176:Z180">
    <cfRule type="cellIs" dxfId="1436" priority="1738" operator="equal">
      <formula>"NÃO"</formula>
    </cfRule>
    <cfRule type="cellIs" dxfId="1435" priority="1739" operator="equal">
      <formula>"SIM"</formula>
    </cfRule>
  </conditionalFormatting>
  <conditionalFormatting sqref="Y176:Z176">
    <cfRule type="cellIs" dxfId="1434" priority="1734" operator="equal">
      <formula>"OPORTUNIDADE"</formula>
    </cfRule>
  </conditionalFormatting>
  <conditionalFormatting sqref="Y176:Z176">
    <cfRule type="cellIs" dxfId="1433" priority="1732" operator="equal">
      <formula>"NÃO"</formula>
    </cfRule>
    <cfRule type="cellIs" dxfId="1432" priority="1733" operator="equal">
      <formula>"SIM"</formula>
    </cfRule>
  </conditionalFormatting>
  <conditionalFormatting sqref="Y176:Z176">
    <cfRule type="cellIs" dxfId="1431" priority="1731" operator="equal">
      <formula>"OPORTUNIDADE"</formula>
    </cfRule>
  </conditionalFormatting>
  <conditionalFormatting sqref="Y176:Z176">
    <cfRule type="cellIs" dxfId="1430" priority="1729" operator="equal">
      <formula>"NÃO"</formula>
    </cfRule>
    <cfRule type="cellIs" dxfId="1429" priority="1730" operator="equal">
      <formula>"SIM"</formula>
    </cfRule>
  </conditionalFormatting>
  <conditionalFormatting sqref="Y176:Z176">
    <cfRule type="cellIs" dxfId="1428" priority="1722" operator="equal">
      <formula>"OPORTUNIDADE"</formula>
    </cfRule>
  </conditionalFormatting>
  <conditionalFormatting sqref="Y176:Z176">
    <cfRule type="cellIs" dxfId="1427" priority="1720" operator="equal">
      <formula>"NÃO"</formula>
    </cfRule>
    <cfRule type="cellIs" dxfId="1426" priority="1721" operator="equal">
      <formula>"SIM"</formula>
    </cfRule>
  </conditionalFormatting>
  <conditionalFormatting sqref="Y176:Z176">
    <cfRule type="cellIs" dxfId="1425" priority="1719" operator="equal">
      <formula>"OPORTUNIDADE"</formula>
    </cfRule>
  </conditionalFormatting>
  <conditionalFormatting sqref="Y176:Z176">
    <cfRule type="cellIs" dxfId="1424" priority="1717" operator="equal">
      <formula>"NÃO"</formula>
    </cfRule>
    <cfRule type="cellIs" dxfId="1423" priority="1718" operator="equal">
      <formula>"SIM"</formula>
    </cfRule>
  </conditionalFormatting>
  <conditionalFormatting sqref="Y176:Z176">
    <cfRule type="cellIs" dxfId="1422" priority="1716" operator="equal">
      <formula>"OPORTUNIDADE"</formula>
    </cfRule>
  </conditionalFormatting>
  <conditionalFormatting sqref="Y176:Z176">
    <cfRule type="cellIs" dxfId="1421" priority="1714" operator="equal">
      <formula>"NÃO"</formula>
    </cfRule>
    <cfRule type="cellIs" dxfId="1420" priority="1715" operator="equal">
      <formula>"SIM"</formula>
    </cfRule>
  </conditionalFormatting>
  <conditionalFormatting sqref="Y177:Z177">
    <cfRule type="cellIs" dxfId="1419" priority="1713" operator="equal">
      <formula>"OPORTUNIDADE"</formula>
    </cfRule>
  </conditionalFormatting>
  <conditionalFormatting sqref="Y177:Z177">
    <cfRule type="cellIs" dxfId="1418" priority="1711" operator="equal">
      <formula>"NÃO"</formula>
    </cfRule>
    <cfRule type="cellIs" dxfId="1417" priority="1712" operator="equal">
      <formula>"SIM"</formula>
    </cfRule>
  </conditionalFormatting>
  <conditionalFormatting sqref="Y177:Z177">
    <cfRule type="cellIs" dxfId="1416" priority="1710" operator="equal">
      <formula>"OPORTUNIDADE"</formula>
    </cfRule>
  </conditionalFormatting>
  <conditionalFormatting sqref="Y177:Z177">
    <cfRule type="cellIs" dxfId="1415" priority="1708" operator="equal">
      <formula>"NÃO"</formula>
    </cfRule>
    <cfRule type="cellIs" dxfId="1414" priority="1709" operator="equal">
      <formula>"SIM"</formula>
    </cfRule>
  </conditionalFormatting>
  <conditionalFormatting sqref="Y176:Z176">
    <cfRule type="cellIs" dxfId="1413" priority="1707" operator="equal">
      <formula>"OPORTUNIDADE"</formula>
    </cfRule>
  </conditionalFormatting>
  <conditionalFormatting sqref="Y176:Z176">
    <cfRule type="cellIs" dxfId="1412" priority="1705" operator="equal">
      <formula>"NÃO"</formula>
    </cfRule>
    <cfRule type="cellIs" dxfId="1411" priority="1706" operator="equal">
      <formula>"SIM"</formula>
    </cfRule>
  </conditionalFormatting>
  <conditionalFormatting sqref="Y176:Z176">
    <cfRule type="cellIs" dxfId="1410" priority="1704" operator="equal">
      <formula>"OPORTUNIDADE"</formula>
    </cfRule>
  </conditionalFormatting>
  <conditionalFormatting sqref="Y176:Z176">
    <cfRule type="cellIs" dxfId="1409" priority="1702" operator="equal">
      <formula>"NÃO"</formula>
    </cfRule>
    <cfRule type="cellIs" dxfId="1408" priority="1703" operator="equal">
      <formula>"SIM"</formula>
    </cfRule>
  </conditionalFormatting>
  <conditionalFormatting sqref="Y177:Z177">
    <cfRule type="cellIs" dxfId="1407" priority="1701" operator="equal">
      <formula>"OPORTUNIDADE"</formula>
    </cfRule>
  </conditionalFormatting>
  <conditionalFormatting sqref="Y177:Z177">
    <cfRule type="cellIs" dxfId="1406" priority="1699" operator="equal">
      <formula>"NÃO"</formula>
    </cfRule>
    <cfRule type="cellIs" dxfId="1405" priority="1700" operator="equal">
      <formula>"SIM"</formula>
    </cfRule>
  </conditionalFormatting>
  <conditionalFormatting sqref="Y177:Z177">
    <cfRule type="cellIs" dxfId="1404" priority="1698" operator="equal">
      <formula>"OPORTUNIDADE"</formula>
    </cfRule>
  </conditionalFormatting>
  <conditionalFormatting sqref="Y177:Z177">
    <cfRule type="cellIs" dxfId="1403" priority="1696" operator="equal">
      <formula>"NÃO"</formula>
    </cfRule>
    <cfRule type="cellIs" dxfId="1402" priority="1697" operator="equal">
      <formula>"SIM"</formula>
    </cfRule>
  </conditionalFormatting>
  <conditionalFormatting sqref="Y170">
    <cfRule type="cellIs" dxfId="1401" priority="1695" operator="equal">
      <formula>"OPORTUNIDADE"</formula>
    </cfRule>
  </conditionalFormatting>
  <conditionalFormatting sqref="Y170">
    <cfRule type="cellIs" dxfId="1400" priority="1693" operator="equal">
      <formula>"NÃO"</formula>
    </cfRule>
    <cfRule type="cellIs" dxfId="1399" priority="1694" operator="equal">
      <formula>"SIM"</formula>
    </cfRule>
  </conditionalFormatting>
  <conditionalFormatting sqref="Y170">
    <cfRule type="cellIs" dxfId="1398" priority="1692" operator="equal">
      <formula>"OPORTUNIDADE"</formula>
    </cfRule>
  </conditionalFormatting>
  <conditionalFormatting sqref="Y170">
    <cfRule type="cellIs" dxfId="1397" priority="1690" operator="equal">
      <formula>"NÃO"</formula>
    </cfRule>
    <cfRule type="cellIs" dxfId="1396" priority="1691" operator="equal">
      <formula>"SIM"</formula>
    </cfRule>
  </conditionalFormatting>
  <conditionalFormatting sqref="Y170">
    <cfRule type="cellIs" dxfId="1395" priority="1689" operator="equal">
      <formula>"OPORTUNIDADE"</formula>
    </cfRule>
  </conditionalFormatting>
  <conditionalFormatting sqref="Y170">
    <cfRule type="cellIs" dxfId="1394" priority="1687" operator="equal">
      <formula>"NÃO"</formula>
    </cfRule>
    <cfRule type="cellIs" dxfId="1393" priority="1688" operator="equal">
      <formula>"SIM"</formula>
    </cfRule>
  </conditionalFormatting>
  <conditionalFormatting sqref="Z170">
    <cfRule type="cellIs" dxfId="1392" priority="1686" operator="equal">
      <formula>"OPORTUNIDADE"</formula>
    </cfRule>
  </conditionalFormatting>
  <conditionalFormatting sqref="Z170">
    <cfRule type="cellIs" dxfId="1391" priority="1684" operator="equal">
      <formula>"NÃO"</formula>
    </cfRule>
    <cfRule type="cellIs" dxfId="1390" priority="1685" operator="equal">
      <formula>"SIM"</formula>
    </cfRule>
  </conditionalFormatting>
  <conditionalFormatting sqref="Z170">
    <cfRule type="cellIs" dxfId="1389" priority="1683" operator="equal">
      <formula>"OPORTUNIDADE"</formula>
    </cfRule>
  </conditionalFormatting>
  <conditionalFormatting sqref="Z170">
    <cfRule type="cellIs" dxfId="1388" priority="1681" operator="equal">
      <formula>"NÃO"</formula>
    </cfRule>
    <cfRule type="cellIs" dxfId="1387" priority="1682" operator="equal">
      <formula>"SIM"</formula>
    </cfRule>
  </conditionalFormatting>
  <conditionalFormatting sqref="Z170">
    <cfRule type="cellIs" dxfId="1386" priority="1680" operator="equal">
      <formula>"OPORTUNIDADE"</formula>
    </cfRule>
  </conditionalFormatting>
  <conditionalFormatting sqref="Z170">
    <cfRule type="cellIs" dxfId="1385" priority="1678" operator="equal">
      <formula>"NÃO"</formula>
    </cfRule>
    <cfRule type="cellIs" dxfId="1384" priority="1679" operator="equal">
      <formula>"SIM"</formula>
    </cfRule>
  </conditionalFormatting>
  <conditionalFormatting sqref="Z170">
    <cfRule type="cellIs" dxfId="1383" priority="1677" operator="equal">
      <formula>"OPORTUNIDADE"</formula>
    </cfRule>
  </conditionalFormatting>
  <conditionalFormatting sqref="Z170">
    <cfRule type="cellIs" dxfId="1382" priority="1675" operator="equal">
      <formula>"NÃO"</formula>
    </cfRule>
    <cfRule type="cellIs" dxfId="1381" priority="1676" operator="equal">
      <formula>"SIM"</formula>
    </cfRule>
  </conditionalFormatting>
  <conditionalFormatting sqref="Z170">
    <cfRule type="cellIs" dxfId="1380" priority="1674" operator="equal">
      <formula>"OPORTUNIDADE"</formula>
    </cfRule>
  </conditionalFormatting>
  <conditionalFormatting sqref="Z170">
    <cfRule type="cellIs" dxfId="1379" priority="1672" operator="equal">
      <formula>"NÃO"</formula>
    </cfRule>
    <cfRule type="cellIs" dxfId="1378" priority="1673" operator="equal">
      <formula>"SIM"</formula>
    </cfRule>
  </conditionalFormatting>
  <conditionalFormatting sqref="Z170">
    <cfRule type="cellIs" dxfId="1377" priority="1671" operator="equal">
      <formula>"OPORTUNIDADE"</formula>
    </cfRule>
  </conditionalFormatting>
  <conditionalFormatting sqref="Z170">
    <cfRule type="cellIs" dxfId="1376" priority="1669" operator="equal">
      <formula>"NÃO"</formula>
    </cfRule>
    <cfRule type="cellIs" dxfId="1375" priority="1670" operator="equal">
      <formula>"SIM"</formula>
    </cfRule>
  </conditionalFormatting>
  <conditionalFormatting sqref="Z170">
    <cfRule type="cellIs" dxfId="1374" priority="1668" operator="equal">
      <formula>"OPORTUNIDADE"</formula>
    </cfRule>
  </conditionalFormatting>
  <conditionalFormatting sqref="Z170">
    <cfRule type="cellIs" dxfId="1373" priority="1666" operator="equal">
      <formula>"NÃO"</formula>
    </cfRule>
    <cfRule type="cellIs" dxfId="1372" priority="1667" operator="equal">
      <formula>"SIM"</formula>
    </cfRule>
  </conditionalFormatting>
  <conditionalFormatting sqref="Z170">
    <cfRule type="cellIs" dxfId="1371" priority="1665" operator="equal">
      <formula>"OPORTUNIDADE"</formula>
    </cfRule>
  </conditionalFormatting>
  <conditionalFormatting sqref="Z170">
    <cfRule type="cellIs" dxfId="1370" priority="1663" operator="equal">
      <formula>"NÃO"</formula>
    </cfRule>
    <cfRule type="cellIs" dxfId="1369" priority="1664" operator="equal">
      <formula>"SIM"</formula>
    </cfRule>
  </conditionalFormatting>
  <conditionalFormatting sqref="Z170">
    <cfRule type="cellIs" dxfId="1368" priority="1662" operator="equal">
      <formula>"OPORTUNIDADE"</formula>
    </cfRule>
  </conditionalFormatting>
  <conditionalFormatting sqref="Z170">
    <cfRule type="cellIs" dxfId="1367" priority="1660" operator="equal">
      <formula>"NÃO"</formula>
    </cfRule>
    <cfRule type="cellIs" dxfId="1366" priority="1661" operator="equal">
      <formula>"SIM"</formula>
    </cfRule>
  </conditionalFormatting>
  <conditionalFormatting sqref="Z170">
    <cfRule type="cellIs" dxfId="1365" priority="1659" operator="equal">
      <formula>"OPORTUNIDADE"</formula>
    </cfRule>
  </conditionalFormatting>
  <conditionalFormatting sqref="Z170">
    <cfRule type="cellIs" dxfId="1364" priority="1657" operator="equal">
      <formula>"NÃO"</formula>
    </cfRule>
    <cfRule type="cellIs" dxfId="1363" priority="1658" operator="equal">
      <formula>"SIM"</formula>
    </cfRule>
  </conditionalFormatting>
  <conditionalFormatting sqref="Z170">
    <cfRule type="cellIs" dxfId="1362" priority="1656" operator="equal">
      <formula>"OPORTUNIDADE"</formula>
    </cfRule>
  </conditionalFormatting>
  <conditionalFormatting sqref="Z170">
    <cfRule type="cellIs" dxfId="1361" priority="1654" operator="equal">
      <formula>"NÃO"</formula>
    </cfRule>
    <cfRule type="cellIs" dxfId="1360" priority="1655" operator="equal">
      <formula>"SIM"</formula>
    </cfRule>
  </conditionalFormatting>
  <conditionalFormatting sqref="Z170">
    <cfRule type="cellIs" dxfId="1359" priority="1653" operator="equal">
      <formula>"OPORTUNIDADE"</formula>
    </cfRule>
  </conditionalFormatting>
  <conditionalFormatting sqref="Z170">
    <cfRule type="cellIs" dxfId="1358" priority="1651" operator="equal">
      <formula>"NÃO"</formula>
    </cfRule>
    <cfRule type="cellIs" dxfId="1357" priority="1652" operator="equal">
      <formula>"SIM"</formula>
    </cfRule>
  </conditionalFormatting>
  <conditionalFormatting sqref="Z170">
    <cfRule type="cellIs" dxfId="1356" priority="1650" operator="equal">
      <formula>"OPORTUNIDADE"</formula>
    </cfRule>
  </conditionalFormatting>
  <conditionalFormatting sqref="Z170">
    <cfRule type="cellIs" dxfId="1355" priority="1648" operator="equal">
      <formula>"NÃO"</formula>
    </cfRule>
    <cfRule type="cellIs" dxfId="1354" priority="1649" operator="equal">
      <formula>"SIM"</formula>
    </cfRule>
  </conditionalFormatting>
  <conditionalFormatting sqref="Z170">
    <cfRule type="cellIs" dxfId="1353" priority="1647" operator="equal">
      <formula>"OPORTUNIDADE"</formula>
    </cfRule>
  </conditionalFormatting>
  <conditionalFormatting sqref="Z170">
    <cfRule type="cellIs" dxfId="1352" priority="1645" operator="equal">
      <formula>"NÃO"</formula>
    </cfRule>
    <cfRule type="cellIs" dxfId="1351" priority="1646" operator="equal">
      <formula>"SIM"</formula>
    </cfRule>
  </conditionalFormatting>
  <conditionalFormatting sqref="Z170">
    <cfRule type="cellIs" dxfId="1350" priority="1644" operator="equal">
      <formula>"OPORTUNIDADE"</formula>
    </cfRule>
  </conditionalFormatting>
  <conditionalFormatting sqref="Z170">
    <cfRule type="cellIs" dxfId="1349" priority="1642" operator="equal">
      <formula>"NÃO"</formula>
    </cfRule>
    <cfRule type="cellIs" dxfId="1348" priority="1643" operator="equal">
      <formula>"SIM"</formula>
    </cfRule>
  </conditionalFormatting>
  <conditionalFormatting sqref="Z170">
    <cfRule type="cellIs" dxfId="1347" priority="1641" operator="equal">
      <formula>"OPORTUNIDADE"</formula>
    </cfRule>
  </conditionalFormatting>
  <conditionalFormatting sqref="Z170">
    <cfRule type="cellIs" dxfId="1346" priority="1639" operator="equal">
      <formula>"NÃO"</formula>
    </cfRule>
    <cfRule type="cellIs" dxfId="1345" priority="1640" operator="equal">
      <formula>"SIM"</formula>
    </cfRule>
  </conditionalFormatting>
  <conditionalFormatting sqref="Z170">
    <cfRule type="cellIs" dxfId="1344" priority="1638" operator="equal">
      <formula>"OPORTUNIDADE"</formula>
    </cfRule>
  </conditionalFormatting>
  <conditionalFormatting sqref="Z170">
    <cfRule type="cellIs" dxfId="1343" priority="1636" operator="equal">
      <formula>"NÃO"</formula>
    </cfRule>
    <cfRule type="cellIs" dxfId="1342" priority="1637" operator="equal">
      <formula>"SIM"</formula>
    </cfRule>
  </conditionalFormatting>
  <conditionalFormatting sqref="Z170">
    <cfRule type="cellIs" dxfId="1341" priority="1635" operator="equal">
      <formula>"OPORTUNIDADE"</formula>
    </cfRule>
  </conditionalFormatting>
  <conditionalFormatting sqref="Z170">
    <cfRule type="cellIs" dxfId="1340" priority="1633" operator="equal">
      <formula>"NÃO"</formula>
    </cfRule>
    <cfRule type="cellIs" dxfId="1339" priority="1634" operator="equal">
      <formula>"SIM"</formula>
    </cfRule>
  </conditionalFormatting>
  <conditionalFormatting sqref="Y170">
    <cfRule type="cellIs" dxfId="1338" priority="1632" operator="equal">
      <formula>"OPORTUNIDADE"</formula>
    </cfRule>
  </conditionalFormatting>
  <conditionalFormatting sqref="Y170">
    <cfRule type="cellIs" dxfId="1337" priority="1630" operator="equal">
      <formula>"NÃO"</formula>
    </cfRule>
    <cfRule type="cellIs" dxfId="1336" priority="1631" operator="equal">
      <formula>"SIM"</formula>
    </cfRule>
  </conditionalFormatting>
  <conditionalFormatting sqref="Z170">
    <cfRule type="cellIs" dxfId="1335" priority="1629" operator="equal">
      <formula>"OPORTUNIDADE"</formula>
    </cfRule>
  </conditionalFormatting>
  <conditionalFormatting sqref="Z170">
    <cfRule type="cellIs" dxfId="1334" priority="1627" operator="equal">
      <formula>"NÃO"</formula>
    </cfRule>
    <cfRule type="cellIs" dxfId="1333" priority="1628" operator="equal">
      <formula>"SIM"</formula>
    </cfRule>
  </conditionalFormatting>
  <conditionalFormatting sqref="Z170">
    <cfRule type="cellIs" dxfId="1332" priority="1626" operator="equal">
      <formula>"OPORTUNIDADE"</formula>
    </cfRule>
  </conditionalFormatting>
  <conditionalFormatting sqref="Z170">
    <cfRule type="cellIs" dxfId="1331" priority="1624" operator="equal">
      <formula>"NÃO"</formula>
    </cfRule>
    <cfRule type="cellIs" dxfId="1330" priority="1625" operator="equal">
      <formula>"SIM"</formula>
    </cfRule>
  </conditionalFormatting>
  <conditionalFormatting sqref="Z170">
    <cfRule type="cellIs" dxfId="1329" priority="1623" operator="equal">
      <formula>"OPORTUNIDADE"</formula>
    </cfRule>
  </conditionalFormatting>
  <conditionalFormatting sqref="Z170">
    <cfRule type="cellIs" dxfId="1328" priority="1621" operator="equal">
      <formula>"NÃO"</formula>
    </cfRule>
    <cfRule type="cellIs" dxfId="1327" priority="1622" operator="equal">
      <formula>"SIM"</formula>
    </cfRule>
  </conditionalFormatting>
  <conditionalFormatting sqref="Z170">
    <cfRule type="cellIs" dxfId="1326" priority="1620" operator="equal">
      <formula>"OPORTUNIDADE"</formula>
    </cfRule>
  </conditionalFormatting>
  <conditionalFormatting sqref="Z170">
    <cfRule type="cellIs" dxfId="1325" priority="1618" operator="equal">
      <formula>"NÃO"</formula>
    </cfRule>
    <cfRule type="cellIs" dxfId="1324" priority="1619" operator="equal">
      <formula>"SIM"</formula>
    </cfRule>
  </conditionalFormatting>
  <conditionalFormatting sqref="Z170">
    <cfRule type="cellIs" dxfId="1323" priority="1617" operator="equal">
      <formula>"OPORTUNIDADE"</formula>
    </cfRule>
  </conditionalFormatting>
  <conditionalFormatting sqref="Z170">
    <cfRule type="cellIs" dxfId="1322" priority="1615" operator="equal">
      <formula>"NÃO"</formula>
    </cfRule>
    <cfRule type="cellIs" dxfId="1321" priority="1616" operator="equal">
      <formula>"SIM"</formula>
    </cfRule>
  </conditionalFormatting>
  <conditionalFormatting sqref="Y170">
    <cfRule type="cellIs" dxfId="1320" priority="1614" operator="equal">
      <formula>"OPORTUNIDADE"</formula>
    </cfRule>
  </conditionalFormatting>
  <conditionalFormatting sqref="Y170">
    <cfRule type="cellIs" dxfId="1319" priority="1612" operator="equal">
      <formula>"NÃO"</formula>
    </cfRule>
    <cfRule type="cellIs" dxfId="1318" priority="1613" operator="equal">
      <formula>"SIM"</formula>
    </cfRule>
  </conditionalFormatting>
  <conditionalFormatting sqref="Z170">
    <cfRule type="cellIs" dxfId="1317" priority="1611" operator="equal">
      <formula>"OPORTUNIDADE"</formula>
    </cfRule>
  </conditionalFormatting>
  <conditionalFormatting sqref="Z170">
    <cfRule type="cellIs" dxfId="1316" priority="1609" operator="equal">
      <formula>"NÃO"</formula>
    </cfRule>
    <cfRule type="cellIs" dxfId="1315" priority="1610" operator="equal">
      <formula>"SIM"</formula>
    </cfRule>
  </conditionalFormatting>
  <conditionalFormatting sqref="Z170">
    <cfRule type="cellIs" dxfId="1314" priority="1608" operator="equal">
      <formula>"OPORTUNIDADE"</formula>
    </cfRule>
  </conditionalFormatting>
  <conditionalFormatting sqref="Z170">
    <cfRule type="cellIs" dxfId="1313" priority="1606" operator="equal">
      <formula>"NÃO"</formula>
    </cfRule>
    <cfRule type="cellIs" dxfId="1312" priority="1607" operator="equal">
      <formula>"SIM"</formula>
    </cfRule>
  </conditionalFormatting>
  <conditionalFormatting sqref="Z170">
    <cfRule type="cellIs" dxfId="1311" priority="1605" operator="equal">
      <formula>"OPORTUNIDADE"</formula>
    </cfRule>
  </conditionalFormatting>
  <conditionalFormatting sqref="Z170">
    <cfRule type="cellIs" dxfId="1310" priority="1603" operator="equal">
      <formula>"NÃO"</formula>
    </cfRule>
    <cfRule type="cellIs" dxfId="1309" priority="1604" operator="equal">
      <formula>"SIM"</formula>
    </cfRule>
  </conditionalFormatting>
  <conditionalFormatting sqref="Z170">
    <cfRule type="cellIs" dxfId="1308" priority="1602" operator="equal">
      <formula>"OPORTUNIDADE"</formula>
    </cfRule>
  </conditionalFormatting>
  <conditionalFormatting sqref="Z170">
    <cfRule type="cellIs" dxfId="1307" priority="1600" operator="equal">
      <formula>"NÃO"</formula>
    </cfRule>
    <cfRule type="cellIs" dxfId="1306" priority="1601" operator="equal">
      <formula>"SIM"</formula>
    </cfRule>
  </conditionalFormatting>
  <conditionalFormatting sqref="Y170">
    <cfRule type="cellIs" dxfId="1305" priority="1599" operator="equal">
      <formula>"OPORTUNIDADE"</formula>
    </cfRule>
  </conditionalFormatting>
  <conditionalFormatting sqref="Y170">
    <cfRule type="cellIs" dxfId="1304" priority="1597" operator="equal">
      <formula>"NÃO"</formula>
    </cfRule>
    <cfRule type="cellIs" dxfId="1303" priority="1598" operator="equal">
      <formula>"SIM"</formula>
    </cfRule>
  </conditionalFormatting>
  <conditionalFormatting sqref="Z170">
    <cfRule type="cellIs" dxfId="1302" priority="1596" operator="equal">
      <formula>"OPORTUNIDADE"</formula>
    </cfRule>
  </conditionalFormatting>
  <conditionalFormatting sqref="Z170">
    <cfRule type="cellIs" dxfId="1301" priority="1594" operator="equal">
      <formula>"NÃO"</formula>
    </cfRule>
    <cfRule type="cellIs" dxfId="1300" priority="1595" operator="equal">
      <formula>"SIM"</formula>
    </cfRule>
  </conditionalFormatting>
  <conditionalFormatting sqref="Y170:Z170">
    <cfRule type="cellIs" dxfId="1299" priority="1593" operator="equal">
      <formula>"OPORTUNIDADE"</formula>
    </cfRule>
  </conditionalFormatting>
  <conditionalFormatting sqref="Y170:Z170">
    <cfRule type="cellIs" dxfId="1298" priority="1591" operator="equal">
      <formula>"NÃO"</formula>
    </cfRule>
    <cfRule type="cellIs" dxfId="1297" priority="1592" operator="equal">
      <formula>"SIM"</formula>
    </cfRule>
  </conditionalFormatting>
  <conditionalFormatting sqref="Y170:Z170">
    <cfRule type="cellIs" dxfId="1296" priority="1590" operator="equal">
      <formula>"OPORTUNIDADE"</formula>
    </cfRule>
  </conditionalFormatting>
  <conditionalFormatting sqref="Y170:Z170">
    <cfRule type="cellIs" dxfId="1295" priority="1588" operator="equal">
      <formula>"NÃO"</formula>
    </cfRule>
    <cfRule type="cellIs" dxfId="1294" priority="1589" operator="equal">
      <formula>"SIM"</formula>
    </cfRule>
  </conditionalFormatting>
  <conditionalFormatting sqref="Y170:Z170">
    <cfRule type="cellIs" dxfId="1293" priority="1587" operator="equal">
      <formula>"OPORTUNIDADE"</formula>
    </cfRule>
  </conditionalFormatting>
  <conditionalFormatting sqref="Y170:Z170">
    <cfRule type="cellIs" dxfId="1292" priority="1585" operator="equal">
      <formula>"NÃO"</formula>
    </cfRule>
    <cfRule type="cellIs" dxfId="1291" priority="1586" operator="equal">
      <formula>"SIM"</formula>
    </cfRule>
  </conditionalFormatting>
  <conditionalFormatting sqref="Y170:Z170">
    <cfRule type="cellIs" dxfId="1290" priority="1584" operator="equal">
      <formula>"OPORTUNIDADE"</formula>
    </cfRule>
  </conditionalFormatting>
  <conditionalFormatting sqref="Y170:Z170">
    <cfRule type="cellIs" dxfId="1289" priority="1582" operator="equal">
      <formula>"NÃO"</formula>
    </cfRule>
    <cfRule type="cellIs" dxfId="1288" priority="1583" operator="equal">
      <formula>"SIM"</formula>
    </cfRule>
  </conditionalFormatting>
  <conditionalFormatting sqref="Y170:Z170">
    <cfRule type="cellIs" dxfId="1287" priority="1581" operator="equal">
      <formula>"OPORTUNIDADE"</formula>
    </cfRule>
  </conditionalFormatting>
  <conditionalFormatting sqref="Y170:Z170">
    <cfRule type="cellIs" dxfId="1286" priority="1579" operator="equal">
      <formula>"NÃO"</formula>
    </cfRule>
    <cfRule type="cellIs" dxfId="1285" priority="1580" operator="equal">
      <formula>"SIM"</formula>
    </cfRule>
  </conditionalFormatting>
  <conditionalFormatting sqref="Y170:Z170">
    <cfRule type="cellIs" dxfId="1284" priority="1578" operator="equal">
      <formula>"OPORTUNIDADE"</formula>
    </cfRule>
  </conditionalFormatting>
  <conditionalFormatting sqref="Y170:Z170">
    <cfRule type="cellIs" dxfId="1283" priority="1576" operator="equal">
      <formula>"NÃO"</formula>
    </cfRule>
    <cfRule type="cellIs" dxfId="1282" priority="1577" operator="equal">
      <formula>"SIM"</formula>
    </cfRule>
  </conditionalFormatting>
  <conditionalFormatting sqref="Y170:Z170">
    <cfRule type="cellIs" dxfId="1281" priority="1575" operator="equal">
      <formula>"OPORTUNIDADE"</formula>
    </cfRule>
  </conditionalFormatting>
  <conditionalFormatting sqref="Y170:Z170">
    <cfRule type="cellIs" dxfId="1280" priority="1573" operator="equal">
      <formula>"NÃO"</formula>
    </cfRule>
    <cfRule type="cellIs" dxfId="1279" priority="1574" operator="equal">
      <formula>"SIM"</formula>
    </cfRule>
  </conditionalFormatting>
  <conditionalFormatting sqref="Y166:Y167">
    <cfRule type="cellIs" dxfId="1278" priority="1572" operator="equal">
      <formula>"OPORTUNIDADE"</formula>
    </cfRule>
  </conditionalFormatting>
  <conditionalFormatting sqref="Y166:Y167">
    <cfRule type="cellIs" dxfId="1277" priority="1570" operator="equal">
      <formula>"NÃO"</formula>
    </cfRule>
    <cfRule type="cellIs" dxfId="1276" priority="1571" operator="equal">
      <formula>"SIM"</formula>
    </cfRule>
  </conditionalFormatting>
  <conditionalFormatting sqref="Y166:Y167">
    <cfRule type="cellIs" dxfId="1275" priority="1569" operator="equal">
      <formula>"OPORTUNIDADE"</formula>
    </cfRule>
  </conditionalFormatting>
  <conditionalFormatting sqref="Y166:Y167">
    <cfRule type="cellIs" dxfId="1274" priority="1567" operator="equal">
      <formula>"NÃO"</formula>
    </cfRule>
    <cfRule type="cellIs" dxfId="1273" priority="1568" operator="equal">
      <formula>"SIM"</formula>
    </cfRule>
  </conditionalFormatting>
  <conditionalFormatting sqref="Y166:Y167">
    <cfRule type="cellIs" dxfId="1272" priority="1566" operator="equal">
      <formula>"OPORTUNIDADE"</formula>
    </cfRule>
  </conditionalFormatting>
  <conditionalFormatting sqref="Y166:Y167">
    <cfRule type="cellIs" dxfId="1271" priority="1564" operator="equal">
      <formula>"NÃO"</formula>
    </cfRule>
    <cfRule type="cellIs" dxfId="1270" priority="1565" operator="equal">
      <formula>"SIM"</formula>
    </cfRule>
  </conditionalFormatting>
  <conditionalFormatting sqref="Z166">
    <cfRule type="cellIs" dxfId="1269" priority="1563" operator="equal">
      <formula>"OPORTUNIDADE"</formula>
    </cfRule>
  </conditionalFormatting>
  <conditionalFormatting sqref="Z166">
    <cfRule type="cellIs" dxfId="1268" priority="1561" operator="equal">
      <formula>"NÃO"</formula>
    </cfRule>
    <cfRule type="cellIs" dxfId="1267" priority="1562" operator="equal">
      <formula>"SIM"</formula>
    </cfRule>
  </conditionalFormatting>
  <conditionalFormatting sqref="Z166">
    <cfRule type="cellIs" dxfId="1266" priority="1560" operator="equal">
      <formula>"OPORTUNIDADE"</formula>
    </cfRule>
  </conditionalFormatting>
  <conditionalFormatting sqref="Z166">
    <cfRule type="cellIs" dxfId="1265" priority="1558" operator="equal">
      <formula>"NÃO"</formula>
    </cfRule>
    <cfRule type="cellIs" dxfId="1264" priority="1559" operator="equal">
      <formula>"SIM"</formula>
    </cfRule>
  </conditionalFormatting>
  <conditionalFormatting sqref="Z166">
    <cfRule type="cellIs" dxfId="1263" priority="1557" operator="equal">
      <formula>"OPORTUNIDADE"</formula>
    </cfRule>
  </conditionalFormatting>
  <conditionalFormatting sqref="Z166">
    <cfRule type="cellIs" dxfId="1262" priority="1555" operator="equal">
      <formula>"NÃO"</formula>
    </cfRule>
    <cfRule type="cellIs" dxfId="1261" priority="1556" operator="equal">
      <formula>"SIM"</formula>
    </cfRule>
  </conditionalFormatting>
  <conditionalFormatting sqref="Z166">
    <cfRule type="cellIs" dxfId="1260" priority="1554" operator="equal">
      <formula>"OPORTUNIDADE"</formula>
    </cfRule>
  </conditionalFormatting>
  <conditionalFormatting sqref="Z166">
    <cfRule type="cellIs" dxfId="1259" priority="1552" operator="equal">
      <formula>"NÃO"</formula>
    </cfRule>
    <cfRule type="cellIs" dxfId="1258" priority="1553" operator="equal">
      <formula>"SIM"</formula>
    </cfRule>
  </conditionalFormatting>
  <conditionalFormatting sqref="Z166">
    <cfRule type="cellIs" dxfId="1257" priority="1551" operator="equal">
      <formula>"OPORTUNIDADE"</formula>
    </cfRule>
  </conditionalFormatting>
  <conditionalFormatting sqref="Z166">
    <cfRule type="cellIs" dxfId="1256" priority="1549" operator="equal">
      <formula>"NÃO"</formula>
    </cfRule>
    <cfRule type="cellIs" dxfId="1255" priority="1550" operator="equal">
      <formula>"SIM"</formula>
    </cfRule>
  </conditionalFormatting>
  <conditionalFormatting sqref="Z166">
    <cfRule type="cellIs" dxfId="1254" priority="1548" operator="equal">
      <formula>"OPORTUNIDADE"</formula>
    </cfRule>
  </conditionalFormatting>
  <conditionalFormatting sqref="Z166">
    <cfRule type="cellIs" dxfId="1253" priority="1546" operator="equal">
      <formula>"NÃO"</formula>
    </cfRule>
    <cfRule type="cellIs" dxfId="1252" priority="1547" operator="equal">
      <formula>"SIM"</formula>
    </cfRule>
  </conditionalFormatting>
  <conditionalFormatting sqref="Z166">
    <cfRule type="cellIs" dxfId="1251" priority="1545" operator="equal">
      <formula>"OPORTUNIDADE"</formula>
    </cfRule>
  </conditionalFormatting>
  <conditionalFormatting sqref="Z166">
    <cfRule type="cellIs" dxfId="1250" priority="1543" operator="equal">
      <formula>"NÃO"</formula>
    </cfRule>
    <cfRule type="cellIs" dxfId="1249" priority="1544" operator="equal">
      <formula>"SIM"</formula>
    </cfRule>
  </conditionalFormatting>
  <conditionalFormatting sqref="Z166">
    <cfRule type="cellIs" dxfId="1248" priority="1542" operator="equal">
      <formula>"OPORTUNIDADE"</formula>
    </cfRule>
  </conditionalFormatting>
  <conditionalFormatting sqref="Z166">
    <cfRule type="cellIs" dxfId="1247" priority="1540" operator="equal">
      <formula>"NÃO"</formula>
    </cfRule>
    <cfRule type="cellIs" dxfId="1246" priority="1541" operator="equal">
      <formula>"SIM"</formula>
    </cfRule>
  </conditionalFormatting>
  <conditionalFormatting sqref="Z166">
    <cfRule type="cellIs" dxfId="1245" priority="1539" operator="equal">
      <formula>"OPORTUNIDADE"</formula>
    </cfRule>
  </conditionalFormatting>
  <conditionalFormatting sqref="Z166">
    <cfRule type="cellIs" dxfId="1244" priority="1537" operator="equal">
      <formula>"NÃO"</formula>
    </cfRule>
    <cfRule type="cellIs" dxfId="1243" priority="1538" operator="equal">
      <formula>"SIM"</formula>
    </cfRule>
  </conditionalFormatting>
  <conditionalFormatting sqref="Z166">
    <cfRule type="cellIs" dxfId="1242" priority="1536" operator="equal">
      <formula>"OPORTUNIDADE"</formula>
    </cfRule>
  </conditionalFormatting>
  <conditionalFormatting sqref="Z166">
    <cfRule type="cellIs" dxfId="1241" priority="1534" operator="equal">
      <formula>"NÃO"</formula>
    </cfRule>
    <cfRule type="cellIs" dxfId="1240" priority="1535" operator="equal">
      <formula>"SIM"</formula>
    </cfRule>
  </conditionalFormatting>
  <conditionalFormatting sqref="Z166">
    <cfRule type="cellIs" dxfId="1239" priority="1533" operator="equal">
      <formula>"OPORTUNIDADE"</formula>
    </cfRule>
  </conditionalFormatting>
  <conditionalFormatting sqref="Z166">
    <cfRule type="cellIs" dxfId="1238" priority="1531" operator="equal">
      <formula>"NÃO"</formula>
    </cfRule>
    <cfRule type="cellIs" dxfId="1237" priority="1532" operator="equal">
      <formula>"SIM"</formula>
    </cfRule>
  </conditionalFormatting>
  <conditionalFormatting sqref="Z166">
    <cfRule type="cellIs" dxfId="1236" priority="1530" operator="equal">
      <formula>"OPORTUNIDADE"</formula>
    </cfRule>
  </conditionalFormatting>
  <conditionalFormatting sqref="Z166">
    <cfRule type="cellIs" dxfId="1235" priority="1528" operator="equal">
      <formula>"NÃO"</formula>
    </cfRule>
    <cfRule type="cellIs" dxfId="1234" priority="1529" operator="equal">
      <formula>"SIM"</formula>
    </cfRule>
  </conditionalFormatting>
  <conditionalFormatting sqref="Z166">
    <cfRule type="cellIs" dxfId="1233" priority="1527" operator="equal">
      <formula>"OPORTUNIDADE"</formula>
    </cfRule>
  </conditionalFormatting>
  <conditionalFormatting sqref="Z166">
    <cfRule type="cellIs" dxfId="1232" priority="1525" operator="equal">
      <formula>"NÃO"</formula>
    </cfRule>
    <cfRule type="cellIs" dxfId="1231" priority="1526" operator="equal">
      <formula>"SIM"</formula>
    </cfRule>
  </conditionalFormatting>
  <conditionalFormatting sqref="Z166">
    <cfRule type="cellIs" dxfId="1230" priority="1524" operator="equal">
      <formula>"OPORTUNIDADE"</formula>
    </cfRule>
  </conditionalFormatting>
  <conditionalFormatting sqref="Z166">
    <cfRule type="cellIs" dxfId="1229" priority="1522" operator="equal">
      <formula>"NÃO"</formula>
    </cfRule>
    <cfRule type="cellIs" dxfId="1228" priority="1523" operator="equal">
      <formula>"SIM"</formula>
    </cfRule>
  </conditionalFormatting>
  <conditionalFormatting sqref="Z166">
    <cfRule type="cellIs" dxfId="1227" priority="1521" operator="equal">
      <formula>"OPORTUNIDADE"</formula>
    </cfRule>
  </conditionalFormatting>
  <conditionalFormatting sqref="Z166">
    <cfRule type="cellIs" dxfId="1226" priority="1519" operator="equal">
      <formula>"NÃO"</formula>
    </cfRule>
    <cfRule type="cellIs" dxfId="1225" priority="1520" operator="equal">
      <formula>"SIM"</formula>
    </cfRule>
  </conditionalFormatting>
  <conditionalFormatting sqref="Z166">
    <cfRule type="cellIs" dxfId="1224" priority="1518" operator="equal">
      <formula>"OPORTUNIDADE"</formula>
    </cfRule>
  </conditionalFormatting>
  <conditionalFormatting sqref="Z166">
    <cfRule type="cellIs" dxfId="1223" priority="1516" operator="equal">
      <formula>"NÃO"</formula>
    </cfRule>
    <cfRule type="cellIs" dxfId="1222" priority="1517" operator="equal">
      <formula>"SIM"</formula>
    </cfRule>
  </conditionalFormatting>
  <conditionalFormatting sqref="Z166">
    <cfRule type="cellIs" dxfId="1221" priority="1515" operator="equal">
      <formula>"OPORTUNIDADE"</formula>
    </cfRule>
  </conditionalFormatting>
  <conditionalFormatting sqref="Z166">
    <cfRule type="cellIs" dxfId="1220" priority="1513" operator="equal">
      <formula>"NÃO"</formula>
    </cfRule>
    <cfRule type="cellIs" dxfId="1219" priority="1514" operator="equal">
      <formula>"SIM"</formula>
    </cfRule>
  </conditionalFormatting>
  <conditionalFormatting sqref="Z166">
    <cfRule type="cellIs" dxfId="1218" priority="1512" operator="equal">
      <formula>"OPORTUNIDADE"</formula>
    </cfRule>
  </conditionalFormatting>
  <conditionalFormatting sqref="Z166">
    <cfRule type="cellIs" dxfId="1217" priority="1510" operator="equal">
      <formula>"NÃO"</formula>
    </cfRule>
    <cfRule type="cellIs" dxfId="1216" priority="1511" operator="equal">
      <formula>"SIM"</formula>
    </cfRule>
  </conditionalFormatting>
  <conditionalFormatting sqref="Y166:Y167">
    <cfRule type="cellIs" dxfId="1215" priority="1509" operator="equal">
      <formula>"OPORTUNIDADE"</formula>
    </cfRule>
  </conditionalFormatting>
  <conditionalFormatting sqref="Y166:Y167">
    <cfRule type="cellIs" dxfId="1214" priority="1507" operator="equal">
      <formula>"NÃO"</formula>
    </cfRule>
    <cfRule type="cellIs" dxfId="1213" priority="1508" operator="equal">
      <formula>"SIM"</formula>
    </cfRule>
  </conditionalFormatting>
  <conditionalFormatting sqref="Z166">
    <cfRule type="cellIs" dxfId="1212" priority="1506" operator="equal">
      <formula>"OPORTUNIDADE"</formula>
    </cfRule>
  </conditionalFormatting>
  <conditionalFormatting sqref="Z166">
    <cfRule type="cellIs" dxfId="1211" priority="1504" operator="equal">
      <formula>"NÃO"</formula>
    </cfRule>
    <cfRule type="cellIs" dxfId="1210" priority="1505" operator="equal">
      <formula>"SIM"</formula>
    </cfRule>
  </conditionalFormatting>
  <conditionalFormatting sqref="Z166">
    <cfRule type="cellIs" dxfId="1209" priority="1503" operator="equal">
      <formula>"OPORTUNIDADE"</formula>
    </cfRule>
  </conditionalFormatting>
  <conditionalFormatting sqref="Z166">
    <cfRule type="cellIs" dxfId="1208" priority="1501" operator="equal">
      <formula>"NÃO"</formula>
    </cfRule>
    <cfRule type="cellIs" dxfId="1207" priority="1502" operator="equal">
      <formula>"SIM"</formula>
    </cfRule>
  </conditionalFormatting>
  <conditionalFormatting sqref="Z166">
    <cfRule type="cellIs" dxfId="1206" priority="1500" operator="equal">
      <formula>"OPORTUNIDADE"</formula>
    </cfRule>
  </conditionalFormatting>
  <conditionalFormatting sqref="Z166">
    <cfRule type="cellIs" dxfId="1205" priority="1498" operator="equal">
      <formula>"NÃO"</formula>
    </cfRule>
    <cfRule type="cellIs" dxfId="1204" priority="1499" operator="equal">
      <formula>"SIM"</formula>
    </cfRule>
  </conditionalFormatting>
  <conditionalFormatting sqref="Z166">
    <cfRule type="cellIs" dxfId="1203" priority="1497" operator="equal">
      <formula>"OPORTUNIDADE"</formula>
    </cfRule>
  </conditionalFormatting>
  <conditionalFormatting sqref="Z166">
    <cfRule type="cellIs" dxfId="1202" priority="1495" operator="equal">
      <formula>"NÃO"</formula>
    </cfRule>
    <cfRule type="cellIs" dxfId="1201" priority="1496" operator="equal">
      <formula>"SIM"</formula>
    </cfRule>
  </conditionalFormatting>
  <conditionalFormatting sqref="Z166">
    <cfRule type="cellIs" dxfId="1200" priority="1494" operator="equal">
      <formula>"OPORTUNIDADE"</formula>
    </cfRule>
  </conditionalFormatting>
  <conditionalFormatting sqref="Z166">
    <cfRule type="cellIs" dxfId="1199" priority="1492" operator="equal">
      <formula>"NÃO"</formula>
    </cfRule>
    <cfRule type="cellIs" dxfId="1198" priority="1493" operator="equal">
      <formula>"SIM"</formula>
    </cfRule>
  </conditionalFormatting>
  <conditionalFormatting sqref="Y166:Y167">
    <cfRule type="cellIs" dxfId="1197" priority="1491" operator="equal">
      <formula>"OPORTUNIDADE"</formula>
    </cfRule>
  </conditionalFormatting>
  <conditionalFormatting sqref="Y166:Y167">
    <cfRule type="cellIs" dxfId="1196" priority="1489" operator="equal">
      <formula>"NÃO"</formula>
    </cfRule>
    <cfRule type="cellIs" dxfId="1195" priority="1490" operator="equal">
      <formula>"SIM"</formula>
    </cfRule>
  </conditionalFormatting>
  <conditionalFormatting sqref="Z166">
    <cfRule type="cellIs" dxfId="1194" priority="1488" operator="equal">
      <formula>"OPORTUNIDADE"</formula>
    </cfRule>
  </conditionalFormatting>
  <conditionalFormatting sqref="Z166">
    <cfRule type="cellIs" dxfId="1193" priority="1486" operator="equal">
      <formula>"NÃO"</formula>
    </cfRule>
    <cfRule type="cellIs" dxfId="1192" priority="1487" operator="equal">
      <formula>"SIM"</formula>
    </cfRule>
  </conditionalFormatting>
  <conditionalFormatting sqref="Z166">
    <cfRule type="cellIs" dxfId="1191" priority="1485" operator="equal">
      <formula>"OPORTUNIDADE"</formula>
    </cfRule>
  </conditionalFormatting>
  <conditionalFormatting sqref="Z166">
    <cfRule type="cellIs" dxfId="1190" priority="1483" operator="equal">
      <formula>"NÃO"</formula>
    </cfRule>
    <cfRule type="cellIs" dxfId="1189" priority="1484" operator="equal">
      <formula>"SIM"</formula>
    </cfRule>
  </conditionalFormatting>
  <conditionalFormatting sqref="Z166">
    <cfRule type="cellIs" dxfId="1188" priority="1482" operator="equal">
      <formula>"OPORTUNIDADE"</formula>
    </cfRule>
  </conditionalFormatting>
  <conditionalFormatting sqref="Z166">
    <cfRule type="cellIs" dxfId="1187" priority="1480" operator="equal">
      <formula>"NÃO"</formula>
    </cfRule>
    <cfRule type="cellIs" dxfId="1186" priority="1481" operator="equal">
      <formula>"SIM"</formula>
    </cfRule>
  </conditionalFormatting>
  <conditionalFormatting sqref="Z166">
    <cfRule type="cellIs" dxfId="1185" priority="1479" operator="equal">
      <formula>"OPORTUNIDADE"</formula>
    </cfRule>
  </conditionalFormatting>
  <conditionalFormatting sqref="Z166">
    <cfRule type="cellIs" dxfId="1184" priority="1477" operator="equal">
      <formula>"NÃO"</formula>
    </cfRule>
    <cfRule type="cellIs" dxfId="1183" priority="1478" operator="equal">
      <formula>"SIM"</formula>
    </cfRule>
  </conditionalFormatting>
  <conditionalFormatting sqref="Y166:Y167">
    <cfRule type="cellIs" dxfId="1182" priority="1476" operator="equal">
      <formula>"OPORTUNIDADE"</formula>
    </cfRule>
  </conditionalFormatting>
  <conditionalFormatting sqref="Y166:Y167">
    <cfRule type="cellIs" dxfId="1181" priority="1474" operator="equal">
      <formula>"NÃO"</formula>
    </cfRule>
    <cfRule type="cellIs" dxfId="1180" priority="1475" operator="equal">
      <formula>"SIM"</formula>
    </cfRule>
  </conditionalFormatting>
  <conditionalFormatting sqref="Z166">
    <cfRule type="cellIs" dxfId="1179" priority="1473" operator="equal">
      <formula>"OPORTUNIDADE"</formula>
    </cfRule>
  </conditionalFormatting>
  <conditionalFormatting sqref="Z166">
    <cfRule type="cellIs" dxfId="1178" priority="1471" operator="equal">
      <formula>"NÃO"</formula>
    </cfRule>
    <cfRule type="cellIs" dxfId="1177" priority="1472" operator="equal">
      <formula>"SIM"</formula>
    </cfRule>
  </conditionalFormatting>
  <conditionalFormatting sqref="Y166:Z166">
    <cfRule type="cellIs" dxfId="1176" priority="1470" operator="equal">
      <formula>"OPORTUNIDADE"</formula>
    </cfRule>
  </conditionalFormatting>
  <conditionalFormatting sqref="Y166:Z166">
    <cfRule type="cellIs" dxfId="1175" priority="1468" operator="equal">
      <formula>"NÃO"</formula>
    </cfRule>
    <cfRule type="cellIs" dxfId="1174" priority="1469" operator="equal">
      <formula>"SIM"</formula>
    </cfRule>
  </conditionalFormatting>
  <conditionalFormatting sqref="Y166:Z166">
    <cfRule type="cellIs" dxfId="1173" priority="1467" operator="equal">
      <formula>"OPORTUNIDADE"</formula>
    </cfRule>
  </conditionalFormatting>
  <conditionalFormatting sqref="Y166:Z166">
    <cfRule type="cellIs" dxfId="1172" priority="1465" operator="equal">
      <formula>"NÃO"</formula>
    </cfRule>
    <cfRule type="cellIs" dxfId="1171" priority="1466" operator="equal">
      <formula>"SIM"</formula>
    </cfRule>
  </conditionalFormatting>
  <conditionalFormatting sqref="Y166:Z166">
    <cfRule type="cellIs" dxfId="1170" priority="1464" operator="equal">
      <formula>"OPORTUNIDADE"</formula>
    </cfRule>
  </conditionalFormatting>
  <conditionalFormatting sqref="Y166:Z166">
    <cfRule type="cellIs" dxfId="1169" priority="1462" operator="equal">
      <formula>"NÃO"</formula>
    </cfRule>
    <cfRule type="cellIs" dxfId="1168" priority="1463" operator="equal">
      <formula>"SIM"</formula>
    </cfRule>
  </conditionalFormatting>
  <conditionalFormatting sqref="Y166:Z166">
    <cfRule type="cellIs" dxfId="1167" priority="1461" operator="equal">
      <formula>"OPORTUNIDADE"</formula>
    </cfRule>
  </conditionalFormatting>
  <conditionalFormatting sqref="Y166:Z166">
    <cfRule type="cellIs" dxfId="1166" priority="1459" operator="equal">
      <formula>"NÃO"</formula>
    </cfRule>
    <cfRule type="cellIs" dxfId="1165" priority="1460" operator="equal">
      <formula>"SIM"</formula>
    </cfRule>
  </conditionalFormatting>
  <conditionalFormatting sqref="Y166:Z166">
    <cfRule type="cellIs" dxfId="1164" priority="1458" operator="equal">
      <formula>"OPORTUNIDADE"</formula>
    </cfRule>
  </conditionalFormatting>
  <conditionalFormatting sqref="Y166:Z166">
    <cfRule type="cellIs" dxfId="1163" priority="1456" operator="equal">
      <formula>"NÃO"</formula>
    </cfRule>
    <cfRule type="cellIs" dxfId="1162" priority="1457" operator="equal">
      <formula>"SIM"</formula>
    </cfRule>
  </conditionalFormatting>
  <conditionalFormatting sqref="Y166:Z166">
    <cfRule type="cellIs" dxfId="1161" priority="1455" operator="equal">
      <formula>"OPORTUNIDADE"</formula>
    </cfRule>
  </conditionalFormatting>
  <conditionalFormatting sqref="Y166:Z166">
    <cfRule type="cellIs" dxfId="1160" priority="1453" operator="equal">
      <formula>"NÃO"</formula>
    </cfRule>
    <cfRule type="cellIs" dxfId="1159" priority="1454" operator="equal">
      <formula>"SIM"</formula>
    </cfRule>
  </conditionalFormatting>
  <conditionalFormatting sqref="Y166:Z166">
    <cfRule type="cellIs" dxfId="1158" priority="1452" operator="equal">
      <formula>"OPORTUNIDADE"</formula>
    </cfRule>
  </conditionalFormatting>
  <conditionalFormatting sqref="Y166:Z166">
    <cfRule type="cellIs" dxfId="1157" priority="1450" operator="equal">
      <formula>"NÃO"</formula>
    </cfRule>
    <cfRule type="cellIs" dxfId="1156" priority="1451" operator="equal">
      <formula>"SIM"</formula>
    </cfRule>
  </conditionalFormatting>
  <conditionalFormatting sqref="BK158">
    <cfRule type="iconSet" priority="1449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1155" priority="1448" operator="equal">
      <formula>"OPORTUNIDADE"</formula>
    </cfRule>
  </conditionalFormatting>
  <conditionalFormatting sqref="Y176:Z176">
    <cfRule type="cellIs" dxfId="1154" priority="1446" operator="equal">
      <formula>"NÃO"</formula>
    </cfRule>
    <cfRule type="cellIs" dxfId="1153" priority="1447" operator="equal">
      <formula>"SIM"</formula>
    </cfRule>
  </conditionalFormatting>
  <conditionalFormatting sqref="Y177:Z177">
    <cfRule type="cellIs" dxfId="1152" priority="1445" operator="equal">
      <formula>"OPORTUNIDADE"</formula>
    </cfRule>
  </conditionalFormatting>
  <conditionalFormatting sqref="Y177:Z177">
    <cfRule type="cellIs" dxfId="1151" priority="1443" operator="equal">
      <formula>"NÃO"</formula>
    </cfRule>
    <cfRule type="cellIs" dxfId="1150" priority="1444" operator="equal">
      <formula>"SIM"</formula>
    </cfRule>
  </conditionalFormatting>
  <conditionalFormatting sqref="Y177:Z177">
    <cfRule type="cellIs" dxfId="1149" priority="1442" operator="equal">
      <formula>"OPORTUNIDADE"</formula>
    </cfRule>
  </conditionalFormatting>
  <conditionalFormatting sqref="Y177:Z177">
    <cfRule type="cellIs" dxfId="1148" priority="1440" operator="equal">
      <formula>"NÃO"</formula>
    </cfRule>
    <cfRule type="cellIs" dxfId="1147" priority="1441" operator="equal">
      <formula>"SIM"</formula>
    </cfRule>
  </conditionalFormatting>
  <conditionalFormatting sqref="Y176:Z176">
    <cfRule type="cellIs" dxfId="1146" priority="1439" operator="equal">
      <formula>"OPORTUNIDADE"</formula>
    </cfRule>
  </conditionalFormatting>
  <conditionalFormatting sqref="Y176:Z176">
    <cfRule type="cellIs" dxfId="1145" priority="1437" operator="equal">
      <formula>"NÃO"</formula>
    </cfRule>
    <cfRule type="cellIs" dxfId="1144" priority="1438" operator="equal">
      <formula>"SIM"</formula>
    </cfRule>
  </conditionalFormatting>
  <conditionalFormatting sqref="Y176:Z176">
    <cfRule type="cellIs" dxfId="1143" priority="1436" operator="equal">
      <formula>"OPORTUNIDADE"</formula>
    </cfRule>
  </conditionalFormatting>
  <conditionalFormatting sqref="Y176:Z176">
    <cfRule type="cellIs" dxfId="1142" priority="1434" operator="equal">
      <formula>"NÃO"</formula>
    </cfRule>
    <cfRule type="cellIs" dxfId="1141" priority="1435" operator="equal">
      <formula>"SIM"</formula>
    </cfRule>
  </conditionalFormatting>
  <conditionalFormatting sqref="Y177:Z177">
    <cfRule type="cellIs" dxfId="1140" priority="1433" operator="equal">
      <formula>"OPORTUNIDADE"</formula>
    </cfRule>
  </conditionalFormatting>
  <conditionalFormatting sqref="Y177:Z177">
    <cfRule type="cellIs" dxfId="1139" priority="1431" operator="equal">
      <formula>"NÃO"</formula>
    </cfRule>
    <cfRule type="cellIs" dxfId="1138" priority="1432" operator="equal">
      <formula>"SIM"</formula>
    </cfRule>
  </conditionalFormatting>
  <conditionalFormatting sqref="Y177:Z177">
    <cfRule type="cellIs" dxfId="1137" priority="1430" operator="equal">
      <formula>"OPORTUNIDADE"</formula>
    </cfRule>
  </conditionalFormatting>
  <conditionalFormatting sqref="Y177:Z177">
    <cfRule type="cellIs" dxfId="1136" priority="1428" operator="equal">
      <formula>"NÃO"</formula>
    </cfRule>
    <cfRule type="cellIs" dxfId="1135" priority="1429" operator="equal">
      <formula>"SIM"</formula>
    </cfRule>
  </conditionalFormatting>
  <conditionalFormatting sqref="Y177:Z177">
    <cfRule type="cellIs" dxfId="1134" priority="1427" operator="equal">
      <formula>"OPORTUNIDADE"</formula>
    </cfRule>
  </conditionalFormatting>
  <conditionalFormatting sqref="Y177:Z177">
    <cfRule type="cellIs" dxfId="1133" priority="1425" operator="equal">
      <formula>"NÃO"</formula>
    </cfRule>
    <cfRule type="cellIs" dxfId="1132" priority="1426" operator="equal">
      <formula>"SIM"</formula>
    </cfRule>
  </conditionalFormatting>
  <conditionalFormatting sqref="Y178:Z178">
    <cfRule type="cellIs" dxfId="1131" priority="1424" operator="equal">
      <formula>"OPORTUNIDADE"</formula>
    </cfRule>
  </conditionalFormatting>
  <conditionalFormatting sqref="Y178:Z178">
    <cfRule type="cellIs" dxfId="1130" priority="1422" operator="equal">
      <formula>"NÃO"</formula>
    </cfRule>
    <cfRule type="cellIs" dxfId="1129" priority="1423" operator="equal">
      <formula>"SIM"</formula>
    </cfRule>
  </conditionalFormatting>
  <conditionalFormatting sqref="Y178:Z178">
    <cfRule type="cellIs" dxfId="1128" priority="1421" operator="equal">
      <formula>"OPORTUNIDADE"</formula>
    </cfRule>
  </conditionalFormatting>
  <conditionalFormatting sqref="Y178:Z178">
    <cfRule type="cellIs" dxfId="1127" priority="1419" operator="equal">
      <formula>"NÃO"</formula>
    </cfRule>
    <cfRule type="cellIs" dxfId="1126" priority="1420" operator="equal">
      <formula>"SIM"</formula>
    </cfRule>
  </conditionalFormatting>
  <conditionalFormatting sqref="Y177:Z177">
    <cfRule type="cellIs" dxfId="1125" priority="1418" operator="equal">
      <formula>"OPORTUNIDADE"</formula>
    </cfRule>
  </conditionalFormatting>
  <conditionalFormatting sqref="Y177:Z177">
    <cfRule type="cellIs" dxfId="1124" priority="1416" operator="equal">
      <formula>"NÃO"</formula>
    </cfRule>
    <cfRule type="cellIs" dxfId="1123" priority="1417" operator="equal">
      <formula>"SIM"</formula>
    </cfRule>
  </conditionalFormatting>
  <conditionalFormatting sqref="Y177:Z177">
    <cfRule type="cellIs" dxfId="1122" priority="1415" operator="equal">
      <formula>"OPORTUNIDADE"</formula>
    </cfRule>
  </conditionalFormatting>
  <conditionalFormatting sqref="Y177:Z177">
    <cfRule type="cellIs" dxfId="1121" priority="1413" operator="equal">
      <formula>"NÃO"</formula>
    </cfRule>
    <cfRule type="cellIs" dxfId="1120" priority="1414" operator="equal">
      <formula>"SIM"</formula>
    </cfRule>
  </conditionalFormatting>
  <conditionalFormatting sqref="Y178:Z178">
    <cfRule type="cellIs" dxfId="1119" priority="1412" operator="equal">
      <formula>"OPORTUNIDADE"</formula>
    </cfRule>
  </conditionalFormatting>
  <conditionalFormatting sqref="Y178:Z178">
    <cfRule type="cellIs" dxfId="1118" priority="1410" operator="equal">
      <formula>"NÃO"</formula>
    </cfRule>
    <cfRule type="cellIs" dxfId="1117" priority="1411" operator="equal">
      <formula>"SIM"</formula>
    </cfRule>
  </conditionalFormatting>
  <conditionalFormatting sqref="Y178:Z178">
    <cfRule type="cellIs" dxfId="1116" priority="1409" operator="equal">
      <formula>"OPORTUNIDADE"</formula>
    </cfRule>
  </conditionalFormatting>
  <conditionalFormatting sqref="Y178:Z178">
    <cfRule type="cellIs" dxfId="1115" priority="1407" operator="equal">
      <formula>"NÃO"</formula>
    </cfRule>
    <cfRule type="cellIs" dxfId="1114" priority="1408" operator="equal">
      <formula>"SIM"</formula>
    </cfRule>
  </conditionalFormatting>
  <conditionalFormatting sqref="Z174">
    <cfRule type="cellIs" dxfId="1113" priority="1406" operator="equal">
      <formula>"OPORTUNIDADE"</formula>
    </cfRule>
  </conditionalFormatting>
  <conditionalFormatting sqref="Z174">
    <cfRule type="cellIs" dxfId="1112" priority="1404" operator="equal">
      <formula>"NÃO"</formula>
    </cfRule>
    <cfRule type="cellIs" dxfId="1111" priority="1405" operator="equal">
      <formula>"SIM"</formula>
    </cfRule>
  </conditionalFormatting>
  <conditionalFormatting sqref="Z174">
    <cfRule type="cellIs" dxfId="1110" priority="1403" operator="equal">
      <formula>"OPORTUNIDADE"</formula>
    </cfRule>
  </conditionalFormatting>
  <conditionalFormatting sqref="Z174">
    <cfRule type="cellIs" dxfId="1109" priority="1401" operator="equal">
      <formula>"NÃO"</formula>
    </cfRule>
    <cfRule type="cellIs" dxfId="1108" priority="1402" operator="equal">
      <formula>"SIM"</formula>
    </cfRule>
  </conditionalFormatting>
  <conditionalFormatting sqref="Z174">
    <cfRule type="cellIs" dxfId="1107" priority="1400" operator="equal">
      <formula>"OPORTUNIDADE"</formula>
    </cfRule>
  </conditionalFormatting>
  <conditionalFormatting sqref="Z174">
    <cfRule type="cellIs" dxfId="1106" priority="1398" operator="equal">
      <formula>"NÃO"</formula>
    </cfRule>
    <cfRule type="cellIs" dxfId="1105" priority="1399" operator="equal">
      <formula>"SIM"</formula>
    </cfRule>
  </conditionalFormatting>
  <conditionalFormatting sqref="Z174">
    <cfRule type="cellIs" dxfId="1104" priority="1397" operator="equal">
      <formula>"OPORTUNIDADE"</formula>
    </cfRule>
  </conditionalFormatting>
  <conditionalFormatting sqref="Z174">
    <cfRule type="cellIs" dxfId="1103" priority="1395" operator="equal">
      <formula>"NÃO"</formula>
    </cfRule>
    <cfRule type="cellIs" dxfId="1102" priority="1396" operator="equal">
      <formula>"SIM"</formula>
    </cfRule>
  </conditionalFormatting>
  <conditionalFormatting sqref="Z174">
    <cfRule type="cellIs" dxfId="1101" priority="1394" operator="equal">
      <formula>"OPORTUNIDADE"</formula>
    </cfRule>
  </conditionalFormatting>
  <conditionalFormatting sqref="Z174">
    <cfRule type="cellIs" dxfId="1100" priority="1392" operator="equal">
      <formula>"NÃO"</formula>
    </cfRule>
    <cfRule type="cellIs" dxfId="1099" priority="1393" operator="equal">
      <formula>"SIM"</formula>
    </cfRule>
  </conditionalFormatting>
  <conditionalFormatting sqref="Z174">
    <cfRule type="cellIs" dxfId="1098" priority="1391" operator="equal">
      <formula>"OPORTUNIDADE"</formula>
    </cfRule>
  </conditionalFormatting>
  <conditionalFormatting sqref="Z174">
    <cfRule type="cellIs" dxfId="1097" priority="1389" operator="equal">
      <formula>"NÃO"</formula>
    </cfRule>
    <cfRule type="cellIs" dxfId="1096" priority="1390" operator="equal">
      <formula>"SIM"</formula>
    </cfRule>
  </conditionalFormatting>
  <conditionalFormatting sqref="Y174">
    <cfRule type="cellIs" dxfId="1095" priority="1388" operator="equal">
      <formula>"OPORTUNIDADE"</formula>
    </cfRule>
  </conditionalFormatting>
  <conditionalFormatting sqref="Y174">
    <cfRule type="cellIs" dxfId="1094" priority="1386" operator="equal">
      <formula>"NÃO"</formula>
    </cfRule>
    <cfRule type="cellIs" dxfId="1093" priority="1387" operator="equal">
      <formula>"SIM"</formula>
    </cfRule>
  </conditionalFormatting>
  <conditionalFormatting sqref="Z174">
    <cfRule type="cellIs" dxfId="1092" priority="1385" operator="equal">
      <formula>"OPORTUNIDADE"</formula>
    </cfRule>
  </conditionalFormatting>
  <conditionalFormatting sqref="Z174">
    <cfRule type="cellIs" dxfId="1091" priority="1383" operator="equal">
      <formula>"NÃO"</formula>
    </cfRule>
    <cfRule type="cellIs" dxfId="1090" priority="1384" operator="equal">
      <formula>"SIM"</formula>
    </cfRule>
  </conditionalFormatting>
  <conditionalFormatting sqref="Z174">
    <cfRule type="cellIs" dxfId="1089" priority="1382" operator="equal">
      <formula>"OPORTUNIDADE"</formula>
    </cfRule>
  </conditionalFormatting>
  <conditionalFormatting sqref="Z174">
    <cfRule type="cellIs" dxfId="1088" priority="1380" operator="equal">
      <formula>"NÃO"</formula>
    </cfRule>
    <cfRule type="cellIs" dxfId="1087" priority="1381" operator="equal">
      <formula>"SIM"</formula>
    </cfRule>
  </conditionalFormatting>
  <conditionalFormatting sqref="Z174">
    <cfRule type="cellIs" dxfId="1086" priority="1379" operator="equal">
      <formula>"OPORTUNIDADE"</formula>
    </cfRule>
  </conditionalFormatting>
  <conditionalFormatting sqref="Z174">
    <cfRule type="cellIs" dxfId="1085" priority="1377" operator="equal">
      <formula>"NÃO"</formula>
    </cfRule>
    <cfRule type="cellIs" dxfId="1084" priority="1378" operator="equal">
      <formula>"SIM"</formula>
    </cfRule>
  </conditionalFormatting>
  <conditionalFormatting sqref="Z174">
    <cfRule type="cellIs" dxfId="1083" priority="1376" operator="equal">
      <formula>"OPORTUNIDADE"</formula>
    </cfRule>
  </conditionalFormatting>
  <conditionalFormatting sqref="Z174">
    <cfRule type="cellIs" dxfId="1082" priority="1374" operator="equal">
      <formula>"NÃO"</formula>
    </cfRule>
    <cfRule type="cellIs" dxfId="1081" priority="1375" operator="equal">
      <formula>"SIM"</formula>
    </cfRule>
  </conditionalFormatting>
  <conditionalFormatting sqref="Z174">
    <cfRule type="cellIs" dxfId="1080" priority="1373" operator="equal">
      <formula>"OPORTUNIDADE"</formula>
    </cfRule>
  </conditionalFormatting>
  <conditionalFormatting sqref="Z174">
    <cfRule type="cellIs" dxfId="1079" priority="1371" operator="equal">
      <formula>"NÃO"</formula>
    </cfRule>
    <cfRule type="cellIs" dxfId="1078" priority="1372" operator="equal">
      <formula>"SIM"</formula>
    </cfRule>
  </conditionalFormatting>
  <conditionalFormatting sqref="Z174">
    <cfRule type="cellIs" dxfId="1077" priority="1370" operator="equal">
      <formula>"OPORTUNIDADE"</formula>
    </cfRule>
  </conditionalFormatting>
  <conditionalFormatting sqref="Z174">
    <cfRule type="cellIs" dxfId="1076" priority="1368" operator="equal">
      <formula>"NÃO"</formula>
    </cfRule>
    <cfRule type="cellIs" dxfId="1075" priority="1369" operator="equal">
      <formula>"SIM"</formula>
    </cfRule>
  </conditionalFormatting>
  <conditionalFormatting sqref="Z174">
    <cfRule type="cellIs" dxfId="1074" priority="1367" operator="equal">
      <formula>"OPORTUNIDADE"</formula>
    </cfRule>
  </conditionalFormatting>
  <conditionalFormatting sqref="Z174">
    <cfRule type="cellIs" dxfId="1073" priority="1365" operator="equal">
      <formula>"NÃO"</formula>
    </cfRule>
    <cfRule type="cellIs" dxfId="1072" priority="1366" operator="equal">
      <formula>"SIM"</formula>
    </cfRule>
  </conditionalFormatting>
  <conditionalFormatting sqref="Z174">
    <cfRule type="cellIs" dxfId="1071" priority="1364" operator="equal">
      <formula>"OPORTUNIDADE"</formula>
    </cfRule>
  </conditionalFormatting>
  <conditionalFormatting sqref="Z174">
    <cfRule type="cellIs" dxfId="1070" priority="1362" operator="equal">
      <formula>"NÃO"</formula>
    </cfRule>
    <cfRule type="cellIs" dxfId="1069" priority="1363" operator="equal">
      <formula>"SIM"</formula>
    </cfRule>
  </conditionalFormatting>
  <conditionalFormatting sqref="Z174">
    <cfRule type="cellIs" dxfId="1068" priority="1361" operator="equal">
      <formula>"OPORTUNIDADE"</formula>
    </cfRule>
  </conditionalFormatting>
  <conditionalFormatting sqref="Z174">
    <cfRule type="cellIs" dxfId="1067" priority="1359" operator="equal">
      <formula>"NÃO"</formula>
    </cfRule>
    <cfRule type="cellIs" dxfId="1066" priority="1360" operator="equal">
      <formula>"SIM"</formula>
    </cfRule>
  </conditionalFormatting>
  <conditionalFormatting sqref="Z174">
    <cfRule type="cellIs" dxfId="1065" priority="1358" operator="equal">
      <formula>"OPORTUNIDADE"</formula>
    </cfRule>
  </conditionalFormatting>
  <conditionalFormatting sqref="Z174">
    <cfRule type="cellIs" dxfId="1064" priority="1356" operator="equal">
      <formula>"NÃO"</formula>
    </cfRule>
    <cfRule type="cellIs" dxfId="1063" priority="1357" operator="equal">
      <formula>"SIM"</formula>
    </cfRule>
  </conditionalFormatting>
  <conditionalFormatting sqref="Z174">
    <cfRule type="cellIs" dxfId="1062" priority="1355" operator="equal">
      <formula>"OPORTUNIDADE"</formula>
    </cfRule>
  </conditionalFormatting>
  <conditionalFormatting sqref="Z174">
    <cfRule type="cellIs" dxfId="1061" priority="1353" operator="equal">
      <formula>"NÃO"</formula>
    </cfRule>
    <cfRule type="cellIs" dxfId="1060" priority="1354" operator="equal">
      <formula>"SIM"</formula>
    </cfRule>
  </conditionalFormatting>
  <conditionalFormatting sqref="Z174">
    <cfRule type="cellIs" dxfId="1059" priority="1352" operator="equal">
      <formula>"OPORTUNIDADE"</formula>
    </cfRule>
  </conditionalFormatting>
  <conditionalFormatting sqref="Z174">
    <cfRule type="cellIs" dxfId="1058" priority="1350" operator="equal">
      <formula>"NÃO"</formula>
    </cfRule>
    <cfRule type="cellIs" dxfId="1057" priority="1351" operator="equal">
      <formula>"SIM"</formula>
    </cfRule>
  </conditionalFormatting>
  <conditionalFormatting sqref="Z174">
    <cfRule type="cellIs" dxfId="1056" priority="1349" operator="equal">
      <formula>"OPORTUNIDADE"</formula>
    </cfRule>
  </conditionalFormatting>
  <conditionalFormatting sqref="Z174">
    <cfRule type="cellIs" dxfId="1055" priority="1347" operator="equal">
      <formula>"NÃO"</formula>
    </cfRule>
    <cfRule type="cellIs" dxfId="1054" priority="1348" operator="equal">
      <formula>"SIM"</formula>
    </cfRule>
  </conditionalFormatting>
  <conditionalFormatting sqref="Z174">
    <cfRule type="cellIs" dxfId="1053" priority="1346" operator="equal">
      <formula>"OPORTUNIDADE"</formula>
    </cfRule>
  </conditionalFormatting>
  <conditionalFormatting sqref="Z174">
    <cfRule type="cellIs" dxfId="1052" priority="1344" operator="equal">
      <formula>"NÃO"</formula>
    </cfRule>
    <cfRule type="cellIs" dxfId="1051" priority="1345" operator="equal">
      <formula>"SIM"</formula>
    </cfRule>
  </conditionalFormatting>
  <conditionalFormatting sqref="Z174">
    <cfRule type="cellIs" dxfId="1050" priority="1343" operator="equal">
      <formula>"OPORTUNIDADE"</formula>
    </cfRule>
  </conditionalFormatting>
  <conditionalFormatting sqref="Z174">
    <cfRule type="cellIs" dxfId="1049" priority="1341" operator="equal">
      <formula>"NÃO"</formula>
    </cfRule>
    <cfRule type="cellIs" dxfId="1048" priority="1342" operator="equal">
      <formula>"SIM"</formula>
    </cfRule>
  </conditionalFormatting>
  <conditionalFormatting sqref="Z174">
    <cfRule type="cellIs" dxfId="1047" priority="1340" operator="equal">
      <formula>"OPORTUNIDADE"</formula>
    </cfRule>
  </conditionalFormatting>
  <conditionalFormatting sqref="Z174">
    <cfRule type="cellIs" dxfId="1046" priority="1338" operator="equal">
      <formula>"NÃO"</formula>
    </cfRule>
    <cfRule type="cellIs" dxfId="1045" priority="1339" operator="equal">
      <formula>"SIM"</formula>
    </cfRule>
  </conditionalFormatting>
  <conditionalFormatting sqref="Z174">
    <cfRule type="cellIs" dxfId="1044" priority="1337" operator="equal">
      <formula>"OPORTUNIDADE"</formula>
    </cfRule>
  </conditionalFormatting>
  <conditionalFormatting sqref="Z174">
    <cfRule type="cellIs" dxfId="1043" priority="1335" operator="equal">
      <formula>"NÃO"</formula>
    </cfRule>
    <cfRule type="cellIs" dxfId="1042" priority="1336" operator="equal">
      <formula>"SIM"</formula>
    </cfRule>
  </conditionalFormatting>
  <conditionalFormatting sqref="Z174">
    <cfRule type="cellIs" dxfId="1041" priority="1334" operator="equal">
      <formula>"OPORTUNIDADE"</formula>
    </cfRule>
  </conditionalFormatting>
  <conditionalFormatting sqref="Z174">
    <cfRule type="cellIs" dxfId="1040" priority="1332" operator="equal">
      <formula>"NÃO"</formula>
    </cfRule>
    <cfRule type="cellIs" dxfId="1039" priority="1333" operator="equal">
      <formula>"SIM"</formula>
    </cfRule>
  </conditionalFormatting>
  <conditionalFormatting sqref="Y174">
    <cfRule type="cellIs" dxfId="1038" priority="1331" operator="equal">
      <formula>"OPORTUNIDADE"</formula>
    </cfRule>
  </conditionalFormatting>
  <conditionalFormatting sqref="Y174">
    <cfRule type="cellIs" dxfId="1037" priority="1329" operator="equal">
      <formula>"NÃO"</formula>
    </cfRule>
    <cfRule type="cellIs" dxfId="1036" priority="1330" operator="equal">
      <formula>"SIM"</formula>
    </cfRule>
  </conditionalFormatting>
  <conditionalFormatting sqref="Z174">
    <cfRule type="cellIs" dxfId="1035" priority="1328" operator="equal">
      <formula>"OPORTUNIDADE"</formula>
    </cfRule>
  </conditionalFormatting>
  <conditionalFormatting sqref="Z174">
    <cfRule type="cellIs" dxfId="1034" priority="1326" operator="equal">
      <formula>"NÃO"</formula>
    </cfRule>
    <cfRule type="cellIs" dxfId="1033" priority="1327" operator="equal">
      <formula>"SIM"</formula>
    </cfRule>
  </conditionalFormatting>
  <conditionalFormatting sqref="Z174">
    <cfRule type="cellIs" dxfId="1032" priority="1325" operator="equal">
      <formula>"OPORTUNIDADE"</formula>
    </cfRule>
  </conditionalFormatting>
  <conditionalFormatting sqref="Z174">
    <cfRule type="cellIs" dxfId="1031" priority="1323" operator="equal">
      <formula>"NÃO"</formula>
    </cfRule>
    <cfRule type="cellIs" dxfId="1030" priority="1324" operator="equal">
      <formula>"SIM"</formula>
    </cfRule>
  </conditionalFormatting>
  <conditionalFormatting sqref="Z174">
    <cfRule type="cellIs" dxfId="1029" priority="1322" operator="equal">
      <formula>"OPORTUNIDADE"</formula>
    </cfRule>
  </conditionalFormatting>
  <conditionalFormatting sqref="Z174">
    <cfRule type="cellIs" dxfId="1028" priority="1320" operator="equal">
      <formula>"NÃO"</formula>
    </cfRule>
    <cfRule type="cellIs" dxfId="1027" priority="1321" operator="equal">
      <formula>"SIM"</formula>
    </cfRule>
  </conditionalFormatting>
  <conditionalFormatting sqref="Z174">
    <cfRule type="cellIs" dxfId="1026" priority="1319" operator="equal">
      <formula>"OPORTUNIDADE"</formula>
    </cfRule>
  </conditionalFormatting>
  <conditionalFormatting sqref="Z174">
    <cfRule type="cellIs" dxfId="1025" priority="1317" operator="equal">
      <formula>"NÃO"</formula>
    </cfRule>
    <cfRule type="cellIs" dxfId="1024" priority="1318" operator="equal">
      <formula>"SIM"</formula>
    </cfRule>
  </conditionalFormatting>
  <conditionalFormatting sqref="Z174">
    <cfRule type="cellIs" dxfId="1023" priority="1316" operator="equal">
      <formula>"OPORTUNIDADE"</formula>
    </cfRule>
  </conditionalFormatting>
  <conditionalFormatting sqref="Z174">
    <cfRule type="cellIs" dxfId="1022" priority="1314" operator="equal">
      <formula>"NÃO"</formula>
    </cfRule>
    <cfRule type="cellIs" dxfId="1021" priority="1315" operator="equal">
      <formula>"SIM"</formula>
    </cfRule>
  </conditionalFormatting>
  <conditionalFormatting sqref="Y174">
    <cfRule type="cellIs" dxfId="1020" priority="1313" operator="equal">
      <formula>"OPORTUNIDADE"</formula>
    </cfRule>
  </conditionalFormatting>
  <conditionalFormatting sqref="Y174">
    <cfRule type="cellIs" dxfId="1019" priority="1311" operator="equal">
      <formula>"NÃO"</formula>
    </cfRule>
    <cfRule type="cellIs" dxfId="1018" priority="1312" operator="equal">
      <formula>"SIM"</formula>
    </cfRule>
  </conditionalFormatting>
  <conditionalFormatting sqref="Z174">
    <cfRule type="cellIs" dxfId="1017" priority="1310" operator="equal">
      <formula>"OPORTUNIDADE"</formula>
    </cfRule>
  </conditionalFormatting>
  <conditionalFormatting sqref="Z174">
    <cfRule type="cellIs" dxfId="1016" priority="1308" operator="equal">
      <formula>"NÃO"</formula>
    </cfRule>
    <cfRule type="cellIs" dxfId="1015" priority="1309" operator="equal">
      <formula>"SIM"</formula>
    </cfRule>
  </conditionalFormatting>
  <conditionalFormatting sqref="Z174">
    <cfRule type="cellIs" dxfId="1014" priority="1307" operator="equal">
      <formula>"OPORTUNIDADE"</formula>
    </cfRule>
  </conditionalFormatting>
  <conditionalFormatting sqref="Z174">
    <cfRule type="cellIs" dxfId="1013" priority="1305" operator="equal">
      <formula>"NÃO"</formula>
    </cfRule>
    <cfRule type="cellIs" dxfId="1012" priority="1306" operator="equal">
      <formula>"SIM"</formula>
    </cfRule>
  </conditionalFormatting>
  <conditionalFormatting sqref="Z174">
    <cfRule type="cellIs" dxfId="1011" priority="1304" operator="equal">
      <formula>"OPORTUNIDADE"</formula>
    </cfRule>
  </conditionalFormatting>
  <conditionalFormatting sqref="Z174">
    <cfRule type="cellIs" dxfId="1010" priority="1302" operator="equal">
      <formula>"NÃO"</formula>
    </cfRule>
    <cfRule type="cellIs" dxfId="1009" priority="1303" operator="equal">
      <formula>"SIM"</formula>
    </cfRule>
  </conditionalFormatting>
  <conditionalFormatting sqref="Z174">
    <cfRule type="cellIs" dxfId="1008" priority="1301" operator="equal">
      <formula>"OPORTUNIDADE"</formula>
    </cfRule>
  </conditionalFormatting>
  <conditionalFormatting sqref="Z174">
    <cfRule type="cellIs" dxfId="1007" priority="1299" operator="equal">
      <formula>"NÃO"</formula>
    </cfRule>
    <cfRule type="cellIs" dxfId="1006" priority="1300" operator="equal">
      <formula>"SIM"</formula>
    </cfRule>
  </conditionalFormatting>
  <conditionalFormatting sqref="Z174">
    <cfRule type="cellIs" dxfId="1005" priority="1298" operator="equal">
      <formula>"OPORTUNIDADE"</formula>
    </cfRule>
  </conditionalFormatting>
  <conditionalFormatting sqref="Z174">
    <cfRule type="cellIs" dxfId="1004" priority="1296" operator="equal">
      <formula>"NÃO"</formula>
    </cfRule>
    <cfRule type="cellIs" dxfId="1003" priority="1297" operator="equal">
      <formula>"SIM"</formula>
    </cfRule>
  </conditionalFormatting>
  <conditionalFormatting sqref="Z174">
    <cfRule type="cellIs" dxfId="1002" priority="1295" operator="equal">
      <formula>"OPORTUNIDADE"</formula>
    </cfRule>
  </conditionalFormatting>
  <conditionalFormatting sqref="Z174">
    <cfRule type="cellIs" dxfId="1001" priority="1293" operator="equal">
      <formula>"NÃO"</formula>
    </cfRule>
    <cfRule type="cellIs" dxfId="1000" priority="1294" operator="equal">
      <formula>"SIM"</formula>
    </cfRule>
  </conditionalFormatting>
  <conditionalFormatting sqref="Z174">
    <cfRule type="cellIs" dxfId="999" priority="1292" operator="equal">
      <formula>"OPORTUNIDADE"</formula>
    </cfRule>
  </conditionalFormatting>
  <conditionalFormatting sqref="Z174">
    <cfRule type="cellIs" dxfId="998" priority="1290" operator="equal">
      <formula>"NÃO"</formula>
    </cfRule>
    <cfRule type="cellIs" dxfId="997" priority="1291" operator="equal">
      <formula>"SIM"</formula>
    </cfRule>
  </conditionalFormatting>
  <conditionalFormatting sqref="Z174">
    <cfRule type="cellIs" dxfId="996" priority="1289" operator="equal">
      <formula>"OPORTUNIDADE"</formula>
    </cfRule>
  </conditionalFormatting>
  <conditionalFormatting sqref="Z174">
    <cfRule type="cellIs" dxfId="995" priority="1287" operator="equal">
      <formula>"NÃO"</formula>
    </cfRule>
    <cfRule type="cellIs" dxfId="994" priority="1288" operator="equal">
      <formula>"SIM"</formula>
    </cfRule>
  </conditionalFormatting>
  <conditionalFormatting sqref="Z174">
    <cfRule type="cellIs" dxfId="993" priority="1286" operator="equal">
      <formula>"OPORTUNIDADE"</formula>
    </cfRule>
  </conditionalFormatting>
  <conditionalFormatting sqref="Z174">
    <cfRule type="cellIs" dxfId="992" priority="1284" operator="equal">
      <formula>"NÃO"</formula>
    </cfRule>
    <cfRule type="cellIs" dxfId="991" priority="1285" operator="equal">
      <formula>"SIM"</formula>
    </cfRule>
  </conditionalFormatting>
  <conditionalFormatting sqref="Z174">
    <cfRule type="cellIs" dxfId="990" priority="1283" operator="equal">
      <formula>"OPORTUNIDADE"</formula>
    </cfRule>
  </conditionalFormatting>
  <conditionalFormatting sqref="Z174">
    <cfRule type="cellIs" dxfId="989" priority="1281" operator="equal">
      <formula>"NÃO"</formula>
    </cfRule>
    <cfRule type="cellIs" dxfId="988" priority="1282" operator="equal">
      <formula>"SIM"</formula>
    </cfRule>
  </conditionalFormatting>
  <conditionalFormatting sqref="BK150">
    <cfRule type="iconSet" priority="1280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987" priority="1279" operator="equal">
      <formula>"OPORTUNIDADE"</formula>
    </cfRule>
  </conditionalFormatting>
  <conditionalFormatting sqref="Y167">
    <cfRule type="cellIs" dxfId="986" priority="1277" operator="equal">
      <formula>"NÃO"</formula>
    </cfRule>
    <cfRule type="cellIs" dxfId="985" priority="1278" operator="equal">
      <formula>"SIM"</formula>
    </cfRule>
  </conditionalFormatting>
  <conditionalFormatting sqref="Y167">
    <cfRule type="cellIs" dxfId="984" priority="1276" operator="equal">
      <formula>"OPORTUNIDADE"</formula>
    </cfRule>
  </conditionalFormatting>
  <conditionalFormatting sqref="Y167">
    <cfRule type="cellIs" dxfId="983" priority="1274" operator="equal">
      <formula>"NÃO"</formula>
    </cfRule>
    <cfRule type="cellIs" dxfId="982" priority="1275" operator="equal">
      <formula>"SIM"</formula>
    </cfRule>
  </conditionalFormatting>
  <conditionalFormatting sqref="Y167">
    <cfRule type="cellIs" dxfId="981" priority="1273" operator="equal">
      <formula>"OPORTUNIDADE"</formula>
    </cfRule>
  </conditionalFormatting>
  <conditionalFormatting sqref="Y167">
    <cfRule type="cellIs" dxfId="980" priority="1271" operator="equal">
      <formula>"NÃO"</formula>
    </cfRule>
    <cfRule type="cellIs" dxfId="979" priority="1272" operator="equal">
      <formula>"SIM"</formula>
    </cfRule>
  </conditionalFormatting>
  <conditionalFormatting sqref="Z167">
    <cfRule type="cellIs" dxfId="978" priority="1270" operator="equal">
      <formula>"OPORTUNIDADE"</formula>
    </cfRule>
  </conditionalFormatting>
  <conditionalFormatting sqref="Z167">
    <cfRule type="cellIs" dxfId="977" priority="1268" operator="equal">
      <formula>"NÃO"</formula>
    </cfRule>
    <cfRule type="cellIs" dxfId="976" priority="1269" operator="equal">
      <formula>"SIM"</formula>
    </cfRule>
  </conditionalFormatting>
  <conditionalFormatting sqref="Z167">
    <cfRule type="cellIs" dxfId="975" priority="1267" operator="equal">
      <formula>"OPORTUNIDADE"</formula>
    </cfRule>
  </conditionalFormatting>
  <conditionalFormatting sqref="Z167">
    <cfRule type="cellIs" dxfId="974" priority="1265" operator="equal">
      <formula>"NÃO"</formula>
    </cfRule>
    <cfRule type="cellIs" dxfId="973" priority="1266" operator="equal">
      <formula>"SIM"</formula>
    </cfRule>
  </conditionalFormatting>
  <conditionalFormatting sqref="Z167">
    <cfRule type="cellIs" dxfId="972" priority="1264" operator="equal">
      <formula>"OPORTUNIDADE"</formula>
    </cfRule>
  </conditionalFormatting>
  <conditionalFormatting sqref="Z167">
    <cfRule type="cellIs" dxfId="971" priority="1262" operator="equal">
      <formula>"NÃO"</formula>
    </cfRule>
    <cfRule type="cellIs" dxfId="970" priority="1263" operator="equal">
      <formula>"SIM"</formula>
    </cfRule>
  </conditionalFormatting>
  <conditionalFormatting sqref="Z167">
    <cfRule type="cellIs" dxfId="969" priority="1261" operator="equal">
      <formula>"OPORTUNIDADE"</formula>
    </cfRule>
  </conditionalFormatting>
  <conditionalFormatting sqref="Z167">
    <cfRule type="cellIs" dxfId="968" priority="1259" operator="equal">
      <formula>"NÃO"</formula>
    </cfRule>
    <cfRule type="cellIs" dxfId="967" priority="1260" operator="equal">
      <formula>"SIM"</formula>
    </cfRule>
  </conditionalFormatting>
  <conditionalFormatting sqref="Z167">
    <cfRule type="cellIs" dxfId="966" priority="1258" operator="equal">
      <formula>"OPORTUNIDADE"</formula>
    </cfRule>
  </conditionalFormatting>
  <conditionalFormatting sqref="Z167">
    <cfRule type="cellIs" dxfId="965" priority="1256" operator="equal">
      <formula>"NÃO"</formula>
    </cfRule>
    <cfRule type="cellIs" dxfId="964" priority="1257" operator="equal">
      <formula>"SIM"</formula>
    </cfRule>
  </conditionalFormatting>
  <conditionalFormatting sqref="Z167">
    <cfRule type="cellIs" dxfId="963" priority="1255" operator="equal">
      <formula>"OPORTUNIDADE"</formula>
    </cfRule>
  </conditionalFormatting>
  <conditionalFormatting sqref="Z167">
    <cfRule type="cellIs" dxfId="962" priority="1253" operator="equal">
      <formula>"NÃO"</formula>
    </cfRule>
    <cfRule type="cellIs" dxfId="961" priority="1254" operator="equal">
      <formula>"SIM"</formula>
    </cfRule>
  </conditionalFormatting>
  <conditionalFormatting sqref="Z167">
    <cfRule type="cellIs" dxfId="960" priority="1252" operator="equal">
      <formula>"OPORTUNIDADE"</formula>
    </cfRule>
  </conditionalFormatting>
  <conditionalFormatting sqref="Z167">
    <cfRule type="cellIs" dxfId="959" priority="1250" operator="equal">
      <formula>"NÃO"</formula>
    </cfRule>
    <cfRule type="cellIs" dxfId="958" priority="1251" operator="equal">
      <formula>"SIM"</formula>
    </cfRule>
  </conditionalFormatting>
  <conditionalFormatting sqref="Z167">
    <cfRule type="cellIs" dxfId="957" priority="1249" operator="equal">
      <formula>"OPORTUNIDADE"</formula>
    </cfRule>
  </conditionalFormatting>
  <conditionalFormatting sqref="Z167">
    <cfRule type="cellIs" dxfId="956" priority="1247" operator="equal">
      <formula>"NÃO"</formula>
    </cfRule>
    <cfRule type="cellIs" dxfId="955" priority="1248" operator="equal">
      <formula>"SIM"</formula>
    </cfRule>
  </conditionalFormatting>
  <conditionalFormatting sqref="Z167">
    <cfRule type="cellIs" dxfId="954" priority="1246" operator="equal">
      <formula>"OPORTUNIDADE"</formula>
    </cfRule>
  </conditionalFormatting>
  <conditionalFormatting sqref="Z167">
    <cfRule type="cellIs" dxfId="953" priority="1244" operator="equal">
      <formula>"NÃO"</formula>
    </cfRule>
    <cfRule type="cellIs" dxfId="952" priority="1245" operator="equal">
      <formula>"SIM"</formula>
    </cfRule>
  </conditionalFormatting>
  <conditionalFormatting sqref="Z167">
    <cfRule type="cellIs" dxfId="951" priority="1243" operator="equal">
      <formula>"OPORTUNIDADE"</formula>
    </cfRule>
  </conditionalFormatting>
  <conditionalFormatting sqref="Z167">
    <cfRule type="cellIs" dxfId="950" priority="1241" operator="equal">
      <formula>"NÃO"</formula>
    </cfRule>
    <cfRule type="cellIs" dxfId="949" priority="1242" operator="equal">
      <formula>"SIM"</formula>
    </cfRule>
  </conditionalFormatting>
  <conditionalFormatting sqref="Z167">
    <cfRule type="cellIs" dxfId="948" priority="1240" operator="equal">
      <formula>"OPORTUNIDADE"</formula>
    </cfRule>
  </conditionalFormatting>
  <conditionalFormatting sqref="Z167">
    <cfRule type="cellIs" dxfId="947" priority="1238" operator="equal">
      <formula>"NÃO"</formula>
    </cfRule>
    <cfRule type="cellIs" dxfId="946" priority="1239" operator="equal">
      <formula>"SIM"</formula>
    </cfRule>
  </conditionalFormatting>
  <conditionalFormatting sqref="Z167">
    <cfRule type="cellIs" dxfId="945" priority="1237" operator="equal">
      <formula>"OPORTUNIDADE"</formula>
    </cfRule>
  </conditionalFormatting>
  <conditionalFormatting sqref="Z167">
    <cfRule type="cellIs" dxfId="944" priority="1235" operator="equal">
      <formula>"NÃO"</formula>
    </cfRule>
    <cfRule type="cellIs" dxfId="943" priority="1236" operator="equal">
      <formula>"SIM"</formula>
    </cfRule>
  </conditionalFormatting>
  <conditionalFormatting sqref="Z167">
    <cfRule type="cellIs" dxfId="942" priority="1234" operator="equal">
      <formula>"OPORTUNIDADE"</formula>
    </cfRule>
  </conditionalFormatting>
  <conditionalFormatting sqref="Z167">
    <cfRule type="cellIs" dxfId="941" priority="1232" operator="equal">
      <formula>"NÃO"</formula>
    </cfRule>
    <cfRule type="cellIs" dxfId="940" priority="1233" operator="equal">
      <formula>"SIM"</formula>
    </cfRule>
  </conditionalFormatting>
  <conditionalFormatting sqref="Z167">
    <cfRule type="cellIs" dxfId="939" priority="1231" operator="equal">
      <formula>"OPORTUNIDADE"</formula>
    </cfRule>
  </conditionalFormatting>
  <conditionalFormatting sqref="Z167">
    <cfRule type="cellIs" dxfId="938" priority="1229" operator="equal">
      <formula>"NÃO"</formula>
    </cfRule>
    <cfRule type="cellIs" dxfId="937" priority="1230" operator="equal">
      <formula>"SIM"</formula>
    </cfRule>
  </conditionalFormatting>
  <conditionalFormatting sqref="Z167">
    <cfRule type="cellIs" dxfId="936" priority="1228" operator="equal">
      <formula>"OPORTUNIDADE"</formula>
    </cfRule>
  </conditionalFormatting>
  <conditionalFormatting sqref="Z167">
    <cfRule type="cellIs" dxfId="935" priority="1226" operator="equal">
      <formula>"NÃO"</formula>
    </cfRule>
    <cfRule type="cellIs" dxfId="934" priority="1227" operator="equal">
      <formula>"SIM"</formula>
    </cfRule>
  </conditionalFormatting>
  <conditionalFormatting sqref="Z167">
    <cfRule type="cellIs" dxfId="933" priority="1225" operator="equal">
      <formula>"OPORTUNIDADE"</formula>
    </cfRule>
  </conditionalFormatting>
  <conditionalFormatting sqref="Z167">
    <cfRule type="cellIs" dxfId="932" priority="1223" operator="equal">
      <formula>"NÃO"</formula>
    </cfRule>
    <cfRule type="cellIs" dxfId="931" priority="1224" operator="equal">
      <formula>"SIM"</formula>
    </cfRule>
  </conditionalFormatting>
  <conditionalFormatting sqref="Z167">
    <cfRule type="cellIs" dxfId="930" priority="1222" operator="equal">
      <formula>"OPORTUNIDADE"</formula>
    </cfRule>
  </conditionalFormatting>
  <conditionalFormatting sqref="Z167">
    <cfRule type="cellIs" dxfId="929" priority="1220" operator="equal">
      <formula>"NÃO"</formula>
    </cfRule>
    <cfRule type="cellIs" dxfId="928" priority="1221" operator="equal">
      <formula>"SIM"</formula>
    </cfRule>
  </conditionalFormatting>
  <conditionalFormatting sqref="Z167">
    <cfRule type="cellIs" dxfId="927" priority="1219" operator="equal">
      <formula>"OPORTUNIDADE"</formula>
    </cfRule>
  </conditionalFormatting>
  <conditionalFormatting sqref="Z167">
    <cfRule type="cellIs" dxfId="926" priority="1217" operator="equal">
      <formula>"NÃO"</formula>
    </cfRule>
    <cfRule type="cellIs" dxfId="925" priority="1218" operator="equal">
      <formula>"SIM"</formula>
    </cfRule>
  </conditionalFormatting>
  <conditionalFormatting sqref="Y167">
    <cfRule type="cellIs" dxfId="924" priority="1216" operator="equal">
      <formula>"OPORTUNIDADE"</formula>
    </cfRule>
  </conditionalFormatting>
  <conditionalFormatting sqref="Y167">
    <cfRule type="cellIs" dxfId="923" priority="1214" operator="equal">
      <formula>"NÃO"</formula>
    </cfRule>
    <cfRule type="cellIs" dxfId="922" priority="1215" operator="equal">
      <formula>"SIM"</formula>
    </cfRule>
  </conditionalFormatting>
  <conditionalFormatting sqref="Z167">
    <cfRule type="cellIs" dxfId="921" priority="1213" operator="equal">
      <formula>"OPORTUNIDADE"</formula>
    </cfRule>
  </conditionalFormatting>
  <conditionalFormatting sqref="Z167">
    <cfRule type="cellIs" dxfId="920" priority="1211" operator="equal">
      <formula>"NÃO"</formula>
    </cfRule>
    <cfRule type="cellIs" dxfId="919" priority="1212" operator="equal">
      <formula>"SIM"</formula>
    </cfRule>
  </conditionalFormatting>
  <conditionalFormatting sqref="Z167">
    <cfRule type="cellIs" dxfId="918" priority="1210" operator="equal">
      <formula>"OPORTUNIDADE"</formula>
    </cfRule>
  </conditionalFormatting>
  <conditionalFormatting sqref="Z167">
    <cfRule type="cellIs" dxfId="917" priority="1208" operator="equal">
      <formula>"NÃO"</formula>
    </cfRule>
    <cfRule type="cellIs" dxfId="916" priority="1209" operator="equal">
      <formula>"SIM"</formula>
    </cfRule>
  </conditionalFormatting>
  <conditionalFormatting sqref="Z167">
    <cfRule type="cellIs" dxfId="915" priority="1207" operator="equal">
      <formula>"OPORTUNIDADE"</formula>
    </cfRule>
  </conditionalFormatting>
  <conditionalFormatting sqref="Z167">
    <cfRule type="cellIs" dxfId="914" priority="1205" operator="equal">
      <formula>"NÃO"</formula>
    </cfRule>
    <cfRule type="cellIs" dxfId="913" priority="1206" operator="equal">
      <formula>"SIM"</formula>
    </cfRule>
  </conditionalFormatting>
  <conditionalFormatting sqref="Z167">
    <cfRule type="cellIs" dxfId="912" priority="1204" operator="equal">
      <formula>"OPORTUNIDADE"</formula>
    </cfRule>
  </conditionalFormatting>
  <conditionalFormatting sqref="Z167">
    <cfRule type="cellIs" dxfId="911" priority="1202" operator="equal">
      <formula>"NÃO"</formula>
    </cfRule>
    <cfRule type="cellIs" dxfId="910" priority="1203" operator="equal">
      <formula>"SIM"</formula>
    </cfRule>
  </conditionalFormatting>
  <conditionalFormatting sqref="Z167">
    <cfRule type="cellIs" dxfId="909" priority="1201" operator="equal">
      <formula>"OPORTUNIDADE"</formula>
    </cfRule>
  </conditionalFormatting>
  <conditionalFormatting sqref="Z167">
    <cfRule type="cellIs" dxfId="908" priority="1199" operator="equal">
      <formula>"NÃO"</formula>
    </cfRule>
    <cfRule type="cellIs" dxfId="907" priority="1200" operator="equal">
      <formula>"SIM"</formula>
    </cfRule>
  </conditionalFormatting>
  <conditionalFormatting sqref="Y167">
    <cfRule type="cellIs" dxfId="906" priority="1198" operator="equal">
      <formula>"OPORTUNIDADE"</formula>
    </cfRule>
  </conditionalFormatting>
  <conditionalFormatting sqref="Y167">
    <cfRule type="cellIs" dxfId="905" priority="1196" operator="equal">
      <formula>"NÃO"</formula>
    </cfRule>
    <cfRule type="cellIs" dxfId="904" priority="1197" operator="equal">
      <formula>"SIM"</formula>
    </cfRule>
  </conditionalFormatting>
  <conditionalFormatting sqref="Z167">
    <cfRule type="cellIs" dxfId="903" priority="1195" operator="equal">
      <formula>"OPORTUNIDADE"</formula>
    </cfRule>
  </conditionalFormatting>
  <conditionalFormatting sqref="Z167">
    <cfRule type="cellIs" dxfId="902" priority="1193" operator="equal">
      <formula>"NÃO"</formula>
    </cfRule>
    <cfRule type="cellIs" dxfId="901" priority="1194" operator="equal">
      <formula>"SIM"</formula>
    </cfRule>
  </conditionalFormatting>
  <conditionalFormatting sqref="Z167">
    <cfRule type="cellIs" dxfId="900" priority="1192" operator="equal">
      <formula>"OPORTUNIDADE"</formula>
    </cfRule>
  </conditionalFormatting>
  <conditionalFormatting sqref="Z167">
    <cfRule type="cellIs" dxfId="899" priority="1190" operator="equal">
      <formula>"NÃO"</formula>
    </cfRule>
    <cfRule type="cellIs" dxfId="898" priority="1191" operator="equal">
      <formula>"SIM"</formula>
    </cfRule>
  </conditionalFormatting>
  <conditionalFormatting sqref="Z167">
    <cfRule type="cellIs" dxfId="897" priority="1189" operator="equal">
      <formula>"OPORTUNIDADE"</formula>
    </cfRule>
  </conditionalFormatting>
  <conditionalFormatting sqref="Z167">
    <cfRule type="cellIs" dxfId="896" priority="1187" operator="equal">
      <formula>"NÃO"</formula>
    </cfRule>
    <cfRule type="cellIs" dxfId="895" priority="1188" operator="equal">
      <formula>"SIM"</formula>
    </cfRule>
  </conditionalFormatting>
  <conditionalFormatting sqref="Z167">
    <cfRule type="cellIs" dxfId="894" priority="1186" operator="equal">
      <formula>"OPORTUNIDADE"</formula>
    </cfRule>
  </conditionalFormatting>
  <conditionalFormatting sqref="Z167">
    <cfRule type="cellIs" dxfId="893" priority="1184" operator="equal">
      <formula>"NÃO"</formula>
    </cfRule>
    <cfRule type="cellIs" dxfId="892" priority="1185" operator="equal">
      <formula>"SIM"</formula>
    </cfRule>
  </conditionalFormatting>
  <conditionalFormatting sqref="Y167">
    <cfRule type="cellIs" dxfId="891" priority="1183" operator="equal">
      <formula>"OPORTUNIDADE"</formula>
    </cfRule>
  </conditionalFormatting>
  <conditionalFormatting sqref="Y167">
    <cfRule type="cellIs" dxfId="890" priority="1181" operator="equal">
      <formula>"NÃO"</formula>
    </cfRule>
    <cfRule type="cellIs" dxfId="889" priority="1182" operator="equal">
      <formula>"SIM"</formula>
    </cfRule>
  </conditionalFormatting>
  <conditionalFormatting sqref="Z167">
    <cfRule type="cellIs" dxfId="888" priority="1180" operator="equal">
      <formula>"OPORTUNIDADE"</formula>
    </cfRule>
  </conditionalFormatting>
  <conditionalFormatting sqref="Z167">
    <cfRule type="cellIs" dxfId="887" priority="1178" operator="equal">
      <formula>"NÃO"</formula>
    </cfRule>
    <cfRule type="cellIs" dxfId="886" priority="1179" operator="equal">
      <formula>"SIM"</formula>
    </cfRule>
  </conditionalFormatting>
  <conditionalFormatting sqref="Y167:Z167">
    <cfRule type="cellIs" dxfId="885" priority="1177" operator="equal">
      <formula>"OPORTUNIDADE"</formula>
    </cfRule>
  </conditionalFormatting>
  <conditionalFormatting sqref="Y167:Z167">
    <cfRule type="cellIs" dxfId="884" priority="1175" operator="equal">
      <formula>"NÃO"</formula>
    </cfRule>
    <cfRule type="cellIs" dxfId="883" priority="1176" operator="equal">
      <formula>"SIM"</formula>
    </cfRule>
  </conditionalFormatting>
  <conditionalFormatting sqref="Y167:Z167">
    <cfRule type="cellIs" dxfId="882" priority="1174" operator="equal">
      <formula>"OPORTUNIDADE"</formula>
    </cfRule>
  </conditionalFormatting>
  <conditionalFormatting sqref="Y167:Z167">
    <cfRule type="cellIs" dxfId="881" priority="1172" operator="equal">
      <formula>"NÃO"</formula>
    </cfRule>
    <cfRule type="cellIs" dxfId="880" priority="1173" operator="equal">
      <formula>"SIM"</formula>
    </cfRule>
  </conditionalFormatting>
  <conditionalFormatting sqref="Y167:Z167">
    <cfRule type="cellIs" dxfId="879" priority="1171" operator="equal">
      <formula>"OPORTUNIDADE"</formula>
    </cfRule>
  </conditionalFormatting>
  <conditionalFormatting sqref="Y167:Z167">
    <cfRule type="cellIs" dxfId="878" priority="1169" operator="equal">
      <formula>"NÃO"</formula>
    </cfRule>
    <cfRule type="cellIs" dxfId="877" priority="1170" operator="equal">
      <formula>"SIM"</formula>
    </cfRule>
  </conditionalFormatting>
  <conditionalFormatting sqref="Y167">
    <cfRule type="cellIs" dxfId="876" priority="1168" operator="equal">
      <formula>"OPORTUNIDADE"</formula>
    </cfRule>
  </conditionalFormatting>
  <conditionalFormatting sqref="Y167">
    <cfRule type="cellIs" dxfId="875" priority="1166" operator="equal">
      <formula>"NÃO"</formula>
    </cfRule>
    <cfRule type="cellIs" dxfId="874" priority="1167" operator="equal">
      <formula>"SIM"</formula>
    </cfRule>
  </conditionalFormatting>
  <conditionalFormatting sqref="Y167">
    <cfRule type="cellIs" dxfId="873" priority="1165" operator="equal">
      <formula>"OPORTUNIDADE"</formula>
    </cfRule>
  </conditionalFormatting>
  <conditionalFormatting sqref="Y167">
    <cfRule type="cellIs" dxfId="872" priority="1163" operator="equal">
      <formula>"NÃO"</formula>
    </cfRule>
    <cfRule type="cellIs" dxfId="871" priority="1164" operator="equal">
      <formula>"SIM"</formula>
    </cfRule>
  </conditionalFormatting>
  <conditionalFormatting sqref="Y167">
    <cfRule type="cellIs" dxfId="870" priority="1162" operator="equal">
      <formula>"OPORTUNIDADE"</formula>
    </cfRule>
  </conditionalFormatting>
  <conditionalFormatting sqref="Y167">
    <cfRule type="cellIs" dxfId="869" priority="1160" operator="equal">
      <formula>"NÃO"</formula>
    </cfRule>
    <cfRule type="cellIs" dxfId="868" priority="1161" operator="equal">
      <formula>"SIM"</formula>
    </cfRule>
  </conditionalFormatting>
  <conditionalFormatting sqref="Y167">
    <cfRule type="cellIs" dxfId="867" priority="1159" operator="equal">
      <formula>"OPORTUNIDADE"</formula>
    </cfRule>
  </conditionalFormatting>
  <conditionalFormatting sqref="Y167">
    <cfRule type="cellIs" dxfId="866" priority="1157" operator="equal">
      <formula>"NÃO"</formula>
    </cfRule>
    <cfRule type="cellIs" dxfId="865" priority="1158" operator="equal">
      <formula>"SIM"</formula>
    </cfRule>
  </conditionalFormatting>
  <conditionalFormatting sqref="Y167">
    <cfRule type="cellIs" dxfId="864" priority="1156" operator="equal">
      <formula>"OPORTUNIDADE"</formula>
    </cfRule>
  </conditionalFormatting>
  <conditionalFormatting sqref="Y167">
    <cfRule type="cellIs" dxfId="863" priority="1154" operator="equal">
      <formula>"NÃO"</formula>
    </cfRule>
    <cfRule type="cellIs" dxfId="862" priority="1155" operator="equal">
      <formula>"SIM"</formula>
    </cfRule>
  </conditionalFormatting>
  <conditionalFormatting sqref="Y167">
    <cfRule type="cellIs" dxfId="861" priority="1153" operator="equal">
      <formula>"OPORTUNIDADE"</formula>
    </cfRule>
  </conditionalFormatting>
  <conditionalFormatting sqref="Y167">
    <cfRule type="cellIs" dxfId="860" priority="1151" operator="equal">
      <formula>"NÃO"</formula>
    </cfRule>
    <cfRule type="cellIs" dxfId="859" priority="1152" operator="equal">
      <formula>"SIM"</formula>
    </cfRule>
  </conditionalFormatting>
  <conditionalFormatting sqref="Y167">
    <cfRule type="cellIs" dxfId="858" priority="1150" operator="equal">
      <formula>"OPORTUNIDADE"</formula>
    </cfRule>
  </conditionalFormatting>
  <conditionalFormatting sqref="Y167">
    <cfRule type="cellIs" dxfId="857" priority="1148" operator="equal">
      <formula>"NÃO"</formula>
    </cfRule>
    <cfRule type="cellIs" dxfId="856" priority="1149" operator="equal">
      <formula>"SIM"</formula>
    </cfRule>
  </conditionalFormatting>
  <conditionalFormatting sqref="Y171">
    <cfRule type="cellIs" dxfId="855" priority="1147" operator="equal">
      <formula>"OPORTUNIDADE"</formula>
    </cfRule>
  </conditionalFormatting>
  <conditionalFormatting sqref="Y171">
    <cfRule type="cellIs" dxfId="854" priority="1145" operator="equal">
      <formula>"NÃO"</formula>
    </cfRule>
    <cfRule type="cellIs" dxfId="853" priority="1146" operator="equal">
      <formula>"SIM"</formula>
    </cfRule>
  </conditionalFormatting>
  <conditionalFormatting sqref="Y171">
    <cfRule type="cellIs" dxfId="852" priority="1144" operator="equal">
      <formula>"OPORTUNIDADE"</formula>
    </cfRule>
  </conditionalFormatting>
  <conditionalFormatting sqref="Y171">
    <cfRule type="cellIs" dxfId="851" priority="1142" operator="equal">
      <formula>"NÃO"</formula>
    </cfRule>
    <cfRule type="cellIs" dxfId="850" priority="1143" operator="equal">
      <formula>"SIM"</formula>
    </cfRule>
  </conditionalFormatting>
  <conditionalFormatting sqref="Y171">
    <cfRule type="cellIs" dxfId="849" priority="1141" operator="equal">
      <formula>"OPORTUNIDADE"</formula>
    </cfRule>
  </conditionalFormatting>
  <conditionalFormatting sqref="Y171">
    <cfRule type="cellIs" dxfId="848" priority="1139" operator="equal">
      <formula>"NÃO"</formula>
    </cfRule>
    <cfRule type="cellIs" dxfId="847" priority="1140" operator="equal">
      <formula>"SIM"</formula>
    </cfRule>
  </conditionalFormatting>
  <conditionalFormatting sqref="Y171">
    <cfRule type="cellIs" dxfId="846" priority="1138" operator="equal">
      <formula>"OPORTUNIDADE"</formula>
    </cfRule>
  </conditionalFormatting>
  <conditionalFormatting sqref="Y171">
    <cfRule type="cellIs" dxfId="845" priority="1136" operator="equal">
      <formula>"NÃO"</formula>
    </cfRule>
    <cfRule type="cellIs" dxfId="844" priority="1137" operator="equal">
      <formula>"SIM"</formula>
    </cfRule>
  </conditionalFormatting>
  <conditionalFormatting sqref="Y171">
    <cfRule type="cellIs" dxfId="843" priority="1135" operator="equal">
      <formula>"OPORTUNIDADE"</formula>
    </cfRule>
  </conditionalFormatting>
  <conditionalFormatting sqref="Y171">
    <cfRule type="cellIs" dxfId="842" priority="1133" operator="equal">
      <formula>"NÃO"</formula>
    </cfRule>
    <cfRule type="cellIs" dxfId="841" priority="1134" operator="equal">
      <formula>"SIM"</formula>
    </cfRule>
  </conditionalFormatting>
  <conditionalFormatting sqref="Y171">
    <cfRule type="cellIs" dxfId="840" priority="1132" operator="equal">
      <formula>"OPORTUNIDADE"</formula>
    </cfRule>
  </conditionalFormatting>
  <conditionalFormatting sqref="Y171">
    <cfRule type="cellIs" dxfId="839" priority="1130" operator="equal">
      <formula>"NÃO"</formula>
    </cfRule>
    <cfRule type="cellIs" dxfId="838" priority="1131" operator="equal">
      <formula>"SIM"</formula>
    </cfRule>
  </conditionalFormatting>
  <conditionalFormatting sqref="Y171">
    <cfRule type="cellIs" dxfId="837" priority="1129" operator="equal">
      <formula>"OPORTUNIDADE"</formula>
    </cfRule>
  </conditionalFormatting>
  <conditionalFormatting sqref="Y171">
    <cfRule type="cellIs" dxfId="836" priority="1127" operator="equal">
      <formula>"NÃO"</formula>
    </cfRule>
    <cfRule type="cellIs" dxfId="835" priority="1128" operator="equal">
      <formula>"SIM"</formula>
    </cfRule>
  </conditionalFormatting>
  <conditionalFormatting sqref="Y171">
    <cfRule type="cellIs" dxfId="834" priority="1126" operator="equal">
      <formula>"OPORTUNIDADE"</formula>
    </cfRule>
  </conditionalFormatting>
  <conditionalFormatting sqref="Y171">
    <cfRule type="cellIs" dxfId="833" priority="1124" operator="equal">
      <formula>"NÃO"</formula>
    </cfRule>
    <cfRule type="cellIs" dxfId="832" priority="1125" operator="equal">
      <formula>"SIM"</formula>
    </cfRule>
  </conditionalFormatting>
  <conditionalFormatting sqref="Y171">
    <cfRule type="cellIs" dxfId="831" priority="1123" operator="equal">
      <formula>"OPORTUNIDADE"</formula>
    </cfRule>
  </conditionalFormatting>
  <conditionalFormatting sqref="Y171">
    <cfRule type="cellIs" dxfId="830" priority="1121" operator="equal">
      <formula>"NÃO"</formula>
    </cfRule>
    <cfRule type="cellIs" dxfId="829" priority="1122" operator="equal">
      <formula>"SIM"</formula>
    </cfRule>
  </conditionalFormatting>
  <conditionalFormatting sqref="Z171">
    <cfRule type="cellIs" dxfId="828" priority="1120" operator="equal">
      <formula>"OPORTUNIDADE"</formula>
    </cfRule>
  </conditionalFormatting>
  <conditionalFormatting sqref="Z171">
    <cfRule type="cellIs" dxfId="827" priority="1118" operator="equal">
      <formula>"NÃO"</formula>
    </cfRule>
    <cfRule type="cellIs" dxfId="826" priority="1119" operator="equal">
      <formula>"SIM"</formula>
    </cfRule>
  </conditionalFormatting>
  <conditionalFormatting sqref="Z171">
    <cfRule type="cellIs" dxfId="825" priority="1117" operator="equal">
      <formula>"OPORTUNIDADE"</formula>
    </cfRule>
  </conditionalFormatting>
  <conditionalFormatting sqref="Z171">
    <cfRule type="cellIs" dxfId="824" priority="1115" operator="equal">
      <formula>"NÃO"</formula>
    </cfRule>
    <cfRule type="cellIs" dxfId="823" priority="1116" operator="equal">
      <formula>"SIM"</formula>
    </cfRule>
  </conditionalFormatting>
  <conditionalFormatting sqref="Z171">
    <cfRule type="cellIs" dxfId="822" priority="1114" operator="equal">
      <formula>"OPORTUNIDADE"</formula>
    </cfRule>
  </conditionalFormatting>
  <conditionalFormatting sqref="Z171">
    <cfRule type="cellIs" dxfId="821" priority="1112" operator="equal">
      <formula>"NÃO"</formula>
    </cfRule>
    <cfRule type="cellIs" dxfId="820" priority="1113" operator="equal">
      <formula>"SIM"</formula>
    </cfRule>
  </conditionalFormatting>
  <conditionalFormatting sqref="Z171">
    <cfRule type="cellIs" dxfId="819" priority="1111" operator="equal">
      <formula>"OPORTUNIDADE"</formula>
    </cfRule>
  </conditionalFormatting>
  <conditionalFormatting sqref="Z171">
    <cfRule type="cellIs" dxfId="818" priority="1109" operator="equal">
      <formula>"NÃO"</formula>
    </cfRule>
    <cfRule type="cellIs" dxfId="817" priority="1110" operator="equal">
      <formula>"SIM"</formula>
    </cfRule>
  </conditionalFormatting>
  <conditionalFormatting sqref="Z171">
    <cfRule type="cellIs" dxfId="816" priority="1108" operator="equal">
      <formula>"OPORTUNIDADE"</formula>
    </cfRule>
  </conditionalFormatting>
  <conditionalFormatting sqref="Z171">
    <cfRule type="cellIs" dxfId="815" priority="1106" operator="equal">
      <formula>"NÃO"</formula>
    </cfRule>
    <cfRule type="cellIs" dxfId="814" priority="1107" operator="equal">
      <formula>"SIM"</formula>
    </cfRule>
  </conditionalFormatting>
  <conditionalFormatting sqref="Z171">
    <cfRule type="cellIs" dxfId="813" priority="1105" operator="equal">
      <formula>"OPORTUNIDADE"</formula>
    </cfRule>
  </conditionalFormatting>
  <conditionalFormatting sqref="Z171">
    <cfRule type="cellIs" dxfId="812" priority="1103" operator="equal">
      <formula>"NÃO"</formula>
    </cfRule>
    <cfRule type="cellIs" dxfId="811" priority="1104" operator="equal">
      <formula>"SIM"</formula>
    </cfRule>
  </conditionalFormatting>
  <conditionalFormatting sqref="Z171">
    <cfRule type="cellIs" dxfId="810" priority="1102" operator="equal">
      <formula>"OPORTUNIDADE"</formula>
    </cfRule>
  </conditionalFormatting>
  <conditionalFormatting sqref="Z171">
    <cfRule type="cellIs" dxfId="809" priority="1100" operator="equal">
      <formula>"NÃO"</formula>
    </cfRule>
    <cfRule type="cellIs" dxfId="808" priority="1101" operator="equal">
      <formula>"SIM"</formula>
    </cfRule>
  </conditionalFormatting>
  <conditionalFormatting sqref="Z171">
    <cfRule type="cellIs" dxfId="807" priority="1099" operator="equal">
      <formula>"OPORTUNIDADE"</formula>
    </cfRule>
  </conditionalFormatting>
  <conditionalFormatting sqref="Z171">
    <cfRule type="cellIs" dxfId="806" priority="1097" operator="equal">
      <formula>"NÃO"</formula>
    </cfRule>
    <cfRule type="cellIs" dxfId="805" priority="1098" operator="equal">
      <formula>"SIM"</formula>
    </cfRule>
  </conditionalFormatting>
  <conditionalFormatting sqref="Z171">
    <cfRule type="cellIs" dxfId="804" priority="1096" operator="equal">
      <formula>"OPORTUNIDADE"</formula>
    </cfRule>
  </conditionalFormatting>
  <conditionalFormatting sqref="Z171">
    <cfRule type="cellIs" dxfId="803" priority="1094" operator="equal">
      <formula>"NÃO"</formula>
    </cfRule>
    <cfRule type="cellIs" dxfId="802" priority="1095" operator="equal">
      <formula>"SIM"</formula>
    </cfRule>
  </conditionalFormatting>
  <conditionalFormatting sqref="Z171">
    <cfRule type="cellIs" dxfId="801" priority="1093" operator="equal">
      <formula>"OPORTUNIDADE"</formula>
    </cfRule>
  </conditionalFormatting>
  <conditionalFormatting sqref="Z171">
    <cfRule type="cellIs" dxfId="800" priority="1091" operator="equal">
      <formula>"NÃO"</formula>
    </cfRule>
    <cfRule type="cellIs" dxfId="799" priority="1092" operator="equal">
      <formula>"SIM"</formula>
    </cfRule>
  </conditionalFormatting>
  <conditionalFormatting sqref="Z171">
    <cfRule type="cellIs" dxfId="798" priority="1090" operator="equal">
      <formula>"OPORTUNIDADE"</formula>
    </cfRule>
  </conditionalFormatting>
  <conditionalFormatting sqref="Z171">
    <cfRule type="cellIs" dxfId="797" priority="1088" operator="equal">
      <formula>"NÃO"</formula>
    </cfRule>
    <cfRule type="cellIs" dxfId="796" priority="1089" operator="equal">
      <formula>"SIM"</formula>
    </cfRule>
  </conditionalFormatting>
  <conditionalFormatting sqref="Z171">
    <cfRule type="cellIs" dxfId="795" priority="1087" operator="equal">
      <formula>"OPORTUNIDADE"</formula>
    </cfRule>
  </conditionalFormatting>
  <conditionalFormatting sqref="Z171">
    <cfRule type="cellIs" dxfId="794" priority="1085" operator="equal">
      <formula>"NÃO"</formula>
    </cfRule>
    <cfRule type="cellIs" dxfId="793" priority="1086" operator="equal">
      <formula>"SIM"</formula>
    </cfRule>
  </conditionalFormatting>
  <conditionalFormatting sqref="Z171">
    <cfRule type="cellIs" dxfId="792" priority="1084" operator="equal">
      <formula>"OPORTUNIDADE"</formula>
    </cfRule>
  </conditionalFormatting>
  <conditionalFormatting sqref="Z171">
    <cfRule type="cellIs" dxfId="791" priority="1082" operator="equal">
      <formula>"NÃO"</formula>
    </cfRule>
    <cfRule type="cellIs" dxfId="790" priority="1083" operator="equal">
      <formula>"SIM"</formula>
    </cfRule>
  </conditionalFormatting>
  <conditionalFormatting sqref="Z171">
    <cfRule type="cellIs" dxfId="789" priority="1081" operator="equal">
      <formula>"OPORTUNIDADE"</formula>
    </cfRule>
  </conditionalFormatting>
  <conditionalFormatting sqref="Z171">
    <cfRule type="cellIs" dxfId="788" priority="1079" operator="equal">
      <formula>"NÃO"</formula>
    </cfRule>
    <cfRule type="cellIs" dxfId="787" priority="1080" operator="equal">
      <formula>"SIM"</formula>
    </cfRule>
  </conditionalFormatting>
  <conditionalFormatting sqref="Z171">
    <cfRule type="cellIs" dxfId="786" priority="1078" operator="equal">
      <formula>"OPORTUNIDADE"</formula>
    </cfRule>
  </conditionalFormatting>
  <conditionalFormatting sqref="Z171">
    <cfRule type="cellIs" dxfId="785" priority="1076" operator="equal">
      <formula>"NÃO"</formula>
    </cfRule>
    <cfRule type="cellIs" dxfId="784" priority="1077" operator="equal">
      <formula>"SIM"</formula>
    </cfRule>
  </conditionalFormatting>
  <conditionalFormatting sqref="Z171">
    <cfRule type="cellIs" dxfId="783" priority="1075" operator="equal">
      <formula>"OPORTUNIDADE"</formula>
    </cfRule>
  </conditionalFormatting>
  <conditionalFormatting sqref="Z171">
    <cfRule type="cellIs" dxfId="782" priority="1073" operator="equal">
      <formula>"NÃO"</formula>
    </cfRule>
    <cfRule type="cellIs" dxfId="781" priority="1074" operator="equal">
      <formula>"SIM"</formula>
    </cfRule>
  </conditionalFormatting>
  <conditionalFormatting sqref="Z171">
    <cfRule type="cellIs" dxfId="780" priority="1072" operator="equal">
      <formula>"OPORTUNIDADE"</formula>
    </cfRule>
  </conditionalFormatting>
  <conditionalFormatting sqref="Z171">
    <cfRule type="cellIs" dxfId="779" priority="1070" operator="equal">
      <formula>"NÃO"</formula>
    </cfRule>
    <cfRule type="cellIs" dxfId="778" priority="1071" operator="equal">
      <formula>"SIM"</formula>
    </cfRule>
  </conditionalFormatting>
  <conditionalFormatting sqref="Z171">
    <cfRule type="cellIs" dxfId="777" priority="1069" operator="equal">
      <formula>"OPORTUNIDADE"</formula>
    </cfRule>
  </conditionalFormatting>
  <conditionalFormatting sqref="Z171">
    <cfRule type="cellIs" dxfId="776" priority="1067" operator="equal">
      <formula>"NÃO"</formula>
    </cfRule>
    <cfRule type="cellIs" dxfId="775" priority="1068" operator="equal">
      <formula>"SIM"</formula>
    </cfRule>
  </conditionalFormatting>
  <conditionalFormatting sqref="Y171">
    <cfRule type="cellIs" dxfId="774" priority="1066" operator="equal">
      <formula>"OPORTUNIDADE"</formula>
    </cfRule>
  </conditionalFormatting>
  <conditionalFormatting sqref="Y171">
    <cfRule type="cellIs" dxfId="773" priority="1064" operator="equal">
      <formula>"NÃO"</formula>
    </cfRule>
    <cfRule type="cellIs" dxfId="772" priority="1065" operator="equal">
      <formula>"SIM"</formula>
    </cfRule>
  </conditionalFormatting>
  <conditionalFormatting sqref="Z171">
    <cfRule type="cellIs" dxfId="771" priority="1063" operator="equal">
      <formula>"OPORTUNIDADE"</formula>
    </cfRule>
  </conditionalFormatting>
  <conditionalFormatting sqref="Z171">
    <cfRule type="cellIs" dxfId="770" priority="1061" operator="equal">
      <formula>"NÃO"</formula>
    </cfRule>
    <cfRule type="cellIs" dxfId="769" priority="1062" operator="equal">
      <formula>"SIM"</formula>
    </cfRule>
  </conditionalFormatting>
  <conditionalFormatting sqref="Z171">
    <cfRule type="cellIs" dxfId="768" priority="1060" operator="equal">
      <formula>"OPORTUNIDADE"</formula>
    </cfRule>
  </conditionalFormatting>
  <conditionalFormatting sqref="Z171">
    <cfRule type="cellIs" dxfId="767" priority="1058" operator="equal">
      <formula>"NÃO"</formula>
    </cfRule>
    <cfRule type="cellIs" dxfId="766" priority="1059" operator="equal">
      <formula>"SIM"</formula>
    </cfRule>
  </conditionalFormatting>
  <conditionalFormatting sqref="Z171">
    <cfRule type="cellIs" dxfId="765" priority="1057" operator="equal">
      <formula>"OPORTUNIDADE"</formula>
    </cfRule>
  </conditionalFormatting>
  <conditionalFormatting sqref="Z171">
    <cfRule type="cellIs" dxfId="764" priority="1055" operator="equal">
      <formula>"NÃO"</formula>
    </cfRule>
    <cfRule type="cellIs" dxfId="763" priority="1056" operator="equal">
      <formula>"SIM"</formula>
    </cfRule>
  </conditionalFormatting>
  <conditionalFormatting sqref="Z171">
    <cfRule type="cellIs" dxfId="762" priority="1054" operator="equal">
      <formula>"OPORTUNIDADE"</formula>
    </cfRule>
  </conditionalFormatting>
  <conditionalFormatting sqref="Z171">
    <cfRule type="cellIs" dxfId="761" priority="1052" operator="equal">
      <formula>"NÃO"</formula>
    </cfRule>
    <cfRule type="cellIs" dxfId="760" priority="1053" operator="equal">
      <formula>"SIM"</formula>
    </cfRule>
  </conditionalFormatting>
  <conditionalFormatting sqref="Z171">
    <cfRule type="cellIs" dxfId="759" priority="1051" operator="equal">
      <formula>"OPORTUNIDADE"</formula>
    </cfRule>
  </conditionalFormatting>
  <conditionalFormatting sqref="Z171">
    <cfRule type="cellIs" dxfId="758" priority="1049" operator="equal">
      <formula>"NÃO"</formula>
    </cfRule>
    <cfRule type="cellIs" dxfId="757" priority="1050" operator="equal">
      <formula>"SIM"</formula>
    </cfRule>
  </conditionalFormatting>
  <conditionalFormatting sqref="Y171">
    <cfRule type="cellIs" dxfId="756" priority="1048" operator="equal">
      <formula>"OPORTUNIDADE"</formula>
    </cfRule>
  </conditionalFormatting>
  <conditionalFormatting sqref="Y171">
    <cfRule type="cellIs" dxfId="755" priority="1046" operator="equal">
      <formula>"NÃO"</formula>
    </cfRule>
    <cfRule type="cellIs" dxfId="754" priority="1047" operator="equal">
      <formula>"SIM"</formula>
    </cfRule>
  </conditionalFormatting>
  <conditionalFormatting sqref="Z171">
    <cfRule type="cellIs" dxfId="753" priority="1045" operator="equal">
      <formula>"OPORTUNIDADE"</formula>
    </cfRule>
  </conditionalFormatting>
  <conditionalFormatting sqref="Z171">
    <cfRule type="cellIs" dxfId="752" priority="1043" operator="equal">
      <formula>"NÃO"</formula>
    </cfRule>
    <cfRule type="cellIs" dxfId="751" priority="1044" operator="equal">
      <formula>"SIM"</formula>
    </cfRule>
  </conditionalFormatting>
  <conditionalFormatting sqref="Z171">
    <cfRule type="cellIs" dxfId="750" priority="1042" operator="equal">
      <formula>"OPORTUNIDADE"</formula>
    </cfRule>
  </conditionalFormatting>
  <conditionalFormatting sqref="Z171">
    <cfRule type="cellIs" dxfId="749" priority="1040" operator="equal">
      <formula>"NÃO"</formula>
    </cfRule>
    <cfRule type="cellIs" dxfId="748" priority="1041" operator="equal">
      <formula>"SIM"</formula>
    </cfRule>
  </conditionalFormatting>
  <conditionalFormatting sqref="Z171">
    <cfRule type="cellIs" dxfId="747" priority="1039" operator="equal">
      <formula>"OPORTUNIDADE"</formula>
    </cfRule>
  </conditionalFormatting>
  <conditionalFormatting sqref="Z171">
    <cfRule type="cellIs" dxfId="746" priority="1037" operator="equal">
      <formula>"NÃO"</formula>
    </cfRule>
    <cfRule type="cellIs" dxfId="745" priority="1038" operator="equal">
      <formula>"SIM"</formula>
    </cfRule>
  </conditionalFormatting>
  <conditionalFormatting sqref="Z171">
    <cfRule type="cellIs" dxfId="744" priority="1036" operator="equal">
      <formula>"OPORTUNIDADE"</formula>
    </cfRule>
  </conditionalFormatting>
  <conditionalFormatting sqref="Z171">
    <cfRule type="cellIs" dxfId="743" priority="1034" operator="equal">
      <formula>"NÃO"</formula>
    </cfRule>
    <cfRule type="cellIs" dxfId="742" priority="1035" operator="equal">
      <formula>"SIM"</formula>
    </cfRule>
  </conditionalFormatting>
  <conditionalFormatting sqref="Y171">
    <cfRule type="cellIs" dxfId="741" priority="1033" operator="equal">
      <formula>"OPORTUNIDADE"</formula>
    </cfRule>
  </conditionalFormatting>
  <conditionalFormatting sqref="Y171">
    <cfRule type="cellIs" dxfId="740" priority="1031" operator="equal">
      <formula>"NÃO"</formula>
    </cfRule>
    <cfRule type="cellIs" dxfId="739" priority="1032" operator="equal">
      <formula>"SIM"</formula>
    </cfRule>
  </conditionalFormatting>
  <conditionalFormatting sqref="Z171">
    <cfRule type="cellIs" dxfId="738" priority="1030" operator="equal">
      <formula>"OPORTUNIDADE"</formula>
    </cfRule>
  </conditionalFormatting>
  <conditionalFormatting sqref="Z171">
    <cfRule type="cellIs" dxfId="737" priority="1028" operator="equal">
      <formula>"NÃO"</formula>
    </cfRule>
    <cfRule type="cellIs" dxfId="736" priority="1029" operator="equal">
      <formula>"SIM"</formula>
    </cfRule>
  </conditionalFormatting>
  <conditionalFormatting sqref="Y171:Z171">
    <cfRule type="cellIs" dxfId="735" priority="1027" operator="equal">
      <formula>"OPORTUNIDADE"</formula>
    </cfRule>
  </conditionalFormatting>
  <conditionalFormatting sqref="Y171:Z171">
    <cfRule type="cellIs" dxfId="734" priority="1025" operator="equal">
      <formula>"NÃO"</formula>
    </cfRule>
    <cfRule type="cellIs" dxfId="733" priority="1026" operator="equal">
      <formula>"SIM"</formula>
    </cfRule>
  </conditionalFormatting>
  <conditionalFormatting sqref="Y171:Z171">
    <cfRule type="cellIs" dxfId="732" priority="1024" operator="equal">
      <formula>"OPORTUNIDADE"</formula>
    </cfRule>
  </conditionalFormatting>
  <conditionalFormatting sqref="Y171:Z171">
    <cfRule type="cellIs" dxfId="731" priority="1022" operator="equal">
      <formula>"NÃO"</formula>
    </cfRule>
    <cfRule type="cellIs" dxfId="730" priority="1023" operator="equal">
      <formula>"SIM"</formula>
    </cfRule>
  </conditionalFormatting>
  <conditionalFormatting sqref="Y171:Z171">
    <cfRule type="cellIs" dxfId="729" priority="1021" operator="equal">
      <formula>"OPORTUNIDADE"</formula>
    </cfRule>
  </conditionalFormatting>
  <conditionalFormatting sqref="Y171:Z171">
    <cfRule type="cellIs" dxfId="728" priority="1019" operator="equal">
      <formula>"NÃO"</formula>
    </cfRule>
    <cfRule type="cellIs" dxfId="727" priority="1020" operator="equal">
      <formula>"SIM"</formula>
    </cfRule>
  </conditionalFormatting>
  <conditionalFormatting sqref="Y171">
    <cfRule type="cellIs" dxfId="726" priority="1018" operator="equal">
      <formula>"OPORTUNIDADE"</formula>
    </cfRule>
  </conditionalFormatting>
  <conditionalFormatting sqref="Y171">
    <cfRule type="cellIs" dxfId="725" priority="1016" operator="equal">
      <formula>"NÃO"</formula>
    </cfRule>
    <cfRule type="cellIs" dxfId="724" priority="1017" operator="equal">
      <formula>"SIM"</formula>
    </cfRule>
  </conditionalFormatting>
  <conditionalFormatting sqref="Y171">
    <cfRule type="cellIs" dxfId="723" priority="1015" operator="equal">
      <formula>"OPORTUNIDADE"</formula>
    </cfRule>
  </conditionalFormatting>
  <conditionalFormatting sqref="Y171">
    <cfRule type="cellIs" dxfId="722" priority="1013" operator="equal">
      <formula>"NÃO"</formula>
    </cfRule>
    <cfRule type="cellIs" dxfId="721" priority="1014" operator="equal">
      <formula>"SIM"</formula>
    </cfRule>
  </conditionalFormatting>
  <conditionalFormatting sqref="Y171">
    <cfRule type="cellIs" dxfId="720" priority="1012" operator="equal">
      <formula>"OPORTUNIDADE"</formula>
    </cfRule>
  </conditionalFormatting>
  <conditionalFormatting sqref="Y171">
    <cfRule type="cellIs" dxfId="719" priority="1010" operator="equal">
      <formula>"NÃO"</formula>
    </cfRule>
    <cfRule type="cellIs" dxfId="718" priority="1011" operator="equal">
      <formula>"SIM"</formula>
    </cfRule>
  </conditionalFormatting>
  <conditionalFormatting sqref="Y171">
    <cfRule type="cellIs" dxfId="717" priority="1009" operator="equal">
      <formula>"OPORTUNIDADE"</formula>
    </cfRule>
  </conditionalFormatting>
  <conditionalFormatting sqref="Y171">
    <cfRule type="cellIs" dxfId="716" priority="1007" operator="equal">
      <formula>"NÃO"</formula>
    </cfRule>
    <cfRule type="cellIs" dxfId="715" priority="1008" operator="equal">
      <formula>"SIM"</formula>
    </cfRule>
  </conditionalFormatting>
  <conditionalFormatting sqref="Y171">
    <cfRule type="cellIs" dxfId="714" priority="1006" operator="equal">
      <formula>"OPORTUNIDADE"</formula>
    </cfRule>
  </conditionalFormatting>
  <conditionalFormatting sqref="Y171">
    <cfRule type="cellIs" dxfId="713" priority="1004" operator="equal">
      <formula>"NÃO"</formula>
    </cfRule>
    <cfRule type="cellIs" dxfId="712" priority="1005" operator="equal">
      <formula>"SIM"</formula>
    </cfRule>
  </conditionalFormatting>
  <conditionalFormatting sqref="Y171">
    <cfRule type="cellIs" dxfId="711" priority="1003" operator="equal">
      <formula>"OPORTUNIDADE"</formula>
    </cfRule>
  </conditionalFormatting>
  <conditionalFormatting sqref="Y171">
    <cfRule type="cellIs" dxfId="710" priority="1001" operator="equal">
      <formula>"NÃO"</formula>
    </cfRule>
    <cfRule type="cellIs" dxfId="709" priority="1002" operator="equal">
      <formula>"SIM"</formula>
    </cfRule>
  </conditionalFormatting>
  <conditionalFormatting sqref="Y171">
    <cfRule type="cellIs" dxfId="708" priority="1000" operator="equal">
      <formula>"OPORTUNIDADE"</formula>
    </cfRule>
  </conditionalFormatting>
  <conditionalFormatting sqref="Y171">
    <cfRule type="cellIs" dxfId="707" priority="998" operator="equal">
      <formula>"NÃO"</formula>
    </cfRule>
    <cfRule type="cellIs" dxfId="706" priority="999" operator="equal">
      <formula>"SIM"</formula>
    </cfRule>
  </conditionalFormatting>
  <conditionalFormatting sqref="Y177:Z177">
    <cfRule type="cellIs" dxfId="705" priority="997" operator="equal">
      <formula>"OPORTUNIDADE"</formula>
    </cfRule>
  </conditionalFormatting>
  <conditionalFormatting sqref="Y177:Z177">
    <cfRule type="cellIs" dxfId="704" priority="995" operator="equal">
      <formula>"NÃO"</formula>
    </cfRule>
    <cfRule type="cellIs" dxfId="703" priority="996" operator="equal">
      <formula>"SIM"</formula>
    </cfRule>
  </conditionalFormatting>
  <conditionalFormatting sqref="Y178:Z178">
    <cfRule type="cellIs" dxfId="702" priority="994" operator="equal">
      <formula>"OPORTUNIDADE"</formula>
    </cfRule>
  </conditionalFormatting>
  <conditionalFormatting sqref="Y178:Z178">
    <cfRule type="cellIs" dxfId="701" priority="992" operator="equal">
      <formula>"NÃO"</formula>
    </cfRule>
    <cfRule type="cellIs" dxfId="700" priority="993" operator="equal">
      <formula>"SIM"</formula>
    </cfRule>
  </conditionalFormatting>
  <conditionalFormatting sqref="Y178:Z178">
    <cfRule type="cellIs" dxfId="699" priority="991" operator="equal">
      <formula>"OPORTUNIDADE"</formula>
    </cfRule>
  </conditionalFormatting>
  <conditionalFormatting sqref="Y178:Z178">
    <cfRule type="cellIs" dxfId="698" priority="989" operator="equal">
      <formula>"NÃO"</formula>
    </cfRule>
    <cfRule type="cellIs" dxfId="697" priority="990" operator="equal">
      <formula>"SIM"</formula>
    </cfRule>
  </conditionalFormatting>
  <conditionalFormatting sqref="Y177:Z177">
    <cfRule type="cellIs" dxfId="696" priority="988" operator="equal">
      <formula>"OPORTUNIDADE"</formula>
    </cfRule>
  </conditionalFormatting>
  <conditionalFormatting sqref="Y177:Z177">
    <cfRule type="cellIs" dxfId="695" priority="986" operator="equal">
      <formula>"NÃO"</formula>
    </cfRule>
    <cfRule type="cellIs" dxfId="694" priority="987" operator="equal">
      <formula>"SIM"</formula>
    </cfRule>
  </conditionalFormatting>
  <conditionalFormatting sqref="Y177:Z177">
    <cfRule type="cellIs" dxfId="693" priority="985" operator="equal">
      <formula>"OPORTUNIDADE"</formula>
    </cfRule>
  </conditionalFormatting>
  <conditionalFormatting sqref="Y177:Z177">
    <cfRule type="cellIs" dxfId="692" priority="983" operator="equal">
      <formula>"NÃO"</formula>
    </cfRule>
    <cfRule type="cellIs" dxfId="691" priority="984" operator="equal">
      <formula>"SIM"</formula>
    </cfRule>
  </conditionalFormatting>
  <conditionalFormatting sqref="Y178:Z178">
    <cfRule type="cellIs" dxfId="690" priority="982" operator="equal">
      <formula>"OPORTUNIDADE"</formula>
    </cfRule>
  </conditionalFormatting>
  <conditionalFormatting sqref="Y178:Z178">
    <cfRule type="cellIs" dxfId="689" priority="980" operator="equal">
      <formula>"NÃO"</formula>
    </cfRule>
    <cfRule type="cellIs" dxfId="688" priority="981" operator="equal">
      <formula>"SIM"</formula>
    </cfRule>
  </conditionalFormatting>
  <conditionalFormatting sqref="Y178:Z178">
    <cfRule type="cellIs" dxfId="687" priority="979" operator="equal">
      <formula>"OPORTUNIDADE"</formula>
    </cfRule>
  </conditionalFormatting>
  <conditionalFormatting sqref="Y178:Z178">
    <cfRule type="cellIs" dxfId="686" priority="977" operator="equal">
      <formula>"NÃO"</formula>
    </cfRule>
    <cfRule type="cellIs" dxfId="685" priority="978" operator="equal">
      <formula>"SIM"</formula>
    </cfRule>
  </conditionalFormatting>
  <conditionalFormatting sqref="Y178:Z178">
    <cfRule type="cellIs" dxfId="684" priority="976" operator="equal">
      <formula>"OPORTUNIDADE"</formula>
    </cfRule>
  </conditionalFormatting>
  <conditionalFormatting sqref="Y178:Z178">
    <cfRule type="cellIs" dxfId="683" priority="974" operator="equal">
      <formula>"NÃO"</formula>
    </cfRule>
    <cfRule type="cellIs" dxfId="682" priority="975" operator="equal">
      <formula>"SIM"</formula>
    </cfRule>
  </conditionalFormatting>
  <conditionalFormatting sqref="Y179:Z179">
    <cfRule type="cellIs" dxfId="681" priority="973" operator="equal">
      <formula>"OPORTUNIDADE"</formula>
    </cfRule>
  </conditionalFormatting>
  <conditionalFormatting sqref="Y179:Z179">
    <cfRule type="cellIs" dxfId="680" priority="971" operator="equal">
      <formula>"NÃO"</formula>
    </cfRule>
    <cfRule type="cellIs" dxfId="679" priority="972" operator="equal">
      <formula>"SIM"</formula>
    </cfRule>
  </conditionalFormatting>
  <conditionalFormatting sqref="Y179:Z179">
    <cfRule type="cellIs" dxfId="678" priority="970" operator="equal">
      <formula>"OPORTUNIDADE"</formula>
    </cfRule>
  </conditionalFormatting>
  <conditionalFormatting sqref="Y179:Z179">
    <cfRule type="cellIs" dxfId="677" priority="968" operator="equal">
      <formula>"NÃO"</formula>
    </cfRule>
    <cfRule type="cellIs" dxfId="676" priority="969" operator="equal">
      <formula>"SIM"</formula>
    </cfRule>
  </conditionalFormatting>
  <conditionalFormatting sqref="Y178:Z178">
    <cfRule type="cellIs" dxfId="675" priority="967" operator="equal">
      <formula>"OPORTUNIDADE"</formula>
    </cfRule>
  </conditionalFormatting>
  <conditionalFormatting sqref="Y178:Z178">
    <cfRule type="cellIs" dxfId="674" priority="965" operator="equal">
      <formula>"NÃO"</formula>
    </cfRule>
    <cfRule type="cellIs" dxfId="673" priority="966" operator="equal">
      <formula>"SIM"</formula>
    </cfRule>
  </conditionalFormatting>
  <conditionalFormatting sqref="Y178:Z178">
    <cfRule type="cellIs" dxfId="672" priority="964" operator="equal">
      <formula>"OPORTUNIDADE"</formula>
    </cfRule>
  </conditionalFormatting>
  <conditionalFormatting sqref="Y178:Z178">
    <cfRule type="cellIs" dxfId="671" priority="962" operator="equal">
      <formula>"NÃO"</formula>
    </cfRule>
    <cfRule type="cellIs" dxfId="670" priority="963" operator="equal">
      <formula>"SIM"</formula>
    </cfRule>
  </conditionalFormatting>
  <conditionalFormatting sqref="Y179:Z179">
    <cfRule type="cellIs" dxfId="669" priority="961" operator="equal">
      <formula>"OPORTUNIDADE"</formula>
    </cfRule>
  </conditionalFormatting>
  <conditionalFormatting sqref="Y179:Z179">
    <cfRule type="cellIs" dxfId="668" priority="959" operator="equal">
      <formula>"NÃO"</formula>
    </cfRule>
    <cfRule type="cellIs" dxfId="667" priority="960" operator="equal">
      <formula>"SIM"</formula>
    </cfRule>
  </conditionalFormatting>
  <conditionalFormatting sqref="Y179:Z179">
    <cfRule type="cellIs" dxfId="666" priority="958" operator="equal">
      <formula>"OPORTUNIDADE"</formula>
    </cfRule>
  </conditionalFormatting>
  <conditionalFormatting sqref="Y179:Z179">
    <cfRule type="cellIs" dxfId="665" priority="956" operator="equal">
      <formula>"NÃO"</formula>
    </cfRule>
    <cfRule type="cellIs" dxfId="664" priority="957" operator="equal">
      <formula>"SIM"</formula>
    </cfRule>
  </conditionalFormatting>
  <conditionalFormatting sqref="Y178:Z178">
    <cfRule type="cellIs" dxfId="663" priority="955" operator="equal">
      <formula>"OPORTUNIDADE"</formula>
    </cfRule>
  </conditionalFormatting>
  <conditionalFormatting sqref="Y178:Z178">
    <cfRule type="cellIs" dxfId="662" priority="953" operator="equal">
      <formula>"NÃO"</formula>
    </cfRule>
    <cfRule type="cellIs" dxfId="661" priority="954" operator="equal">
      <formula>"SIM"</formula>
    </cfRule>
  </conditionalFormatting>
  <conditionalFormatting sqref="Y179:Z179">
    <cfRule type="cellIs" dxfId="660" priority="952" operator="equal">
      <formula>"OPORTUNIDADE"</formula>
    </cfRule>
  </conditionalFormatting>
  <conditionalFormatting sqref="Y179:Z179">
    <cfRule type="cellIs" dxfId="659" priority="950" operator="equal">
      <formula>"NÃO"</formula>
    </cfRule>
    <cfRule type="cellIs" dxfId="658" priority="951" operator="equal">
      <formula>"SIM"</formula>
    </cfRule>
  </conditionalFormatting>
  <conditionalFormatting sqref="Y179:Z179">
    <cfRule type="cellIs" dxfId="657" priority="949" operator="equal">
      <formula>"OPORTUNIDADE"</formula>
    </cfRule>
  </conditionalFormatting>
  <conditionalFormatting sqref="Y179:Z179">
    <cfRule type="cellIs" dxfId="656" priority="947" operator="equal">
      <formula>"NÃO"</formula>
    </cfRule>
    <cfRule type="cellIs" dxfId="655" priority="948" operator="equal">
      <formula>"SIM"</formula>
    </cfRule>
  </conditionalFormatting>
  <conditionalFormatting sqref="Y178:Z178">
    <cfRule type="cellIs" dxfId="654" priority="946" operator="equal">
      <formula>"OPORTUNIDADE"</formula>
    </cfRule>
  </conditionalFormatting>
  <conditionalFormatting sqref="Y178:Z178">
    <cfRule type="cellIs" dxfId="653" priority="944" operator="equal">
      <formula>"NÃO"</formula>
    </cfRule>
    <cfRule type="cellIs" dxfId="652" priority="945" operator="equal">
      <formula>"SIM"</formula>
    </cfRule>
  </conditionalFormatting>
  <conditionalFormatting sqref="Y178:Z178">
    <cfRule type="cellIs" dxfId="651" priority="943" operator="equal">
      <formula>"OPORTUNIDADE"</formula>
    </cfRule>
  </conditionalFormatting>
  <conditionalFormatting sqref="Y178:Z178">
    <cfRule type="cellIs" dxfId="650" priority="941" operator="equal">
      <formula>"NÃO"</formula>
    </cfRule>
    <cfRule type="cellIs" dxfId="649" priority="942" operator="equal">
      <formula>"SIM"</formula>
    </cfRule>
  </conditionalFormatting>
  <conditionalFormatting sqref="Y179:Z179">
    <cfRule type="cellIs" dxfId="648" priority="940" operator="equal">
      <formula>"OPORTUNIDADE"</formula>
    </cfRule>
  </conditionalFormatting>
  <conditionalFormatting sqref="Y179:Z179">
    <cfRule type="cellIs" dxfId="647" priority="938" operator="equal">
      <formula>"NÃO"</formula>
    </cfRule>
    <cfRule type="cellIs" dxfId="646" priority="939" operator="equal">
      <formula>"SIM"</formula>
    </cfRule>
  </conditionalFormatting>
  <conditionalFormatting sqref="Y179:Z179">
    <cfRule type="cellIs" dxfId="645" priority="937" operator="equal">
      <formula>"OPORTUNIDADE"</formula>
    </cfRule>
  </conditionalFormatting>
  <conditionalFormatting sqref="Y179:Z179">
    <cfRule type="cellIs" dxfId="644" priority="935" operator="equal">
      <formula>"NÃO"</formula>
    </cfRule>
    <cfRule type="cellIs" dxfId="643" priority="936" operator="equal">
      <formula>"SIM"</formula>
    </cfRule>
  </conditionalFormatting>
  <conditionalFormatting sqref="Y179:Z179">
    <cfRule type="cellIs" dxfId="642" priority="934" operator="equal">
      <formula>"OPORTUNIDADE"</formula>
    </cfRule>
  </conditionalFormatting>
  <conditionalFormatting sqref="Y179:Z179">
    <cfRule type="cellIs" dxfId="641" priority="932" operator="equal">
      <formula>"NÃO"</formula>
    </cfRule>
    <cfRule type="cellIs" dxfId="640" priority="933" operator="equal">
      <formula>"SIM"</formula>
    </cfRule>
  </conditionalFormatting>
  <conditionalFormatting sqref="Y180:Z180">
    <cfRule type="cellIs" dxfId="639" priority="931" operator="equal">
      <formula>"OPORTUNIDADE"</formula>
    </cfRule>
  </conditionalFormatting>
  <conditionalFormatting sqref="Y180:Z180">
    <cfRule type="cellIs" dxfId="638" priority="929" operator="equal">
      <formula>"NÃO"</formula>
    </cfRule>
    <cfRule type="cellIs" dxfId="637" priority="930" operator="equal">
      <formula>"SIM"</formula>
    </cfRule>
  </conditionalFormatting>
  <conditionalFormatting sqref="Y180:Z180">
    <cfRule type="cellIs" dxfId="636" priority="928" operator="equal">
      <formula>"OPORTUNIDADE"</formula>
    </cfRule>
  </conditionalFormatting>
  <conditionalFormatting sqref="Y180:Z180">
    <cfRule type="cellIs" dxfId="635" priority="926" operator="equal">
      <formula>"NÃO"</formula>
    </cfRule>
    <cfRule type="cellIs" dxfId="634" priority="927" operator="equal">
      <formula>"SIM"</formula>
    </cfRule>
  </conditionalFormatting>
  <conditionalFormatting sqref="Y179:Z179">
    <cfRule type="cellIs" dxfId="633" priority="925" operator="equal">
      <formula>"OPORTUNIDADE"</formula>
    </cfRule>
  </conditionalFormatting>
  <conditionalFormatting sqref="Y179:Z179">
    <cfRule type="cellIs" dxfId="632" priority="923" operator="equal">
      <formula>"NÃO"</formula>
    </cfRule>
    <cfRule type="cellIs" dxfId="631" priority="924" operator="equal">
      <formula>"SIM"</formula>
    </cfRule>
  </conditionalFormatting>
  <conditionalFormatting sqref="Y179:Z179">
    <cfRule type="cellIs" dxfId="630" priority="922" operator="equal">
      <formula>"OPORTUNIDADE"</formula>
    </cfRule>
  </conditionalFormatting>
  <conditionalFormatting sqref="Y179:Z179">
    <cfRule type="cellIs" dxfId="629" priority="920" operator="equal">
      <formula>"NÃO"</formula>
    </cfRule>
    <cfRule type="cellIs" dxfId="628" priority="921" operator="equal">
      <formula>"SIM"</formula>
    </cfRule>
  </conditionalFormatting>
  <conditionalFormatting sqref="Y180:Z180">
    <cfRule type="cellIs" dxfId="627" priority="919" operator="equal">
      <formula>"OPORTUNIDADE"</formula>
    </cfRule>
  </conditionalFormatting>
  <conditionalFormatting sqref="Y180:Z180">
    <cfRule type="cellIs" dxfId="626" priority="917" operator="equal">
      <formula>"NÃO"</formula>
    </cfRule>
    <cfRule type="cellIs" dxfId="625" priority="918" operator="equal">
      <formula>"SIM"</formula>
    </cfRule>
  </conditionalFormatting>
  <conditionalFormatting sqref="Y180:Z180">
    <cfRule type="cellIs" dxfId="624" priority="916" operator="equal">
      <formula>"OPORTUNIDADE"</formula>
    </cfRule>
  </conditionalFormatting>
  <conditionalFormatting sqref="Y180:Z180">
    <cfRule type="cellIs" dxfId="623" priority="914" operator="equal">
      <formula>"NÃO"</formula>
    </cfRule>
    <cfRule type="cellIs" dxfId="622" priority="915" operator="equal">
      <formula>"SIM"</formula>
    </cfRule>
  </conditionalFormatting>
  <conditionalFormatting sqref="Z176">
    <cfRule type="cellIs" dxfId="621" priority="913" operator="equal">
      <formula>"OPORTUNIDADE"</formula>
    </cfRule>
  </conditionalFormatting>
  <conditionalFormatting sqref="Z176">
    <cfRule type="cellIs" dxfId="620" priority="911" operator="equal">
      <formula>"NÃO"</formula>
    </cfRule>
    <cfRule type="cellIs" dxfId="619" priority="912" operator="equal">
      <formula>"SIM"</formula>
    </cfRule>
  </conditionalFormatting>
  <conditionalFormatting sqref="Z176">
    <cfRule type="cellIs" dxfId="618" priority="910" operator="equal">
      <formula>"OPORTUNIDADE"</formula>
    </cfRule>
  </conditionalFormatting>
  <conditionalFormatting sqref="Z176">
    <cfRule type="cellIs" dxfId="617" priority="908" operator="equal">
      <formula>"NÃO"</formula>
    </cfRule>
    <cfRule type="cellIs" dxfId="616" priority="909" operator="equal">
      <formula>"SIM"</formula>
    </cfRule>
  </conditionalFormatting>
  <conditionalFormatting sqref="Z176">
    <cfRule type="cellIs" dxfId="615" priority="907" operator="equal">
      <formula>"OPORTUNIDADE"</formula>
    </cfRule>
  </conditionalFormatting>
  <conditionalFormatting sqref="Z176">
    <cfRule type="cellIs" dxfId="614" priority="905" operator="equal">
      <formula>"NÃO"</formula>
    </cfRule>
    <cfRule type="cellIs" dxfId="613" priority="906" operator="equal">
      <formula>"SIM"</formula>
    </cfRule>
  </conditionalFormatting>
  <conditionalFormatting sqref="Z176">
    <cfRule type="cellIs" dxfId="612" priority="904" operator="equal">
      <formula>"OPORTUNIDADE"</formula>
    </cfRule>
  </conditionalFormatting>
  <conditionalFormatting sqref="Z176">
    <cfRule type="cellIs" dxfId="611" priority="902" operator="equal">
      <formula>"NÃO"</formula>
    </cfRule>
    <cfRule type="cellIs" dxfId="610" priority="903" operator="equal">
      <formula>"SIM"</formula>
    </cfRule>
  </conditionalFormatting>
  <conditionalFormatting sqref="Z176">
    <cfRule type="cellIs" dxfId="609" priority="901" operator="equal">
      <formula>"OPORTUNIDADE"</formula>
    </cfRule>
  </conditionalFormatting>
  <conditionalFormatting sqref="Z176">
    <cfRule type="cellIs" dxfId="608" priority="899" operator="equal">
      <formula>"NÃO"</formula>
    </cfRule>
    <cfRule type="cellIs" dxfId="607" priority="900" operator="equal">
      <formula>"SIM"</formula>
    </cfRule>
  </conditionalFormatting>
  <conditionalFormatting sqref="Z176">
    <cfRule type="cellIs" dxfId="606" priority="898" operator="equal">
      <formula>"OPORTUNIDADE"</formula>
    </cfRule>
  </conditionalFormatting>
  <conditionalFormatting sqref="Z176">
    <cfRule type="cellIs" dxfId="605" priority="896" operator="equal">
      <formula>"NÃO"</formula>
    </cfRule>
    <cfRule type="cellIs" dxfId="604" priority="897" operator="equal">
      <formula>"SIM"</formula>
    </cfRule>
  </conditionalFormatting>
  <conditionalFormatting sqref="Y176">
    <cfRule type="cellIs" dxfId="603" priority="895" operator="equal">
      <formula>"OPORTUNIDADE"</formula>
    </cfRule>
  </conditionalFormatting>
  <conditionalFormatting sqref="Y176">
    <cfRule type="cellIs" dxfId="602" priority="893" operator="equal">
      <formula>"NÃO"</formula>
    </cfRule>
    <cfRule type="cellIs" dxfId="601" priority="894" operator="equal">
      <formula>"SIM"</formula>
    </cfRule>
  </conditionalFormatting>
  <conditionalFormatting sqref="Z176">
    <cfRule type="cellIs" dxfId="600" priority="892" operator="equal">
      <formula>"OPORTUNIDADE"</formula>
    </cfRule>
  </conditionalFormatting>
  <conditionalFormatting sqref="Z176">
    <cfRule type="cellIs" dxfId="599" priority="890" operator="equal">
      <formula>"NÃO"</formula>
    </cfRule>
    <cfRule type="cellIs" dxfId="598" priority="891" operator="equal">
      <formula>"SIM"</formula>
    </cfRule>
  </conditionalFormatting>
  <conditionalFormatting sqref="Z176">
    <cfRule type="cellIs" dxfId="597" priority="889" operator="equal">
      <formula>"OPORTUNIDADE"</formula>
    </cfRule>
  </conditionalFormatting>
  <conditionalFormatting sqref="Z176">
    <cfRule type="cellIs" dxfId="596" priority="887" operator="equal">
      <formula>"NÃO"</formula>
    </cfRule>
    <cfRule type="cellIs" dxfId="595" priority="888" operator="equal">
      <formula>"SIM"</formula>
    </cfRule>
  </conditionalFormatting>
  <conditionalFormatting sqref="Z176">
    <cfRule type="cellIs" dxfId="594" priority="886" operator="equal">
      <formula>"OPORTUNIDADE"</formula>
    </cfRule>
  </conditionalFormatting>
  <conditionalFormatting sqref="Z176">
    <cfRule type="cellIs" dxfId="593" priority="884" operator="equal">
      <formula>"NÃO"</formula>
    </cfRule>
    <cfRule type="cellIs" dxfId="592" priority="885" operator="equal">
      <formula>"SIM"</formula>
    </cfRule>
  </conditionalFormatting>
  <conditionalFormatting sqref="Z176">
    <cfRule type="cellIs" dxfId="591" priority="883" operator="equal">
      <formula>"OPORTUNIDADE"</formula>
    </cfRule>
  </conditionalFormatting>
  <conditionalFormatting sqref="Z176">
    <cfRule type="cellIs" dxfId="590" priority="881" operator="equal">
      <formula>"NÃO"</formula>
    </cfRule>
    <cfRule type="cellIs" dxfId="589" priority="882" operator="equal">
      <formula>"SIM"</formula>
    </cfRule>
  </conditionalFormatting>
  <conditionalFormatting sqref="Z176">
    <cfRule type="cellIs" dxfId="588" priority="880" operator="equal">
      <formula>"OPORTUNIDADE"</formula>
    </cfRule>
  </conditionalFormatting>
  <conditionalFormatting sqref="Z176">
    <cfRule type="cellIs" dxfId="587" priority="878" operator="equal">
      <formula>"NÃO"</formula>
    </cfRule>
    <cfRule type="cellIs" dxfId="586" priority="879" operator="equal">
      <formula>"SIM"</formula>
    </cfRule>
  </conditionalFormatting>
  <conditionalFormatting sqref="Z176">
    <cfRule type="cellIs" dxfId="585" priority="877" operator="equal">
      <formula>"OPORTUNIDADE"</formula>
    </cfRule>
  </conditionalFormatting>
  <conditionalFormatting sqref="Z176">
    <cfRule type="cellIs" dxfId="584" priority="875" operator="equal">
      <formula>"NÃO"</formula>
    </cfRule>
    <cfRule type="cellIs" dxfId="583" priority="876" operator="equal">
      <formula>"SIM"</formula>
    </cfRule>
  </conditionalFormatting>
  <conditionalFormatting sqref="Z176">
    <cfRule type="cellIs" dxfId="582" priority="874" operator="equal">
      <formula>"OPORTUNIDADE"</formula>
    </cfRule>
  </conditionalFormatting>
  <conditionalFormatting sqref="Z176">
    <cfRule type="cellIs" dxfId="581" priority="872" operator="equal">
      <formula>"NÃO"</formula>
    </cfRule>
    <cfRule type="cellIs" dxfId="580" priority="873" operator="equal">
      <formula>"SIM"</formula>
    </cfRule>
  </conditionalFormatting>
  <conditionalFormatting sqref="Z176">
    <cfRule type="cellIs" dxfId="579" priority="871" operator="equal">
      <formula>"OPORTUNIDADE"</formula>
    </cfRule>
  </conditionalFormatting>
  <conditionalFormatting sqref="Z176">
    <cfRule type="cellIs" dxfId="578" priority="869" operator="equal">
      <formula>"NÃO"</formula>
    </cfRule>
    <cfRule type="cellIs" dxfId="577" priority="870" operator="equal">
      <formula>"SIM"</formula>
    </cfRule>
  </conditionalFormatting>
  <conditionalFormatting sqref="Z176">
    <cfRule type="cellIs" dxfId="576" priority="868" operator="equal">
      <formula>"OPORTUNIDADE"</formula>
    </cfRule>
  </conditionalFormatting>
  <conditionalFormatting sqref="Z176">
    <cfRule type="cellIs" dxfId="575" priority="866" operator="equal">
      <formula>"NÃO"</formula>
    </cfRule>
    <cfRule type="cellIs" dxfId="574" priority="867" operator="equal">
      <formula>"SIM"</formula>
    </cfRule>
  </conditionalFormatting>
  <conditionalFormatting sqref="Z176">
    <cfRule type="cellIs" dxfId="573" priority="865" operator="equal">
      <formula>"OPORTUNIDADE"</formula>
    </cfRule>
  </conditionalFormatting>
  <conditionalFormatting sqref="Z176">
    <cfRule type="cellIs" dxfId="572" priority="863" operator="equal">
      <formula>"NÃO"</formula>
    </cfRule>
    <cfRule type="cellIs" dxfId="571" priority="864" operator="equal">
      <formula>"SIM"</formula>
    </cfRule>
  </conditionalFormatting>
  <conditionalFormatting sqref="Z176">
    <cfRule type="cellIs" dxfId="570" priority="862" operator="equal">
      <formula>"OPORTUNIDADE"</formula>
    </cfRule>
  </conditionalFormatting>
  <conditionalFormatting sqref="Z176">
    <cfRule type="cellIs" dxfId="569" priority="860" operator="equal">
      <formula>"NÃO"</formula>
    </cfRule>
    <cfRule type="cellIs" dxfId="568" priority="861" operator="equal">
      <formula>"SIM"</formula>
    </cfRule>
  </conditionalFormatting>
  <conditionalFormatting sqref="Z176">
    <cfRule type="cellIs" dxfId="567" priority="859" operator="equal">
      <formula>"OPORTUNIDADE"</formula>
    </cfRule>
  </conditionalFormatting>
  <conditionalFormatting sqref="Z176">
    <cfRule type="cellIs" dxfId="566" priority="857" operator="equal">
      <formula>"NÃO"</formula>
    </cfRule>
    <cfRule type="cellIs" dxfId="565" priority="858" operator="equal">
      <formula>"SIM"</formula>
    </cfRule>
  </conditionalFormatting>
  <conditionalFormatting sqref="Z176">
    <cfRule type="cellIs" dxfId="564" priority="856" operator="equal">
      <formula>"OPORTUNIDADE"</formula>
    </cfRule>
  </conditionalFormatting>
  <conditionalFormatting sqref="Z176">
    <cfRule type="cellIs" dxfId="563" priority="854" operator="equal">
      <formula>"NÃO"</formula>
    </cfRule>
    <cfRule type="cellIs" dxfId="562" priority="855" operator="equal">
      <formula>"SIM"</formula>
    </cfRule>
  </conditionalFormatting>
  <conditionalFormatting sqref="Z176">
    <cfRule type="cellIs" dxfId="561" priority="853" operator="equal">
      <formula>"OPORTUNIDADE"</formula>
    </cfRule>
  </conditionalFormatting>
  <conditionalFormatting sqref="Z176">
    <cfRule type="cellIs" dxfId="560" priority="851" operator="equal">
      <formula>"NÃO"</formula>
    </cfRule>
    <cfRule type="cellIs" dxfId="559" priority="852" operator="equal">
      <formula>"SIM"</formula>
    </cfRule>
  </conditionalFormatting>
  <conditionalFormatting sqref="Z176">
    <cfRule type="cellIs" dxfId="558" priority="850" operator="equal">
      <formula>"OPORTUNIDADE"</formula>
    </cfRule>
  </conditionalFormatting>
  <conditionalFormatting sqref="Z176">
    <cfRule type="cellIs" dxfId="557" priority="848" operator="equal">
      <formula>"NÃO"</formula>
    </cfRule>
    <cfRule type="cellIs" dxfId="556" priority="849" operator="equal">
      <formula>"SIM"</formula>
    </cfRule>
  </conditionalFormatting>
  <conditionalFormatting sqref="Z176">
    <cfRule type="cellIs" dxfId="555" priority="847" operator="equal">
      <formula>"OPORTUNIDADE"</formula>
    </cfRule>
  </conditionalFormatting>
  <conditionalFormatting sqref="Z176">
    <cfRule type="cellIs" dxfId="554" priority="845" operator="equal">
      <formula>"NÃO"</formula>
    </cfRule>
    <cfRule type="cellIs" dxfId="553" priority="846" operator="equal">
      <formula>"SIM"</formula>
    </cfRule>
  </conditionalFormatting>
  <conditionalFormatting sqref="Z176">
    <cfRule type="cellIs" dxfId="552" priority="844" operator="equal">
      <formula>"OPORTUNIDADE"</formula>
    </cfRule>
  </conditionalFormatting>
  <conditionalFormatting sqref="Z176">
    <cfRule type="cellIs" dxfId="551" priority="842" operator="equal">
      <formula>"NÃO"</formula>
    </cfRule>
    <cfRule type="cellIs" dxfId="550" priority="843" operator="equal">
      <formula>"SIM"</formula>
    </cfRule>
  </conditionalFormatting>
  <conditionalFormatting sqref="Z176">
    <cfRule type="cellIs" dxfId="549" priority="841" operator="equal">
      <formula>"OPORTUNIDADE"</formula>
    </cfRule>
  </conditionalFormatting>
  <conditionalFormatting sqref="Z176">
    <cfRule type="cellIs" dxfId="548" priority="839" operator="equal">
      <formula>"NÃO"</formula>
    </cfRule>
    <cfRule type="cellIs" dxfId="547" priority="840" operator="equal">
      <formula>"SIM"</formula>
    </cfRule>
  </conditionalFormatting>
  <conditionalFormatting sqref="Y176">
    <cfRule type="cellIs" dxfId="546" priority="838" operator="equal">
      <formula>"OPORTUNIDADE"</formula>
    </cfRule>
  </conditionalFormatting>
  <conditionalFormatting sqref="Y176">
    <cfRule type="cellIs" dxfId="545" priority="836" operator="equal">
      <formula>"NÃO"</formula>
    </cfRule>
    <cfRule type="cellIs" dxfId="544" priority="837" operator="equal">
      <formula>"SIM"</formula>
    </cfRule>
  </conditionalFormatting>
  <conditionalFormatting sqref="Z176">
    <cfRule type="cellIs" dxfId="543" priority="835" operator="equal">
      <formula>"OPORTUNIDADE"</formula>
    </cfRule>
  </conditionalFormatting>
  <conditionalFormatting sqref="Z176">
    <cfRule type="cellIs" dxfId="542" priority="833" operator="equal">
      <formula>"NÃO"</formula>
    </cfRule>
    <cfRule type="cellIs" dxfId="541" priority="834" operator="equal">
      <formula>"SIM"</formula>
    </cfRule>
  </conditionalFormatting>
  <conditionalFormatting sqref="Z176">
    <cfRule type="cellIs" dxfId="540" priority="832" operator="equal">
      <formula>"OPORTUNIDADE"</formula>
    </cfRule>
  </conditionalFormatting>
  <conditionalFormatting sqref="Z176">
    <cfRule type="cellIs" dxfId="539" priority="830" operator="equal">
      <formula>"NÃO"</formula>
    </cfRule>
    <cfRule type="cellIs" dxfId="538" priority="831" operator="equal">
      <formula>"SIM"</formula>
    </cfRule>
  </conditionalFormatting>
  <conditionalFormatting sqref="Z176">
    <cfRule type="cellIs" dxfId="537" priority="829" operator="equal">
      <formula>"OPORTUNIDADE"</formula>
    </cfRule>
  </conditionalFormatting>
  <conditionalFormatting sqref="Z176">
    <cfRule type="cellIs" dxfId="536" priority="827" operator="equal">
      <formula>"NÃO"</formula>
    </cfRule>
    <cfRule type="cellIs" dxfId="535" priority="828" operator="equal">
      <formula>"SIM"</formula>
    </cfRule>
  </conditionalFormatting>
  <conditionalFormatting sqref="Z176">
    <cfRule type="cellIs" dxfId="534" priority="826" operator="equal">
      <formula>"OPORTUNIDADE"</formula>
    </cfRule>
  </conditionalFormatting>
  <conditionalFormatting sqref="Z176">
    <cfRule type="cellIs" dxfId="533" priority="824" operator="equal">
      <formula>"NÃO"</formula>
    </cfRule>
    <cfRule type="cellIs" dxfId="532" priority="825" operator="equal">
      <formula>"SIM"</formula>
    </cfRule>
  </conditionalFormatting>
  <conditionalFormatting sqref="Z176">
    <cfRule type="cellIs" dxfId="531" priority="823" operator="equal">
      <formula>"OPORTUNIDADE"</formula>
    </cfRule>
  </conditionalFormatting>
  <conditionalFormatting sqref="Z176">
    <cfRule type="cellIs" dxfId="530" priority="821" operator="equal">
      <formula>"NÃO"</formula>
    </cfRule>
    <cfRule type="cellIs" dxfId="529" priority="822" operator="equal">
      <formula>"SIM"</formula>
    </cfRule>
  </conditionalFormatting>
  <conditionalFormatting sqref="Y176">
    <cfRule type="cellIs" dxfId="528" priority="820" operator="equal">
      <formula>"OPORTUNIDADE"</formula>
    </cfRule>
  </conditionalFormatting>
  <conditionalFormatting sqref="Y176">
    <cfRule type="cellIs" dxfId="527" priority="818" operator="equal">
      <formula>"NÃO"</formula>
    </cfRule>
    <cfRule type="cellIs" dxfId="526" priority="819" operator="equal">
      <formula>"SIM"</formula>
    </cfRule>
  </conditionalFormatting>
  <conditionalFormatting sqref="Z176">
    <cfRule type="cellIs" dxfId="525" priority="817" operator="equal">
      <formula>"OPORTUNIDADE"</formula>
    </cfRule>
  </conditionalFormatting>
  <conditionalFormatting sqref="Z176">
    <cfRule type="cellIs" dxfId="524" priority="815" operator="equal">
      <formula>"NÃO"</formula>
    </cfRule>
    <cfRule type="cellIs" dxfId="523" priority="816" operator="equal">
      <formula>"SIM"</formula>
    </cfRule>
  </conditionalFormatting>
  <conditionalFormatting sqref="Z176">
    <cfRule type="cellIs" dxfId="522" priority="814" operator="equal">
      <formula>"OPORTUNIDADE"</formula>
    </cfRule>
  </conditionalFormatting>
  <conditionalFormatting sqref="Z176">
    <cfRule type="cellIs" dxfId="521" priority="812" operator="equal">
      <formula>"NÃO"</formula>
    </cfRule>
    <cfRule type="cellIs" dxfId="520" priority="813" operator="equal">
      <formula>"SIM"</formula>
    </cfRule>
  </conditionalFormatting>
  <conditionalFormatting sqref="Z176">
    <cfRule type="cellIs" dxfId="519" priority="811" operator="equal">
      <formula>"OPORTUNIDADE"</formula>
    </cfRule>
  </conditionalFormatting>
  <conditionalFormatting sqref="Z176">
    <cfRule type="cellIs" dxfId="518" priority="809" operator="equal">
      <formula>"NÃO"</formula>
    </cfRule>
    <cfRule type="cellIs" dxfId="517" priority="810" operator="equal">
      <formula>"SIM"</formula>
    </cfRule>
  </conditionalFormatting>
  <conditionalFormatting sqref="Z176">
    <cfRule type="cellIs" dxfId="516" priority="808" operator="equal">
      <formula>"OPORTUNIDADE"</formula>
    </cfRule>
  </conditionalFormatting>
  <conditionalFormatting sqref="Z176">
    <cfRule type="cellIs" dxfId="515" priority="806" operator="equal">
      <formula>"NÃO"</formula>
    </cfRule>
    <cfRule type="cellIs" dxfId="514" priority="807" operator="equal">
      <formula>"SIM"</formula>
    </cfRule>
  </conditionalFormatting>
  <conditionalFormatting sqref="Z176">
    <cfRule type="cellIs" dxfId="513" priority="805" operator="equal">
      <formula>"OPORTUNIDADE"</formula>
    </cfRule>
  </conditionalFormatting>
  <conditionalFormatting sqref="Z176">
    <cfRule type="cellIs" dxfId="512" priority="803" operator="equal">
      <formula>"NÃO"</formula>
    </cfRule>
    <cfRule type="cellIs" dxfId="511" priority="804" operator="equal">
      <formula>"SIM"</formula>
    </cfRule>
  </conditionalFormatting>
  <conditionalFormatting sqref="Z176">
    <cfRule type="cellIs" dxfId="510" priority="802" operator="equal">
      <formula>"OPORTUNIDADE"</formula>
    </cfRule>
  </conditionalFormatting>
  <conditionalFormatting sqref="Z176">
    <cfRule type="cellIs" dxfId="509" priority="800" operator="equal">
      <formula>"NÃO"</formula>
    </cfRule>
    <cfRule type="cellIs" dxfId="508" priority="801" operator="equal">
      <formula>"SIM"</formula>
    </cfRule>
  </conditionalFormatting>
  <conditionalFormatting sqref="Z176">
    <cfRule type="cellIs" dxfId="507" priority="799" operator="equal">
      <formula>"OPORTUNIDADE"</formula>
    </cfRule>
  </conditionalFormatting>
  <conditionalFormatting sqref="Z176">
    <cfRule type="cellIs" dxfId="506" priority="797" operator="equal">
      <formula>"NÃO"</formula>
    </cfRule>
    <cfRule type="cellIs" dxfId="505" priority="798" operator="equal">
      <formula>"SIM"</formula>
    </cfRule>
  </conditionalFormatting>
  <conditionalFormatting sqref="Z176">
    <cfRule type="cellIs" dxfId="504" priority="796" operator="equal">
      <formula>"OPORTUNIDADE"</formula>
    </cfRule>
  </conditionalFormatting>
  <conditionalFormatting sqref="Z176">
    <cfRule type="cellIs" dxfId="503" priority="794" operator="equal">
      <formula>"NÃO"</formula>
    </cfRule>
    <cfRule type="cellIs" dxfId="502" priority="795" operator="equal">
      <formula>"SIM"</formula>
    </cfRule>
  </conditionalFormatting>
  <conditionalFormatting sqref="Z176">
    <cfRule type="cellIs" dxfId="501" priority="793" operator="equal">
      <formula>"OPORTUNIDADE"</formula>
    </cfRule>
  </conditionalFormatting>
  <conditionalFormatting sqref="Z176">
    <cfRule type="cellIs" dxfId="500" priority="791" operator="equal">
      <formula>"NÃO"</formula>
    </cfRule>
    <cfRule type="cellIs" dxfId="499" priority="792" operator="equal">
      <formula>"SIM"</formula>
    </cfRule>
  </conditionalFormatting>
  <conditionalFormatting sqref="Z176">
    <cfRule type="cellIs" dxfId="498" priority="790" operator="equal">
      <formula>"OPORTUNIDADE"</formula>
    </cfRule>
  </conditionalFormatting>
  <conditionalFormatting sqref="Z176">
    <cfRule type="cellIs" dxfId="497" priority="788" operator="equal">
      <formula>"NÃO"</formula>
    </cfRule>
    <cfRule type="cellIs" dxfId="496" priority="789" operator="equal">
      <formula>"SIM"</formula>
    </cfRule>
  </conditionalFormatting>
  <conditionalFormatting sqref="Z181">
    <cfRule type="cellIs" dxfId="495" priority="787" operator="equal">
      <formula>"OPORTUNIDADE"</formula>
    </cfRule>
  </conditionalFormatting>
  <conditionalFormatting sqref="Z181">
    <cfRule type="cellIs" dxfId="494" priority="785" operator="equal">
      <formula>"NÃO"</formula>
    </cfRule>
    <cfRule type="cellIs" dxfId="493" priority="786" operator="equal">
      <formula>"SIM"</formula>
    </cfRule>
  </conditionalFormatting>
  <conditionalFormatting sqref="Y181">
    <cfRule type="cellIs" dxfId="492" priority="781" operator="equal">
      <formula>"OPORTUNIDADE"</formula>
    </cfRule>
  </conditionalFormatting>
  <conditionalFormatting sqref="Y181">
    <cfRule type="cellIs" dxfId="491" priority="779" operator="equal">
      <formula>"NÃO"</formula>
    </cfRule>
    <cfRule type="cellIs" dxfId="490" priority="780" operator="equal">
      <formula>"SIM"</formula>
    </cfRule>
  </conditionalFormatting>
  <conditionalFormatting sqref="Y181">
    <cfRule type="cellIs" dxfId="489" priority="778" operator="equal">
      <formula>"OPORTUNIDADE"</formula>
    </cfRule>
  </conditionalFormatting>
  <conditionalFormatting sqref="Y181">
    <cfRule type="cellIs" dxfId="488" priority="776" operator="equal">
      <formula>"NÃO"</formula>
    </cfRule>
    <cfRule type="cellIs" dxfId="487" priority="777" operator="equal">
      <formula>"SIM"</formula>
    </cfRule>
  </conditionalFormatting>
  <conditionalFormatting sqref="Y181">
    <cfRule type="cellIs" dxfId="486" priority="775" operator="equal">
      <formula>"OPORTUNIDADE"</formula>
    </cfRule>
  </conditionalFormatting>
  <conditionalFormatting sqref="Y181">
    <cfRule type="cellIs" dxfId="485" priority="773" operator="equal">
      <formula>"NÃO"</formula>
    </cfRule>
    <cfRule type="cellIs" dxfId="484" priority="774" operator="equal">
      <formula>"SIM"</formula>
    </cfRule>
  </conditionalFormatting>
  <conditionalFormatting sqref="Y181">
    <cfRule type="cellIs" dxfId="483" priority="772" operator="equal">
      <formula>"OPORTUNIDADE"</formula>
    </cfRule>
  </conditionalFormatting>
  <conditionalFormatting sqref="Y181">
    <cfRule type="cellIs" dxfId="482" priority="770" operator="equal">
      <formula>"NÃO"</formula>
    </cfRule>
    <cfRule type="cellIs" dxfId="481" priority="771" operator="equal">
      <formula>"SIM"</formula>
    </cfRule>
  </conditionalFormatting>
  <conditionalFormatting sqref="Y181">
    <cfRule type="cellIs" dxfId="480" priority="769" operator="equal">
      <formula>"OPORTUNIDADE"</formula>
    </cfRule>
  </conditionalFormatting>
  <conditionalFormatting sqref="Y181">
    <cfRule type="cellIs" dxfId="479" priority="767" operator="equal">
      <formula>"NÃO"</formula>
    </cfRule>
    <cfRule type="cellIs" dxfId="478" priority="768" operator="equal">
      <formula>"SIM"</formula>
    </cfRule>
  </conditionalFormatting>
  <conditionalFormatting sqref="BK165">
    <cfRule type="iconSet" priority="766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765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764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762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761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760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759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758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757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756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755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754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753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752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751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750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749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748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747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746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45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44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743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42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741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40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39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38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37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36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735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734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733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732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31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730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729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728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724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723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722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721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720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719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718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717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716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715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714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713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712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477" priority="711" operator="equal">
      <formula>"OPORTUNIDADE"</formula>
    </cfRule>
  </conditionalFormatting>
  <conditionalFormatting sqref="Y215:Z215">
    <cfRule type="cellIs" dxfId="476" priority="709" operator="equal">
      <formula>"NÃO"</formula>
    </cfRule>
    <cfRule type="cellIs" dxfId="475" priority="710" operator="equal">
      <formula>"SIM"</formula>
    </cfRule>
  </conditionalFormatting>
  <conditionalFormatting sqref="BP204">
    <cfRule type="iconSet" priority="708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707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706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705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704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703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702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701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700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699">
      <iconSet showValue="0">
        <cfvo type="percent" val="0"/>
        <cfvo type="num" val="1"/>
        <cfvo type="num" val="1" gte="0"/>
      </iconSet>
    </cfRule>
  </conditionalFormatting>
  <conditionalFormatting sqref="BK223:BK224">
    <cfRule type="iconSet" priority="698">
      <iconSet showValue="0">
        <cfvo type="percent" val="0"/>
        <cfvo type="num" val="1"/>
        <cfvo type="num" val="1" gte="0"/>
      </iconSet>
    </cfRule>
  </conditionalFormatting>
  <conditionalFormatting sqref="BP223:BP224">
    <cfRule type="iconSet" priority="697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696">
      <iconSet showValue="0">
        <cfvo type="percent" val="0"/>
        <cfvo type="num" val="1"/>
        <cfvo type="num" val="1" gte="0"/>
      </iconSet>
    </cfRule>
  </conditionalFormatting>
  <conditionalFormatting sqref="BO235 BO6:BO232 BO280:BO600 BO271:BO272 BO246:BO268">
    <cfRule type="iconSet" priority="23752">
      <iconSet showValue="0">
        <cfvo type="percent" val="0"/>
        <cfvo type="num" val="1"/>
        <cfvo type="num" val="1" gte="0"/>
      </iconSet>
    </cfRule>
  </conditionalFormatting>
  <conditionalFormatting sqref="BI6:BI232 BI235:BI236 BI246:BI247 BI249:BI252 BI267:BI268 BI258:BI261 BI279:BI523 BI271:BI272">
    <cfRule type="iconSet" priority="23754">
      <iconSet showValue="0">
        <cfvo type="percent" val="0"/>
        <cfvo type="num" val="1"/>
        <cfvo type="num" val="1" gte="0"/>
      </iconSet>
    </cfRule>
  </conditionalFormatting>
  <conditionalFormatting sqref="BH6:BH232 BH235 BH246:BH247 BH249:BH252 BH254:BH261 BH263:BH268 BH271:BH272 BH274:BH523">
    <cfRule type="iconSet" priority="23756">
      <iconSet showValue="0">
        <cfvo type="percent" val="0"/>
        <cfvo type="num" val="1"/>
        <cfvo type="num" val="1" gte="0"/>
      </iconSet>
    </cfRule>
    <cfRule type="iconSet" priority="23757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232 BJ235:BJ236 BJ246:BJ247 BJ249:BJ252 BJ263:BJ268 BJ274:BJ600 BJ254:BJ261 BJ271:BJ272">
    <cfRule type="iconSet" priority="23760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8 BP212:BP221 BP225:BP230 BP235:BP236 BP246:BP247 BP232 BP249:BP252 BP267:BP268 BP259:BP261 BP280:BP600 BP271:BP272">
    <cfRule type="iconSet" priority="23798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695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694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693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692">
      <iconSet showValue="0">
        <cfvo type="percent" val="0"/>
        <cfvo type="num" val="1"/>
        <cfvo type="num" val="1" gte="0"/>
      </iconSet>
    </cfRule>
  </conditionalFormatting>
  <conditionalFormatting sqref="U234 AY234 BE234 U236 AY236 BE236">
    <cfRule type="cellIs" dxfId="474" priority="684" operator="equal">
      <formula>"ERRO"</formula>
    </cfRule>
  </conditionalFormatting>
  <conditionalFormatting sqref="AZ234">
    <cfRule type="expression" dxfId="473" priority="677">
      <formula>$BU234=1</formula>
    </cfRule>
  </conditionalFormatting>
  <conditionalFormatting sqref="BQ234 BQ236">
    <cfRule type="cellIs" dxfId="472" priority="679" operator="equal">
      <formula>"Produção e Intervalo"</formula>
    </cfRule>
    <cfRule type="cellIs" dxfId="471" priority="680" operator="equal">
      <formula>"Aderente"</formula>
    </cfRule>
    <cfRule type="cellIs" dxfId="470" priority="681" operator="equal">
      <formula>"Intervalo"</formula>
    </cfRule>
    <cfRule type="cellIs" dxfId="469" priority="682" operator="equal">
      <formula>"Produção"</formula>
    </cfRule>
    <cfRule type="cellIs" dxfId="468" priority="683" operator="equal">
      <formula>"ERRO"</formula>
    </cfRule>
  </conditionalFormatting>
  <conditionalFormatting sqref="BR234:BS234 BR236:BS236">
    <cfRule type="cellIs" dxfId="467" priority="674" operator="equal">
      <formula>"*"</formula>
    </cfRule>
    <cfRule type="cellIs" dxfId="466" priority="675" operator="greaterThanOrEqual">
      <formula>1</formula>
    </cfRule>
    <cfRule type="cellIs" dxfId="465" priority="676" operator="lessThan">
      <formula>1</formula>
    </cfRule>
  </conditionalFormatting>
  <conditionalFormatting sqref="BP234">
    <cfRule type="iconSet" priority="691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464" priority="671" operator="equal">
      <formula>"OPORTUNIDADE"</formula>
    </cfRule>
  </conditionalFormatting>
  <conditionalFormatting sqref="Y234">
    <cfRule type="cellIs" dxfId="463" priority="669" operator="equal">
      <formula>"NÃO"</formula>
    </cfRule>
    <cfRule type="cellIs" dxfId="462" priority="670" operator="equal">
      <formula>"SIM"</formula>
    </cfRule>
  </conditionalFormatting>
  <conditionalFormatting sqref="U237 AY237 BE237">
    <cfRule type="cellIs" dxfId="461" priority="661" operator="equal">
      <formula>"ERRO"</formula>
    </cfRule>
  </conditionalFormatting>
  <conditionalFormatting sqref="AZ237">
    <cfRule type="expression" dxfId="460" priority="654">
      <formula>$BU237=1</formula>
    </cfRule>
  </conditionalFormatting>
  <conditionalFormatting sqref="BQ237">
    <cfRule type="cellIs" dxfId="459" priority="656" operator="equal">
      <formula>"Produção e Intervalo"</formula>
    </cfRule>
    <cfRule type="cellIs" dxfId="458" priority="657" operator="equal">
      <formula>"Aderente"</formula>
    </cfRule>
    <cfRule type="cellIs" dxfId="457" priority="658" operator="equal">
      <formula>"Intervalo"</formula>
    </cfRule>
    <cfRule type="cellIs" dxfId="456" priority="659" operator="equal">
      <formula>"Produção"</formula>
    </cfRule>
    <cfRule type="cellIs" dxfId="455" priority="660" operator="equal">
      <formula>"ERRO"</formula>
    </cfRule>
  </conditionalFormatting>
  <conditionalFormatting sqref="BR237:BS237">
    <cfRule type="cellIs" dxfId="454" priority="651" operator="equal">
      <formula>"*"</formula>
    </cfRule>
    <cfRule type="cellIs" dxfId="453" priority="652" operator="greaterThanOrEqual">
      <formula>1</formula>
    </cfRule>
    <cfRule type="cellIs" dxfId="452" priority="653" operator="lessThan">
      <formula>1</formula>
    </cfRule>
  </conditionalFormatting>
  <conditionalFormatting sqref="BI237">
    <cfRule type="iconSet" priority="663">
      <iconSet showValue="0">
        <cfvo type="percent" val="0"/>
        <cfvo type="num" val="1"/>
        <cfvo type="num" val="1" gte="0"/>
      </iconSet>
    </cfRule>
  </conditionalFormatting>
  <conditionalFormatting sqref="BH236:BH237">
    <cfRule type="iconSet" priority="664">
      <iconSet showValue="0">
        <cfvo type="percent" val="0"/>
        <cfvo type="num" val="1"/>
        <cfvo type="num" val="1" gte="0"/>
      </iconSet>
    </cfRule>
    <cfRule type="iconSet" priority="665">
      <iconSet showValue="0">
        <cfvo type="percent" val="0"/>
        <cfvo type="num" val="1"/>
        <cfvo type="num" val="1" gte="0"/>
      </iconSet>
    </cfRule>
  </conditionalFormatting>
  <conditionalFormatting sqref="BJ237">
    <cfRule type="iconSet" priority="666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667">
      <iconSet showValue="0">
        <cfvo type="percent" val="0"/>
        <cfvo type="num" val="1"/>
        <cfvo type="num" val="1" gte="0"/>
      </iconSet>
    </cfRule>
  </conditionalFormatting>
  <conditionalFormatting sqref="Y237:Y245">
    <cfRule type="cellIs" dxfId="451" priority="648" operator="equal">
      <formula>"OPORTUNIDADE"</formula>
    </cfRule>
  </conditionalFormatting>
  <conditionalFormatting sqref="Y237:Y245">
    <cfRule type="cellIs" dxfId="450" priority="646" operator="equal">
      <formula>"NÃO"</formula>
    </cfRule>
    <cfRule type="cellIs" dxfId="449" priority="647" operator="equal">
      <formula>"SIM"</formula>
    </cfRule>
  </conditionalFormatting>
  <conditionalFormatting sqref="U238 AY238 BE238">
    <cfRule type="cellIs" dxfId="448" priority="639" operator="equal">
      <formula>"ERRO"</formula>
    </cfRule>
  </conditionalFormatting>
  <conditionalFormatting sqref="AZ238">
    <cfRule type="expression" dxfId="447" priority="632">
      <formula>$BU238=1</formula>
    </cfRule>
  </conditionalFormatting>
  <conditionalFormatting sqref="BQ238">
    <cfRule type="cellIs" dxfId="446" priority="634" operator="equal">
      <formula>"Produção e Intervalo"</formula>
    </cfRule>
    <cfRule type="cellIs" dxfId="445" priority="635" operator="equal">
      <formula>"Aderente"</formula>
    </cfRule>
    <cfRule type="cellIs" dxfId="444" priority="636" operator="equal">
      <formula>"Intervalo"</formula>
    </cfRule>
    <cfRule type="cellIs" dxfId="443" priority="637" operator="equal">
      <formula>"Produção"</formula>
    </cfRule>
    <cfRule type="cellIs" dxfId="442" priority="638" operator="equal">
      <formula>"ERRO"</formula>
    </cfRule>
  </conditionalFormatting>
  <conditionalFormatting sqref="BR238:BS238">
    <cfRule type="cellIs" dxfId="441" priority="629" operator="equal">
      <formula>"*"</formula>
    </cfRule>
    <cfRule type="cellIs" dxfId="440" priority="630" operator="greaterThanOrEqual">
      <formula>1</formula>
    </cfRule>
    <cfRule type="cellIs" dxfId="439" priority="631" operator="lessThan">
      <formula>1</formula>
    </cfRule>
  </conditionalFormatting>
  <conditionalFormatting sqref="BO238">
    <cfRule type="iconSet" priority="640">
      <iconSet showValue="0">
        <cfvo type="percent" val="0"/>
        <cfvo type="num" val="1"/>
        <cfvo type="num" val="1" gte="0"/>
      </iconSet>
    </cfRule>
  </conditionalFormatting>
  <conditionalFormatting sqref="BI238">
    <cfRule type="iconSet" priority="641">
      <iconSet showValue="0">
        <cfvo type="percent" val="0"/>
        <cfvo type="num" val="1"/>
        <cfvo type="num" val="1" gte="0"/>
      </iconSet>
    </cfRule>
  </conditionalFormatting>
  <conditionalFormatting sqref="BH238">
    <cfRule type="iconSet" priority="642">
      <iconSet showValue="0">
        <cfvo type="percent" val="0"/>
        <cfvo type="num" val="1"/>
        <cfvo type="num" val="1" gte="0"/>
      </iconSet>
    </cfRule>
    <cfRule type="iconSet" priority="643">
      <iconSet showValue="0">
        <cfvo type="percent" val="0"/>
        <cfvo type="num" val="1"/>
        <cfvo type="num" val="1" gte="0"/>
      </iconSet>
    </cfRule>
  </conditionalFormatting>
  <conditionalFormatting sqref="BJ238:BK238">
    <cfRule type="iconSet" priority="644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45">
      <iconSet showValue="0">
        <cfvo type="percent" val="0"/>
        <cfvo type="num" val="1"/>
        <cfvo type="num" val="1" gte="0"/>
      </iconSet>
    </cfRule>
  </conditionalFormatting>
  <conditionalFormatting sqref="U239 AY239 BE239">
    <cfRule type="cellIs" dxfId="438" priority="619" operator="equal">
      <formula>"ERRO"</formula>
    </cfRule>
  </conditionalFormatting>
  <conditionalFormatting sqref="AZ239">
    <cfRule type="expression" dxfId="437" priority="612">
      <formula>$BU239=1</formula>
    </cfRule>
  </conditionalFormatting>
  <conditionalFormatting sqref="BQ239">
    <cfRule type="cellIs" dxfId="436" priority="614" operator="equal">
      <formula>"Produção e Intervalo"</formula>
    </cfRule>
    <cfRule type="cellIs" dxfId="435" priority="615" operator="equal">
      <formula>"Aderente"</formula>
    </cfRule>
    <cfRule type="cellIs" dxfId="434" priority="616" operator="equal">
      <formula>"Intervalo"</formula>
    </cfRule>
    <cfRule type="cellIs" dxfId="433" priority="617" operator="equal">
      <formula>"Produção"</formula>
    </cfRule>
    <cfRule type="cellIs" dxfId="432" priority="618" operator="equal">
      <formula>"ERRO"</formula>
    </cfRule>
  </conditionalFormatting>
  <conditionalFormatting sqref="BR239:BS239">
    <cfRule type="cellIs" dxfId="431" priority="609" operator="equal">
      <formula>"*"</formula>
    </cfRule>
    <cfRule type="cellIs" dxfId="430" priority="610" operator="greaterThanOrEqual">
      <formula>1</formula>
    </cfRule>
    <cfRule type="cellIs" dxfId="429" priority="611" operator="lessThan">
      <formula>1</formula>
    </cfRule>
  </conditionalFormatting>
  <conditionalFormatting sqref="BI239">
    <cfRule type="iconSet" priority="621">
      <iconSet showValue="0">
        <cfvo type="percent" val="0"/>
        <cfvo type="num" val="1"/>
        <cfvo type="num" val="1" gte="0"/>
      </iconSet>
    </cfRule>
  </conditionalFormatting>
  <conditionalFormatting sqref="BH239:BH240">
    <cfRule type="iconSet" priority="622">
      <iconSet showValue="0">
        <cfvo type="percent" val="0"/>
        <cfvo type="num" val="1"/>
        <cfvo type="num" val="1" gte="0"/>
      </iconSet>
    </cfRule>
    <cfRule type="iconSet" priority="623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624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625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606">
      <iconSet showValue="0">
        <cfvo type="percent" val="0"/>
        <cfvo type="num" val="1"/>
        <cfvo type="num" val="1" gte="0"/>
      </iconSet>
    </cfRule>
  </conditionalFormatting>
  <conditionalFormatting sqref="U241 AY241 BE241">
    <cfRule type="cellIs" dxfId="428" priority="599" operator="equal">
      <formula>"ERRO"</formula>
    </cfRule>
  </conditionalFormatting>
  <conditionalFormatting sqref="AZ241">
    <cfRule type="expression" dxfId="427" priority="592">
      <formula>$BU241=1</formula>
    </cfRule>
  </conditionalFormatting>
  <conditionalFormatting sqref="BQ241:BQ244">
    <cfRule type="cellIs" dxfId="426" priority="594" operator="equal">
      <formula>"Produção e Intervalo"</formula>
    </cfRule>
    <cfRule type="cellIs" dxfId="425" priority="595" operator="equal">
      <formula>"Aderente"</formula>
    </cfRule>
    <cfRule type="cellIs" dxfId="424" priority="596" operator="equal">
      <formula>"Intervalo"</formula>
    </cfRule>
    <cfRule type="cellIs" dxfId="423" priority="597" operator="equal">
      <formula>"Produção"</formula>
    </cfRule>
    <cfRule type="cellIs" dxfId="422" priority="598" operator="equal">
      <formula>"ERRO"</formula>
    </cfRule>
  </conditionalFormatting>
  <conditionalFormatting sqref="BR241:BS244">
    <cfRule type="cellIs" dxfId="421" priority="589" operator="equal">
      <formula>"*"</formula>
    </cfRule>
    <cfRule type="cellIs" dxfId="420" priority="590" operator="greaterThanOrEqual">
      <formula>1</formula>
    </cfRule>
    <cfRule type="cellIs" dxfId="419" priority="591" operator="lessThan">
      <formula>1</formula>
    </cfRule>
  </conditionalFormatting>
  <conditionalFormatting sqref="BI241">
    <cfRule type="iconSet" priority="601">
      <iconSet showValue="0">
        <cfvo type="percent" val="0"/>
        <cfvo type="num" val="1"/>
        <cfvo type="num" val="1" gte="0"/>
      </iconSet>
    </cfRule>
  </conditionalFormatting>
  <conditionalFormatting sqref="BH241">
    <cfRule type="iconSet" priority="602">
      <iconSet showValue="0">
        <cfvo type="percent" val="0"/>
        <cfvo type="num" val="1"/>
        <cfvo type="num" val="1" gte="0"/>
      </iconSet>
    </cfRule>
    <cfRule type="iconSet" priority="603">
      <iconSet showValue="0">
        <cfvo type="percent" val="0"/>
        <cfvo type="num" val="1"/>
        <cfvo type="num" val="1" gte="0"/>
      </iconSet>
    </cfRule>
  </conditionalFormatting>
  <conditionalFormatting sqref="BJ241:BK241">
    <cfRule type="iconSet" priority="604">
      <iconSet showValue="0">
        <cfvo type="percent" val="0"/>
        <cfvo type="num" val="1"/>
        <cfvo type="num" val="1" gte="0"/>
      </iconSet>
    </cfRule>
  </conditionalFormatting>
  <conditionalFormatting sqref="BP241">
    <cfRule type="iconSet" priority="605">
      <iconSet showValue="0">
        <cfvo type="percent" val="0"/>
        <cfvo type="num" val="1"/>
        <cfvo type="num" val="1" gte="0"/>
      </iconSet>
    </cfRule>
  </conditionalFormatting>
  <conditionalFormatting sqref="U242:U245 AY242:AY244 BE242:BE244">
    <cfRule type="cellIs" dxfId="418" priority="579" operator="equal">
      <formula>"ERRO"</formula>
    </cfRule>
  </conditionalFormatting>
  <conditionalFormatting sqref="Z242:Z244">
    <cfRule type="cellIs" dxfId="417" priority="573" operator="equal">
      <formula>"OPORTUNIDADE"</formula>
    </cfRule>
  </conditionalFormatting>
  <conditionalFormatting sqref="AZ242:AZ244">
    <cfRule type="expression" dxfId="416" priority="572">
      <formula>$BU242=1</formula>
    </cfRule>
  </conditionalFormatting>
  <conditionalFormatting sqref="Z242:Z244">
    <cfRule type="cellIs" dxfId="415" priority="567" operator="equal">
      <formula>"NÃO"</formula>
    </cfRule>
    <cfRule type="cellIs" dxfId="414" priority="568" operator="equal">
      <formula>"SIM"</formula>
    </cfRule>
  </conditionalFormatting>
  <conditionalFormatting sqref="BO241:BO245">
    <cfRule type="iconSet" priority="580">
      <iconSet showValue="0">
        <cfvo type="percent" val="0"/>
        <cfvo type="num" val="1"/>
        <cfvo type="num" val="1" gte="0"/>
      </iconSet>
    </cfRule>
  </conditionalFormatting>
  <conditionalFormatting sqref="BI242:BI245">
    <cfRule type="iconSet" priority="581">
      <iconSet showValue="0">
        <cfvo type="percent" val="0"/>
        <cfvo type="num" val="1"/>
        <cfvo type="num" val="1" gte="0"/>
      </iconSet>
    </cfRule>
  </conditionalFormatting>
  <conditionalFormatting sqref="BH242:BH245">
    <cfRule type="iconSet" priority="582">
      <iconSet showValue="0">
        <cfvo type="percent" val="0"/>
        <cfvo type="num" val="1"/>
        <cfvo type="num" val="1" gte="0"/>
      </iconSet>
    </cfRule>
    <cfRule type="iconSet" priority="583">
      <iconSet showValue="0">
        <cfvo type="percent" val="0"/>
        <cfvo type="num" val="1"/>
        <cfvo type="num" val="1" gte="0"/>
      </iconSet>
    </cfRule>
  </conditionalFormatting>
  <conditionalFormatting sqref="BJ242:BJ245">
    <cfRule type="iconSet" priority="584">
      <iconSet showValue="0">
        <cfvo type="percent" val="0"/>
        <cfvo type="num" val="1"/>
        <cfvo type="num" val="1" gte="0"/>
      </iconSet>
    </cfRule>
  </conditionalFormatting>
  <conditionalFormatting sqref="BP242:BP244">
    <cfRule type="iconSet" priority="585">
      <iconSet showValue="0">
        <cfvo type="percent" val="0"/>
        <cfvo type="num" val="1"/>
        <cfvo type="num" val="1" gte="0"/>
      </iconSet>
    </cfRule>
  </conditionalFormatting>
  <conditionalFormatting sqref="AY245 BE245">
    <cfRule type="cellIs" dxfId="413" priority="559" operator="equal">
      <formula>"ERRO"</formula>
    </cfRule>
  </conditionalFormatting>
  <conditionalFormatting sqref="AZ245">
    <cfRule type="expression" dxfId="412" priority="552">
      <formula>$BU245=1</formula>
    </cfRule>
  </conditionalFormatting>
  <conditionalFormatting sqref="BQ245">
    <cfRule type="cellIs" dxfId="411" priority="554" operator="equal">
      <formula>"Produção e Intervalo"</formula>
    </cfRule>
    <cfRule type="cellIs" dxfId="410" priority="555" operator="equal">
      <formula>"Aderente"</formula>
    </cfRule>
    <cfRule type="cellIs" dxfId="409" priority="556" operator="equal">
      <formula>"Intervalo"</formula>
    </cfRule>
    <cfRule type="cellIs" dxfId="408" priority="557" operator="equal">
      <formula>"Produção"</formula>
    </cfRule>
    <cfRule type="cellIs" dxfId="407" priority="558" operator="equal">
      <formula>"ERRO"</formula>
    </cfRule>
  </conditionalFormatting>
  <conditionalFormatting sqref="BR245:BS245">
    <cfRule type="cellIs" dxfId="406" priority="549" operator="equal">
      <formula>"*"</formula>
    </cfRule>
    <cfRule type="cellIs" dxfId="405" priority="550" operator="greaterThanOrEqual">
      <formula>1</formula>
    </cfRule>
    <cfRule type="cellIs" dxfId="404" priority="551" operator="lessThan">
      <formula>1</formula>
    </cfRule>
  </conditionalFormatting>
  <conditionalFormatting sqref="BP245">
    <cfRule type="iconSet" priority="565">
      <iconSet showValue="0">
        <cfvo type="percent" val="0"/>
        <cfvo type="num" val="1"/>
        <cfvo type="num" val="1" gte="0"/>
      </iconSet>
    </cfRule>
  </conditionalFormatting>
  <conditionalFormatting sqref="U240 AY240 BE240">
    <cfRule type="cellIs" dxfId="403" priority="535" operator="equal">
      <formula>"ERRO"</formula>
    </cfRule>
  </conditionalFormatting>
  <conditionalFormatting sqref="AZ240">
    <cfRule type="expression" dxfId="402" priority="528">
      <formula>$BU240=1</formula>
    </cfRule>
  </conditionalFormatting>
  <conditionalFormatting sqref="BQ240">
    <cfRule type="cellIs" dxfId="401" priority="530" operator="equal">
      <formula>"Produção e Intervalo"</formula>
    </cfRule>
    <cfRule type="cellIs" dxfId="400" priority="531" operator="equal">
      <formula>"Aderente"</formula>
    </cfRule>
    <cfRule type="cellIs" dxfId="399" priority="532" operator="equal">
      <formula>"Intervalo"</formula>
    </cfRule>
    <cfRule type="cellIs" dxfId="398" priority="533" operator="equal">
      <formula>"Produção"</formula>
    </cfRule>
    <cfRule type="cellIs" dxfId="397" priority="534" operator="equal">
      <formula>"ERRO"</formula>
    </cfRule>
  </conditionalFormatting>
  <conditionalFormatting sqref="BR240:BS240">
    <cfRule type="cellIs" dxfId="396" priority="525" operator="equal">
      <formula>"*"</formula>
    </cfRule>
    <cfRule type="cellIs" dxfId="395" priority="526" operator="greaterThanOrEqual">
      <formula>1</formula>
    </cfRule>
    <cfRule type="cellIs" dxfId="394" priority="527" operator="lessThan">
      <formula>1</formula>
    </cfRule>
  </conditionalFormatting>
  <conditionalFormatting sqref="BI240">
    <cfRule type="iconSet" priority="537">
      <iconSet showValue="0">
        <cfvo type="percent" val="0"/>
        <cfvo type="num" val="1"/>
        <cfvo type="num" val="1" gte="0"/>
      </iconSet>
    </cfRule>
  </conditionalFormatting>
  <conditionalFormatting sqref="BJ240">
    <cfRule type="iconSet" priority="540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541">
      <iconSet showValue="0">
        <cfvo type="percent" val="0"/>
        <cfvo type="num" val="1"/>
        <cfvo type="num" val="1" gte="0"/>
      </iconSet>
    </cfRule>
  </conditionalFormatting>
  <conditionalFormatting sqref="BP240">
    <cfRule type="iconSet" priority="542">
      <iconSet showValue="0">
        <cfvo type="percent" val="0"/>
        <cfvo type="num" val="1"/>
        <cfvo type="num" val="1" gte="0"/>
      </iconSet>
    </cfRule>
  </conditionalFormatting>
  <conditionalFormatting sqref="Z237:Z241 Z233:Z234">
    <cfRule type="cellIs" dxfId="393" priority="522" operator="equal">
      <formula>"OPORTUNIDADE"</formula>
    </cfRule>
  </conditionalFormatting>
  <conditionalFormatting sqref="Z237:Z241 Z233:Z234">
    <cfRule type="cellIs" dxfId="392" priority="520" operator="equal">
      <formula>"NÃO"</formula>
    </cfRule>
    <cfRule type="cellIs" dxfId="391" priority="521" operator="equal">
      <formula>"SIM"</formula>
    </cfRule>
  </conditionalFormatting>
  <conditionalFormatting sqref="Z245">
    <cfRule type="cellIs" dxfId="390" priority="519" operator="equal">
      <formula>"OPORTUNIDADE"</formula>
    </cfRule>
  </conditionalFormatting>
  <conditionalFormatting sqref="Z245">
    <cfRule type="cellIs" dxfId="389" priority="517" operator="equal">
      <formula>"NÃO"</formula>
    </cfRule>
    <cfRule type="cellIs" dxfId="388" priority="518" operator="equal">
      <formula>"SIM"</formula>
    </cfRule>
  </conditionalFormatting>
  <conditionalFormatting sqref="U233 AY233 BE233">
    <cfRule type="cellIs" dxfId="387" priority="509" operator="equal">
      <formula>"ERRO"</formula>
    </cfRule>
  </conditionalFormatting>
  <conditionalFormatting sqref="AZ233">
    <cfRule type="expression" dxfId="386" priority="502">
      <formula>$BU233=1</formula>
    </cfRule>
  </conditionalFormatting>
  <conditionalFormatting sqref="BQ233">
    <cfRule type="cellIs" dxfId="385" priority="504" operator="equal">
      <formula>"Produção e Intervalo"</formula>
    </cfRule>
    <cfRule type="cellIs" dxfId="384" priority="505" operator="equal">
      <formula>"Aderente"</formula>
    </cfRule>
    <cfRule type="cellIs" dxfId="383" priority="506" operator="equal">
      <formula>"Intervalo"</formula>
    </cfRule>
    <cfRule type="cellIs" dxfId="382" priority="507" operator="equal">
      <formula>"Produção"</formula>
    </cfRule>
    <cfRule type="cellIs" dxfId="381" priority="508" operator="equal">
      <formula>"ERRO"</formula>
    </cfRule>
  </conditionalFormatting>
  <conditionalFormatting sqref="BR233:BS233">
    <cfRule type="cellIs" dxfId="380" priority="499" operator="equal">
      <formula>"*"</formula>
    </cfRule>
    <cfRule type="cellIs" dxfId="379" priority="500" operator="greaterThanOrEqual">
      <formula>1</formula>
    </cfRule>
    <cfRule type="cellIs" dxfId="378" priority="501" operator="lessThan">
      <formula>1</formula>
    </cfRule>
  </conditionalFormatting>
  <conditionalFormatting sqref="BO233:BO234">
    <cfRule type="iconSet" priority="510">
      <iconSet showValue="0">
        <cfvo type="percent" val="0"/>
        <cfvo type="num" val="1"/>
        <cfvo type="num" val="1" gte="0"/>
      </iconSet>
    </cfRule>
  </conditionalFormatting>
  <conditionalFormatting sqref="BI234">
    <cfRule type="iconSet" priority="511">
      <iconSet showValue="0">
        <cfvo type="percent" val="0"/>
        <cfvo type="num" val="1"/>
        <cfvo type="num" val="1" gte="0"/>
      </iconSet>
    </cfRule>
  </conditionalFormatting>
  <conditionalFormatting sqref="BH233:BH234">
    <cfRule type="iconSet" priority="512">
      <iconSet showValue="0">
        <cfvo type="percent" val="0"/>
        <cfvo type="num" val="1"/>
        <cfvo type="num" val="1" gte="0"/>
      </iconSet>
    </cfRule>
    <cfRule type="iconSet" priority="513">
      <iconSet showValue="0">
        <cfvo type="percent" val="0"/>
        <cfvo type="num" val="1"/>
        <cfvo type="num" val="1" gte="0"/>
      </iconSet>
    </cfRule>
  </conditionalFormatting>
  <conditionalFormatting sqref="BJ234:BK234">
    <cfRule type="iconSet" priority="514">
      <iconSet showValue="0">
        <cfvo type="percent" val="0"/>
        <cfvo type="num" val="1"/>
        <cfvo type="num" val="1" gte="0"/>
      </iconSet>
    </cfRule>
  </conditionalFormatting>
  <conditionalFormatting sqref="Y233">
    <cfRule type="cellIs" dxfId="377" priority="496" operator="equal">
      <formula>"OPORTUNIDADE"</formula>
    </cfRule>
  </conditionalFormatting>
  <conditionalFormatting sqref="Y233">
    <cfRule type="cellIs" dxfId="376" priority="494" operator="equal">
      <formula>"NÃO"</formula>
    </cfRule>
    <cfRule type="cellIs" dxfId="375" priority="495" operator="equal">
      <formula>"SIM"</formula>
    </cfRule>
  </conditionalFormatting>
  <conditionalFormatting sqref="BP231">
    <cfRule type="iconSet" priority="493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492">
      <iconSet showValue="0">
        <cfvo type="percent" val="0"/>
        <cfvo type="num" val="1"/>
        <cfvo type="num" val="1" gte="0"/>
      </iconSet>
    </cfRule>
  </conditionalFormatting>
  <conditionalFormatting sqref="BJ233:BK233">
    <cfRule type="iconSet" priority="491">
      <iconSet showValue="0">
        <cfvo type="percent" val="0"/>
        <cfvo type="num" val="1"/>
        <cfvo type="num" val="1" gte="0"/>
      </iconSet>
    </cfRule>
  </conditionalFormatting>
  <conditionalFormatting sqref="BK243">
    <cfRule type="iconSet" priority="490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489">
      <iconSet showValue="0">
        <cfvo type="percent" val="0"/>
        <cfvo type="num" val="1"/>
        <cfvo type="num" val="1" gte="0"/>
      </iconSet>
    </cfRule>
  </conditionalFormatting>
  <conditionalFormatting sqref="BK242">
    <cfRule type="iconSet" priority="488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487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486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484">
      <iconSet showValue="0">
        <cfvo type="percent" val="0"/>
        <cfvo type="num" val="1"/>
        <cfvo type="num" val="1" gte="0"/>
      </iconSet>
    </cfRule>
  </conditionalFormatting>
  <conditionalFormatting sqref="Z248">
    <cfRule type="cellIs" dxfId="374" priority="483" operator="equal">
      <formula>"OPORTUNIDADE"</formula>
    </cfRule>
  </conditionalFormatting>
  <conditionalFormatting sqref="Z248">
    <cfRule type="cellIs" dxfId="373" priority="481" operator="equal">
      <formula>"NÃO"</formula>
    </cfRule>
    <cfRule type="cellIs" dxfId="372" priority="482" operator="equal">
      <formula>"SIM"</formula>
    </cfRule>
  </conditionalFormatting>
  <conditionalFormatting sqref="U248 AY248 BE248 U252 AY252 BE252">
    <cfRule type="cellIs" dxfId="371" priority="477" operator="equal">
      <formula>"ERRO"</formula>
    </cfRule>
  </conditionalFormatting>
  <conditionalFormatting sqref="AZ248">
    <cfRule type="expression" dxfId="370" priority="471">
      <formula>$BU248=1</formula>
    </cfRule>
  </conditionalFormatting>
  <conditionalFormatting sqref="BQ248 BQ252">
    <cfRule type="cellIs" dxfId="369" priority="472" operator="equal">
      <formula>"Produção e Intervalo"</formula>
    </cfRule>
    <cfRule type="cellIs" dxfId="368" priority="473" operator="equal">
      <formula>"Aderente"</formula>
    </cfRule>
    <cfRule type="cellIs" dxfId="367" priority="474" operator="equal">
      <formula>"Intervalo"</formula>
    </cfRule>
    <cfRule type="cellIs" dxfId="366" priority="475" operator="equal">
      <formula>"Produção"</formula>
    </cfRule>
    <cfRule type="cellIs" dxfId="365" priority="476" operator="equal">
      <formula>"ERRO"</formula>
    </cfRule>
  </conditionalFormatting>
  <conditionalFormatting sqref="BR248:BS248 BR252:BS252">
    <cfRule type="cellIs" dxfId="364" priority="468" operator="equal">
      <formula>"*"</formula>
    </cfRule>
    <cfRule type="cellIs" dxfId="363" priority="469" operator="greaterThanOrEqual">
      <formula>1</formula>
    </cfRule>
    <cfRule type="cellIs" dxfId="362" priority="470" operator="lessThan">
      <formula>1</formula>
    </cfRule>
  </conditionalFormatting>
  <conditionalFormatting sqref="BH248">
    <cfRule type="iconSet" priority="479">
      <iconSet showValue="0">
        <cfvo type="percent" val="0"/>
        <cfvo type="num" val="1"/>
        <cfvo type="num" val="1" gte="0"/>
      </iconSet>
    </cfRule>
    <cfRule type="iconSet" priority="480">
      <iconSet showValue="0">
        <cfvo type="percent" val="0"/>
        <cfvo type="num" val="1"/>
        <cfvo type="num" val="1" gte="0"/>
      </iconSet>
    </cfRule>
  </conditionalFormatting>
  <conditionalFormatting sqref="BJ248">
    <cfRule type="iconSet" priority="463">
      <iconSet showValue="0">
        <cfvo type="percent" val="0"/>
        <cfvo type="num" val="1"/>
        <cfvo type="num" val="1" gte="0"/>
      </iconSet>
    </cfRule>
  </conditionalFormatting>
  <conditionalFormatting sqref="Y248 Y252:Y258">
    <cfRule type="cellIs" dxfId="361" priority="462" operator="equal">
      <formula>"OPORTUNIDADE"</formula>
    </cfRule>
  </conditionalFormatting>
  <conditionalFormatting sqref="Y248 Y252:Y258">
    <cfRule type="cellIs" dxfId="360" priority="460" operator="equal">
      <formula>"NÃO"</formula>
    </cfRule>
    <cfRule type="cellIs" dxfId="359" priority="461" operator="equal">
      <formula>"SIM"</formula>
    </cfRule>
  </conditionalFormatting>
  <conditionalFormatting sqref="U254 AY254 BE254">
    <cfRule type="cellIs" dxfId="358" priority="450" operator="equal">
      <formula>"ERRO"</formula>
    </cfRule>
  </conditionalFormatting>
  <conditionalFormatting sqref="AZ254">
    <cfRule type="expression" dxfId="357" priority="444">
      <formula>$BU254=1</formula>
    </cfRule>
  </conditionalFormatting>
  <conditionalFormatting sqref="BQ254">
    <cfRule type="cellIs" dxfId="356" priority="445" operator="equal">
      <formula>"Produção e Intervalo"</formula>
    </cfRule>
    <cfRule type="cellIs" dxfId="355" priority="446" operator="equal">
      <formula>"Aderente"</formula>
    </cfRule>
    <cfRule type="cellIs" dxfId="354" priority="447" operator="equal">
      <formula>"Intervalo"</formula>
    </cfRule>
    <cfRule type="cellIs" dxfId="353" priority="448" operator="equal">
      <formula>"Produção"</formula>
    </cfRule>
    <cfRule type="cellIs" dxfId="352" priority="449" operator="equal">
      <formula>"ERRO"</formula>
    </cfRule>
  </conditionalFormatting>
  <conditionalFormatting sqref="BR254:BS254">
    <cfRule type="cellIs" dxfId="351" priority="441" operator="equal">
      <formula>"*"</formula>
    </cfRule>
    <cfRule type="cellIs" dxfId="350" priority="442" operator="greaterThanOrEqual">
      <formula>1</formula>
    </cfRule>
    <cfRule type="cellIs" dxfId="349" priority="443" operator="lessThan">
      <formula>1</formula>
    </cfRule>
  </conditionalFormatting>
  <conditionalFormatting sqref="BI254:BI255">
    <cfRule type="iconSet" priority="452">
      <iconSet showValue="0">
        <cfvo type="percent" val="0"/>
        <cfvo type="num" val="1"/>
        <cfvo type="num" val="1" gte="0"/>
      </iconSet>
    </cfRule>
  </conditionalFormatting>
  <conditionalFormatting sqref="Z254">
    <cfRule type="cellIs" dxfId="348" priority="439" operator="equal">
      <formula>"OPORTUNIDADE"</formula>
    </cfRule>
  </conditionalFormatting>
  <conditionalFormatting sqref="Z254">
    <cfRule type="cellIs" dxfId="347" priority="437" operator="equal">
      <formula>"NÃO"</formula>
    </cfRule>
    <cfRule type="cellIs" dxfId="346" priority="438" operator="equal">
      <formula>"SIM"</formula>
    </cfRule>
  </conditionalFormatting>
  <conditionalFormatting sqref="U256 AY256 BE256">
    <cfRule type="cellIs" dxfId="345" priority="427" operator="equal">
      <formula>"ERRO"</formula>
    </cfRule>
  </conditionalFormatting>
  <conditionalFormatting sqref="AZ256">
    <cfRule type="expression" dxfId="344" priority="421">
      <formula>$BU256=1</formula>
    </cfRule>
  </conditionalFormatting>
  <conditionalFormatting sqref="BQ256">
    <cfRule type="cellIs" dxfId="343" priority="422" operator="equal">
      <formula>"Produção e Intervalo"</formula>
    </cfRule>
    <cfRule type="cellIs" dxfId="342" priority="423" operator="equal">
      <formula>"Aderente"</formula>
    </cfRule>
    <cfRule type="cellIs" dxfId="341" priority="424" operator="equal">
      <formula>"Intervalo"</formula>
    </cfRule>
    <cfRule type="cellIs" dxfId="340" priority="425" operator="equal">
      <formula>"Produção"</formula>
    </cfRule>
    <cfRule type="cellIs" dxfId="339" priority="426" operator="equal">
      <formula>"ERRO"</formula>
    </cfRule>
  </conditionalFormatting>
  <conditionalFormatting sqref="BR256:BS256">
    <cfRule type="cellIs" dxfId="338" priority="418" operator="equal">
      <formula>"*"</formula>
    </cfRule>
    <cfRule type="cellIs" dxfId="337" priority="419" operator="greaterThanOrEqual">
      <formula>1</formula>
    </cfRule>
    <cfRule type="cellIs" dxfId="336" priority="420" operator="lessThan">
      <formula>1</formula>
    </cfRule>
  </conditionalFormatting>
  <conditionalFormatting sqref="BI256:BI257">
    <cfRule type="iconSet" priority="429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433">
      <iconSet showValue="0">
        <cfvo type="percent" val="0"/>
        <cfvo type="num" val="1"/>
        <cfvo type="num" val="1" gte="0"/>
      </iconSet>
    </cfRule>
  </conditionalFormatting>
  <conditionalFormatting sqref="Z256">
    <cfRule type="cellIs" dxfId="335" priority="417" operator="equal">
      <formula>"OPORTUNIDADE"</formula>
    </cfRule>
  </conditionalFormatting>
  <conditionalFormatting sqref="Z256">
    <cfRule type="cellIs" dxfId="334" priority="415" operator="equal">
      <formula>"NÃO"</formula>
    </cfRule>
    <cfRule type="cellIs" dxfId="333" priority="416" operator="equal">
      <formula>"SIM"</formula>
    </cfRule>
  </conditionalFormatting>
  <conditionalFormatting sqref="BQ257">
    <cfRule type="cellIs" dxfId="332" priority="404" operator="equal">
      <formula>"Produção e Intervalo"</formula>
    </cfRule>
    <cfRule type="cellIs" dxfId="331" priority="405" operator="equal">
      <formula>"Aderente"</formula>
    </cfRule>
    <cfRule type="cellIs" dxfId="330" priority="406" operator="equal">
      <formula>"Intervalo"</formula>
    </cfRule>
    <cfRule type="cellIs" dxfId="329" priority="407" operator="equal">
      <formula>"Produção"</formula>
    </cfRule>
    <cfRule type="cellIs" dxfId="328" priority="408" operator="equal">
      <formula>"ERRO"</formula>
    </cfRule>
  </conditionalFormatting>
  <conditionalFormatting sqref="BR257:BS257">
    <cfRule type="cellIs" dxfId="327" priority="401" operator="equal">
      <formula>"*"</formula>
    </cfRule>
    <cfRule type="cellIs" dxfId="326" priority="402" operator="greaterThanOrEqual">
      <formula>1</formula>
    </cfRule>
    <cfRule type="cellIs" dxfId="325" priority="403" operator="lessThan">
      <formula>1</formula>
    </cfRule>
  </conditionalFormatting>
  <conditionalFormatting sqref="U257 AY257 BE257">
    <cfRule type="cellIs" dxfId="324" priority="394" operator="equal">
      <formula>"ERRO"</formula>
    </cfRule>
  </conditionalFormatting>
  <conditionalFormatting sqref="Z257">
    <cfRule type="cellIs" dxfId="323" priority="393" operator="equal">
      <formula>"OPORTUNIDADE"</formula>
    </cfRule>
  </conditionalFormatting>
  <conditionalFormatting sqref="AZ257">
    <cfRule type="expression" dxfId="322" priority="392">
      <formula>$BU257=1</formula>
    </cfRule>
  </conditionalFormatting>
  <conditionalFormatting sqref="Z257">
    <cfRule type="cellIs" dxfId="321" priority="390" operator="equal">
      <formula>"NÃO"</formula>
    </cfRule>
    <cfRule type="cellIs" dxfId="320" priority="391" operator="equal">
      <formula>"SIM"</formula>
    </cfRule>
  </conditionalFormatting>
  <conditionalFormatting sqref="U255 AY255 BE255">
    <cfRule type="cellIs" dxfId="319" priority="378" operator="equal">
      <formula>"ERRO"</formula>
    </cfRule>
  </conditionalFormatting>
  <conditionalFormatting sqref="AZ255">
    <cfRule type="expression" dxfId="318" priority="372">
      <formula>$BU255=1</formula>
    </cfRule>
  </conditionalFormatting>
  <conditionalFormatting sqref="BQ255">
    <cfRule type="cellIs" dxfId="317" priority="373" operator="equal">
      <formula>"Produção e Intervalo"</formula>
    </cfRule>
    <cfRule type="cellIs" dxfId="316" priority="374" operator="equal">
      <formula>"Aderente"</formula>
    </cfRule>
    <cfRule type="cellIs" dxfId="315" priority="375" operator="equal">
      <formula>"Intervalo"</formula>
    </cfRule>
    <cfRule type="cellIs" dxfId="314" priority="376" operator="equal">
      <formula>"Produção"</formula>
    </cfRule>
    <cfRule type="cellIs" dxfId="313" priority="377" operator="equal">
      <formula>"ERRO"</formula>
    </cfRule>
  </conditionalFormatting>
  <conditionalFormatting sqref="BR255:BS255">
    <cfRule type="cellIs" dxfId="312" priority="369" operator="equal">
      <formula>"*"</formula>
    </cfRule>
    <cfRule type="cellIs" dxfId="311" priority="370" operator="greaterThanOrEqual">
      <formula>1</formula>
    </cfRule>
    <cfRule type="cellIs" dxfId="310" priority="371" operator="lessThan">
      <formula>1</formula>
    </cfRule>
  </conditionalFormatting>
  <conditionalFormatting sqref="Z255">
    <cfRule type="cellIs" dxfId="309" priority="368" operator="equal">
      <formula>"OPORTUNIDADE"</formula>
    </cfRule>
  </conditionalFormatting>
  <conditionalFormatting sqref="Z255">
    <cfRule type="cellIs" dxfId="308" priority="366" operator="equal">
      <formula>"NÃO"</formula>
    </cfRule>
    <cfRule type="cellIs" dxfId="307" priority="367" operator="equal">
      <formula>"SIM"</formula>
    </cfRule>
  </conditionalFormatting>
  <conditionalFormatting sqref="U261 AY261 BE261">
    <cfRule type="cellIs" dxfId="306" priority="365" operator="equal">
      <formula>"ERRO"</formula>
    </cfRule>
  </conditionalFormatting>
  <conditionalFormatting sqref="BQ261">
    <cfRule type="cellIs" dxfId="305" priority="360" operator="equal">
      <formula>"Produção e Intervalo"</formula>
    </cfRule>
    <cfRule type="cellIs" dxfId="304" priority="361" operator="equal">
      <formula>"Aderente"</formula>
    </cfRule>
    <cfRule type="cellIs" dxfId="303" priority="362" operator="equal">
      <formula>"Intervalo"</formula>
    </cfRule>
    <cfRule type="cellIs" dxfId="302" priority="363" operator="equal">
      <formula>"Produção"</formula>
    </cfRule>
    <cfRule type="cellIs" dxfId="301" priority="364" operator="equal">
      <formula>"ERRO"</formula>
    </cfRule>
  </conditionalFormatting>
  <conditionalFormatting sqref="BR261:BS261">
    <cfRule type="cellIs" dxfId="300" priority="357" operator="equal">
      <formula>"*"</formula>
    </cfRule>
    <cfRule type="cellIs" dxfId="299" priority="358" operator="greaterThanOrEqual">
      <formula>1</formula>
    </cfRule>
    <cfRule type="cellIs" dxfId="298" priority="359" operator="lessThan">
      <formula>1</formula>
    </cfRule>
  </conditionalFormatting>
  <conditionalFormatting sqref="U263 AY263 BE263">
    <cfRule type="cellIs" dxfId="297" priority="353" operator="equal">
      <formula>"ERRO"</formula>
    </cfRule>
  </conditionalFormatting>
  <conditionalFormatting sqref="AZ263">
    <cfRule type="expression" dxfId="296" priority="347">
      <formula>$BU263=1</formula>
    </cfRule>
  </conditionalFormatting>
  <conditionalFormatting sqref="BQ263">
    <cfRule type="cellIs" dxfId="295" priority="348" operator="equal">
      <formula>"Produção e Intervalo"</formula>
    </cfRule>
    <cfRule type="cellIs" dxfId="294" priority="349" operator="equal">
      <formula>"Aderente"</formula>
    </cfRule>
    <cfRule type="cellIs" dxfId="293" priority="350" operator="equal">
      <formula>"Intervalo"</formula>
    </cfRule>
    <cfRule type="cellIs" dxfId="292" priority="351" operator="equal">
      <formula>"Produção"</formula>
    </cfRule>
    <cfRule type="cellIs" dxfId="291" priority="352" operator="equal">
      <formula>"ERRO"</formula>
    </cfRule>
  </conditionalFormatting>
  <conditionalFormatting sqref="BR263:BS263">
    <cfRule type="cellIs" dxfId="290" priority="344" operator="equal">
      <formula>"*"</formula>
    </cfRule>
    <cfRule type="cellIs" dxfId="289" priority="345" operator="greaterThanOrEqual">
      <formula>1</formula>
    </cfRule>
    <cfRule type="cellIs" dxfId="288" priority="346" operator="lessThan">
      <formula>1</formula>
    </cfRule>
  </conditionalFormatting>
  <conditionalFormatting sqref="BI263:BI264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Z263">
    <cfRule type="cellIs" dxfId="287" priority="343" operator="equal">
      <formula>"OPORTUNIDADE"</formula>
    </cfRule>
  </conditionalFormatting>
  <conditionalFormatting sqref="Z263">
    <cfRule type="cellIs" dxfId="286" priority="341" operator="equal">
      <formula>"NÃO"</formula>
    </cfRule>
    <cfRule type="cellIs" dxfId="285" priority="342" operator="equal">
      <formula>"SIM"</formula>
    </cfRule>
  </conditionalFormatting>
  <conditionalFormatting sqref="U265 AY265 BE265">
    <cfRule type="cellIs" dxfId="284" priority="337" operator="equal">
      <formula>"ERRO"</formula>
    </cfRule>
  </conditionalFormatting>
  <conditionalFormatting sqref="AZ265">
    <cfRule type="expression" dxfId="283" priority="331">
      <formula>$BU265=1</formula>
    </cfRule>
  </conditionalFormatting>
  <conditionalFormatting sqref="BQ265">
    <cfRule type="cellIs" dxfId="282" priority="332" operator="equal">
      <formula>"Produção e Intervalo"</formula>
    </cfRule>
    <cfRule type="cellIs" dxfId="281" priority="333" operator="equal">
      <formula>"Aderente"</formula>
    </cfRule>
    <cfRule type="cellIs" dxfId="280" priority="334" operator="equal">
      <formula>"Intervalo"</formula>
    </cfRule>
    <cfRule type="cellIs" dxfId="279" priority="335" operator="equal">
      <formula>"Produção"</formula>
    </cfRule>
    <cfRule type="cellIs" dxfId="278" priority="336" operator="equal">
      <formula>"ERRO"</formula>
    </cfRule>
  </conditionalFormatting>
  <conditionalFormatting sqref="BR265:BS265">
    <cfRule type="cellIs" dxfId="277" priority="328" operator="equal">
      <formula>"*"</formula>
    </cfRule>
    <cfRule type="cellIs" dxfId="276" priority="329" operator="greaterThanOrEqual">
      <formula>1</formula>
    </cfRule>
    <cfRule type="cellIs" dxfId="275" priority="330" operator="lessThan">
      <formula>1</formula>
    </cfRule>
  </conditionalFormatting>
  <conditionalFormatting sqref="BI265:BI266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Z265">
    <cfRule type="cellIs" dxfId="274" priority="327" operator="equal">
      <formula>"OPORTUNIDADE"</formula>
    </cfRule>
  </conditionalFormatting>
  <conditionalFormatting sqref="Z265">
    <cfRule type="cellIs" dxfId="273" priority="325" operator="equal">
      <formula>"NÃO"</formula>
    </cfRule>
    <cfRule type="cellIs" dxfId="272" priority="326" operator="equal">
      <formula>"SIM"</formula>
    </cfRule>
  </conditionalFormatting>
  <conditionalFormatting sqref="Y263:Y266">
    <cfRule type="cellIs" dxfId="271" priority="324" operator="equal">
      <formula>"OPORTUNIDADE"</formula>
    </cfRule>
  </conditionalFormatting>
  <conditionalFormatting sqref="Y263:Y266">
    <cfRule type="cellIs" dxfId="270" priority="322" operator="equal">
      <formula>"NÃO"</formula>
    </cfRule>
    <cfRule type="cellIs" dxfId="269" priority="323" operator="equal">
      <formula>"SIM"</formula>
    </cfRule>
  </conditionalFormatting>
  <conditionalFormatting sqref="BQ266">
    <cfRule type="cellIs" dxfId="268" priority="317" operator="equal">
      <formula>"Produção e Intervalo"</formula>
    </cfRule>
    <cfRule type="cellIs" dxfId="267" priority="318" operator="equal">
      <formula>"Aderente"</formula>
    </cfRule>
    <cfRule type="cellIs" dxfId="266" priority="319" operator="equal">
      <formula>"Intervalo"</formula>
    </cfRule>
    <cfRule type="cellIs" dxfId="265" priority="320" operator="equal">
      <formula>"Produção"</formula>
    </cfRule>
    <cfRule type="cellIs" dxfId="264" priority="321" operator="equal">
      <formula>"ERRO"</formula>
    </cfRule>
  </conditionalFormatting>
  <conditionalFormatting sqref="BR266:BS266">
    <cfRule type="cellIs" dxfId="263" priority="314" operator="equal">
      <formula>"*"</formula>
    </cfRule>
    <cfRule type="cellIs" dxfId="262" priority="315" operator="greaterThanOrEqual">
      <formula>1</formula>
    </cfRule>
    <cfRule type="cellIs" dxfId="261" priority="316" operator="lessThan">
      <formula>1</formula>
    </cfRule>
  </conditionalFormatting>
  <conditionalFormatting sqref="U266 AY266 BE266">
    <cfRule type="cellIs" dxfId="260" priority="311" operator="equal">
      <formula>"ERRO"</formula>
    </cfRule>
  </conditionalFormatting>
  <conditionalFormatting sqref="Z266">
    <cfRule type="cellIs" dxfId="259" priority="310" operator="equal">
      <formula>"OPORTUNIDADE"</formula>
    </cfRule>
  </conditionalFormatting>
  <conditionalFormatting sqref="AZ266">
    <cfRule type="expression" dxfId="258" priority="309">
      <formula>$BU266=1</formula>
    </cfRule>
  </conditionalFormatting>
  <conditionalFormatting sqref="Z266">
    <cfRule type="cellIs" dxfId="257" priority="307" operator="equal">
      <formula>"NÃO"</formula>
    </cfRule>
    <cfRule type="cellIs" dxfId="256" priority="308" operator="equal">
      <formula>"SIM"</formula>
    </cfRule>
  </conditionalFormatting>
  <conditionalFormatting sqref="BP266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U264 AY264 BE264">
    <cfRule type="cellIs" dxfId="255" priority="304" operator="equal">
      <formula>"ERRO"</formula>
    </cfRule>
  </conditionalFormatting>
  <conditionalFormatting sqref="AZ264">
    <cfRule type="expression" dxfId="254" priority="298">
      <formula>$BU264=1</formula>
    </cfRule>
  </conditionalFormatting>
  <conditionalFormatting sqref="BQ264">
    <cfRule type="cellIs" dxfId="253" priority="299" operator="equal">
      <formula>"Produção e Intervalo"</formula>
    </cfRule>
    <cfRule type="cellIs" dxfId="252" priority="300" operator="equal">
      <formula>"Aderente"</formula>
    </cfRule>
    <cfRule type="cellIs" dxfId="251" priority="301" operator="equal">
      <formula>"Intervalo"</formula>
    </cfRule>
    <cfRule type="cellIs" dxfId="250" priority="302" operator="equal">
      <formula>"Produção"</formula>
    </cfRule>
    <cfRule type="cellIs" dxfId="249" priority="303" operator="equal">
      <formula>"ERRO"</formula>
    </cfRule>
  </conditionalFormatting>
  <conditionalFormatting sqref="BR264:BS264">
    <cfRule type="cellIs" dxfId="248" priority="295" operator="equal">
      <formula>"*"</formula>
    </cfRule>
    <cfRule type="cellIs" dxfId="247" priority="296" operator="greaterThanOrEqual">
      <formula>1</formula>
    </cfRule>
    <cfRule type="cellIs" dxfId="246" priority="297" operator="lessThan">
      <formula>1</formula>
    </cfRule>
  </conditionalFormatting>
  <conditionalFormatting sqref="Z264">
    <cfRule type="cellIs" dxfId="245" priority="294" operator="equal">
      <formula>"OPORTUNIDADE"</formula>
    </cfRule>
  </conditionalFormatting>
  <conditionalFormatting sqref="Z264">
    <cfRule type="cellIs" dxfId="244" priority="292" operator="equal">
      <formula>"NÃO"</formula>
    </cfRule>
    <cfRule type="cellIs" dxfId="243" priority="293" operator="equal">
      <formula>"SIM"</formula>
    </cfRule>
  </conditionalFormatting>
  <conditionalFormatting sqref="Z269">
    <cfRule type="cellIs" dxfId="242" priority="291" operator="equal">
      <formula>"OPORTUNIDADE"</formula>
    </cfRule>
  </conditionalFormatting>
  <conditionalFormatting sqref="Z269">
    <cfRule type="cellIs" dxfId="241" priority="289" operator="equal">
      <formula>"NÃO"</formula>
    </cfRule>
    <cfRule type="cellIs" dxfId="240" priority="290" operator="equal">
      <formula>"SIM"</formula>
    </cfRule>
  </conditionalFormatting>
  <conditionalFormatting sqref="U269:U270 AY269:AY270 BE269:BE270">
    <cfRule type="cellIs" dxfId="239" priority="285" operator="equal">
      <formula>"ERRO"</formula>
    </cfRule>
  </conditionalFormatting>
  <conditionalFormatting sqref="AZ269:AZ270">
    <cfRule type="expression" dxfId="238" priority="279">
      <formula>$BU269=1</formula>
    </cfRule>
  </conditionalFormatting>
  <conditionalFormatting sqref="BQ269:BQ274">
    <cfRule type="cellIs" dxfId="237" priority="280" operator="equal">
      <formula>"Produção e Intervalo"</formula>
    </cfRule>
    <cfRule type="cellIs" dxfId="236" priority="281" operator="equal">
      <formula>"Aderente"</formula>
    </cfRule>
    <cfRule type="cellIs" dxfId="235" priority="282" operator="equal">
      <formula>"Intervalo"</formula>
    </cfRule>
    <cfRule type="cellIs" dxfId="234" priority="283" operator="equal">
      <formula>"Produção"</formula>
    </cfRule>
    <cfRule type="cellIs" dxfId="233" priority="284" operator="equal">
      <formula>"ERRO"</formula>
    </cfRule>
  </conditionalFormatting>
  <conditionalFormatting sqref="BR269:BS274">
    <cfRule type="cellIs" dxfId="232" priority="276" operator="equal">
      <formula>"*"</formula>
    </cfRule>
    <cfRule type="cellIs" dxfId="231" priority="277" operator="greaterThanOrEqual">
      <formula>1</formula>
    </cfRule>
    <cfRule type="cellIs" dxfId="230" priority="278" operator="lessThan">
      <formula>1</formula>
    </cfRule>
  </conditionalFormatting>
  <conditionalFormatting sqref="BO269:BO270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H269:BH270">
    <cfRule type="iconSet" priority="287">
      <iconSet showValue="0">
        <cfvo type="percent" val="0"/>
        <cfvo type="num" val="1"/>
        <cfvo type="num" val="1" gte="0"/>
      </iconSet>
    </cfRule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P269:BP270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J269:BK270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U272 AY272 BE272">
    <cfRule type="cellIs" dxfId="229" priority="267" operator="equal">
      <formula>"ERRO"</formula>
    </cfRule>
  </conditionalFormatting>
  <conditionalFormatting sqref="U274 AY274 BE274">
    <cfRule type="cellIs" dxfId="228" priority="255" operator="equal">
      <formula>"ERRO"</formula>
    </cfRule>
  </conditionalFormatting>
  <conditionalFormatting sqref="AZ274">
    <cfRule type="expression" dxfId="227" priority="249">
      <formula>$BU274=1</formula>
    </cfRule>
  </conditionalFormatting>
  <conditionalFormatting sqref="BO274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I274:BI275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U276 AY276 BE276">
    <cfRule type="cellIs" dxfId="226" priority="239" operator="equal">
      <formula>"ERRO"</formula>
    </cfRule>
  </conditionalFormatting>
  <conditionalFormatting sqref="AZ276">
    <cfRule type="expression" dxfId="225" priority="233">
      <formula>$BU276=1</formula>
    </cfRule>
  </conditionalFormatting>
  <conditionalFormatting sqref="BQ276">
    <cfRule type="cellIs" dxfId="224" priority="234" operator="equal">
      <formula>"Produção e Intervalo"</formula>
    </cfRule>
    <cfRule type="cellIs" dxfId="223" priority="235" operator="equal">
      <formula>"Aderente"</formula>
    </cfRule>
    <cfRule type="cellIs" dxfId="222" priority="236" operator="equal">
      <formula>"Intervalo"</formula>
    </cfRule>
    <cfRule type="cellIs" dxfId="221" priority="237" operator="equal">
      <formula>"Produção"</formula>
    </cfRule>
    <cfRule type="cellIs" dxfId="220" priority="238" operator="equal">
      <formula>"ERRO"</formula>
    </cfRule>
  </conditionalFormatting>
  <conditionalFormatting sqref="BR276:BS276">
    <cfRule type="cellIs" dxfId="219" priority="230" operator="equal">
      <formula>"*"</formula>
    </cfRule>
    <cfRule type="cellIs" dxfId="218" priority="231" operator="greaterThanOrEqual">
      <formula>1</formula>
    </cfRule>
    <cfRule type="cellIs" dxfId="217" priority="232" operator="lessThan">
      <formula>1</formula>
    </cfRule>
  </conditionalFormatting>
  <conditionalFormatting sqref="BI276:BI278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Z276:Z277">
    <cfRule type="cellIs" dxfId="216" priority="229" operator="equal">
      <formula>"OPORTUNIDADE"</formula>
    </cfRule>
  </conditionalFormatting>
  <conditionalFormatting sqref="Z276:Z277">
    <cfRule type="cellIs" dxfId="215" priority="227" operator="equal">
      <formula>"NÃO"</formula>
    </cfRule>
    <cfRule type="cellIs" dxfId="214" priority="228" operator="equal">
      <formula>"SIM"</formula>
    </cfRule>
  </conditionalFormatting>
  <conditionalFormatting sqref="BQ277:BQ279">
    <cfRule type="cellIs" dxfId="213" priority="219" operator="equal">
      <formula>"Produção e Intervalo"</formula>
    </cfRule>
    <cfRule type="cellIs" dxfId="212" priority="220" operator="equal">
      <formula>"Aderente"</formula>
    </cfRule>
    <cfRule type="cellIs" dxfId="211" priority="221" operator="equal">
      <formula>"Intervalo"</formula>
    </cfRule>
    <cfRule type="cellIs" dxfId="210" priority="222" operator="equal">
      <formula>"Produção"</formula>
    </cfRule>
    <cfRule type="cellIs" dxfId="209" priority="223" operator="equal">
      <formula>"ERRO"</formula>
    </cfRule>
  </conditionalFormatting>
  <conditionalFormatting sqref="BR277:BS279">
    <cfRule type="cellIs" dxfId="208" priority="216" operator="equal">
      <formula>"*"</formula>
    </cfRule>
    <cfRule type="cellIs" dxfId="207" priority="217" operator="greaterThanOrEqual">
      <formula>1</formula>
    </cfRule>
    <cfRule type="cellIs" dxfId="206" priority="218" operator="lessThan">
      <formula>1</formula>
    </cfRule>
  </conditionalFormatting>
  <conditionalFormatting sqref="U277:U278 AY277:AY278 BE277:BE278">
    <cfRule type="cellIs" dxfId="205" priority="213" operator="equal">
      <formula>"ERRO"</formula>
    </cfRule>
  </conditionalFormatting>
  <conditionalFormatting sqref="Z277:Z279">
    <cfRule type="cellIs" dxfId="204" priority="212" operator="equal">
      <formula>"OPORTUNIDADE"</formula>
    </cfRule>
  </conditionalFormatting>
  <conditionalFormatting sqref="AZ277:AZ278">
    <cfRule type="expression" dxfId="203" priority="211">
      <formula>$BU277=1</formula>
    </cfRule>
  </conditionalFormatting>
  <conditionalFormatting sqref="Z277:Z279">
    <cfRule type="cellIs" dxfId="202" priority="209" operator="equal">
      <formula>"NÃO"</formula>
    </cfRule>
    <cfRule type="cellIs" dxfId="201" priority="210" operator="equal">
      <formula>"SIM"</formula>
    </cfRule>
  </conditionalFormatting>
  <conditionalFormatting sqref="BO278:BO279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277:BP279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U275 AY275 BE275">
    <cfRule type="cellIs" dxfId="200" priority="206" operator="equal">
      <formula>"ERRO"</formula>
    </cfRule>
  </conditionalFormatting>
  <conditionalFormatting sqref="AZ275">
    <cfRule type="expression" dxfId="199" priority="200">
      <formula>$BU275=1</formula>
    </cfRule>
  </conditionalFormatting>
  <conditionalFormatting sqref="BQ275">
    <cfRule type="cellIs" dxfId="198" priority="201" operator="equal">
      <formula>"Produção e Intervalo"</formula>
    </cfRule>
    <cfRule type="cellIs" dxfId="197" priority="202" operator="equal">
      <formula>"Aderente"</formula>
    </cfRule>
    <cfRule type="cellIs" dxfId="196" priority="203" operator="equal">
      <formula>"Intervalo"</formula>
    </cfRule>
    <cfRule type="cellIs" dxfId="195" priority="204" operator="equal">
      <formula>"Produção"</formula>
    </cfRule>
    <cfRule type="cellIs" dxfId="194" priority="205" operator="equal">
      <formula>"ERRO"</formula>
    </cfRule>
  </conditionalFormatting>
  <conditionalFormatting sqref="BR275:BS275">
    <cfRule type="cellIs" dxfId="193" priority="197" operator="equal">
      <formula>"*"</formula>
    </cfRule>
    <cfRule type="cellIs" dxfId="192" priority="198" operator="greaterThanOrEqual">
      <formula>1</formula>
    </cfRule>
    <cfRule type="cellIs" dxfId="191" priority="199" operator="lessThan">
      <formula>1</formula>
    </cfRule>
  </conditionalFormatting>
  <conditionalFormatting sqref="BO275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Z275:Z276">
    <cfRule type="cellIs" dxfId="190" priority="196" operator="equal">
      <formula>"OPORTUNIDADE"</formula>
    </cfRule>
  </conditionalFormatting>
  <conditionalFormatting sqref="Z275:Z276">
    <cfRule type="cellIs" dxfId="189" priority="194" operator="equal">
      <formula>"NÃO"</formula>
    </cfRule>
    <cfRule type="cellIs" dxfId="188" priority="195" operator="equal">
      <formula>"SIM"</formula>
    </cfRule>
  </conditionalFormatting>
  <conditionalFormatting sqref="BO236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U253 AY253 BE253">
    <cfRule type="cellIs" dxfId="187" priority="182" operator="equal">
      <formula>"ERRO"</formula>
    </cfRule>
  </conditionalFormatting>
  <conditionalFormatting sqref="AZ253">
    <cfRule type="expression" dxfId="186" priority="176">
      <formula>$BU253=1</formula>
    </cfRule>
  </conditionalFormatting>
  <conditionalFormatting sqref="BQ253">
    <cfRule type="cellIs" dxfId="185" priority="177" operator="equal">
      <formula>"Produção e Intervalo"</formula>
    </cfRule>
    <cfRule type="cellIs" dxfId="184" priority="178" operator="equal">
      <formula>"Aderente"</formula>
    </cfRule>
    <cfRule type="cellIs" dxfId="183" priority="179" operator="equal">
      <formula>"Intervalo"</formula>
    </cfRule>
    <cfRule type="cellIs" dxfId="182" priority="180" operator="equal">
      <formula>"Produção"</formula>
    </cfRule>
    <cfRule type="cellIs" dxfId="181" priority="181" operator="equal">
      <formula>"ERRO"</formula>
    </cfRule>
  </conditionalFormatting>
  <conditionalFormatting sqref="BR253:BS253">
    <cfRule type="cellIs" dxfId="180" priority="173" operator="equal">
      <formula>"*"</formula>
    </cfRule>
    <cfRule type="cellIs" dxfId="179" priority="174" operator="greaterThanOrEqual">
      <formula>1</formula>
    </cfRule>
    <cfRule type="cellIs" dxfId="178" priority="175" operator="lessThan">
      <formula>1</formula>
    </cfRule>
  </conditionalFormatting>
  <conditionalFormatting sqref="BI253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H253">
    <cfRule type="iconSet" priority="185">
      <iconSet showValue="0">
        <cfvo type="percent" val="0"/>
        <cfvo type="num" val="1"/>
        <cfvo type="num" val="1" gte="0"/>
      </iconSet>
    </cfRule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J253:BK253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Z253">
    <cfRule type="cellIs" dxfId="177" priority="172" operator="equal">
      <formula>"OPORTUNIDADE"</formula>
    </cfRule>
  </conditionalFormatting>
  <conditionalFormatting sqref="Z253">
    <cfRule type="cellIs" dxfId="176" priority="170" operator="equal">
      <formula>"NÃO"</formula>
    </cfRule>
    <cfRule type="cellIs" dxfId="175" priority="171" operator="equal">
      <formula>"SIM"</formula>
    </cfRule>
  </conditionalFormatting>
  <conditionalFormatting sqref="U262 AY262 BE262">
    <cfRule type="cellIs" dxfId="174" priority="151" operator="equal">
      <formula>"ERRO"</formula>
    </cfRule>
  </conditionalFormatting>
  <conditionalFormatting sqref="AZ262">
    <cfRule type="expression" dxfId="173" priority="145">
      <formula>$BU262=1</formula>
    </cfRule>
  </conditionalFormatting>
  <conditionalFormatting sqref="BQ262">
    <cfRule type="cellIs" dxfId="172" priority="146" operator="equal">
      <formula>"Produção e Intervalo"</formula>
    </cfRule>
    <cfRule type="cellIs" dxfId="171" priority="147" operator="equal">
      <formula>"Aderente"</formula>
    </cfRule>
    <cfRule type="cellIs" dxfId="170" priority="148" operator="equal">
      <formula>"Intervalo"</formula>
    </cfRule>
    <cfRule type="cellIs" dxfId="169" priority="149" operator="equal">
      <formula>"Produção"</formula>
    </cfRule>
    <cfRule type="cellIs" dxfId="168" priority="150" operator="equal">
      <formula>"ERRO"</formula>
    </cfRule>
  </conditionalFormatting>
  <conditionalFormatting sqref="BR262:BS262">
    <cfRule type="cellIs" dxfId="167" priority="142" operator="equal">
      <formula>"*"</formula>
    </cfRule>
    <cfRule type="cellIs" dxfId="166" priority="143" operator="greaterThanOrEqual">
      <formula>1</formula>
    </cfRule>
    <cfRule type="cellIs" dxfId="165" priority="144" operator="lessThan">
      <formula>1</formula>
    </cfRule>
  </conditionalFormatting>
  <conditionalFormatting sqref="BI262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H262">
    <cfRule type="iconSet" priority="154">
      <iconSet showValue="0">
        <cfvo type="percent" val="0"/>
        <cfvo type="num" val="1"/>
        <cfvo type="num" val="1" gte="0"/>
      </iconSet>
    </cfRule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J262:BK262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Z262">
    <cfRule type="cellIs" dxfId="164" priority="141" operator="equal">
      <formula>"OPORTUNIDADE"</formula>
    </cfRule>
  </conditionalFormatting>
  <conditionalFormatting sqref="Z262">
    <cfRule type="cellIs" dxfId="163" priority="139" operator="equal">
      <formula>"NÃO"</formula>
    </cfRule>
    <cfRule type="cellIs" dxfId="162" priority="140" operator="equal">
      <formula>"SIM"</formula>
    </cfRule>
  </conditionalFormatting>
  <conditionalFormatting sqref="Y262">
    <cfRule type="cellIs" dxfId="161" priority="138" operator="equal">
      <formula>"OPORTUNIDADE"</formula>
    </cfRule>
  </conditionalFormatting>
  <conditionalFormatting sqref="Y262">
    <cfRule type="cellIs" dxfId="160" priority="136" operator="equal">
      <formula>"NÃO"</formula>
    </cfRule>
    <cfRule type="cellIs" dxfId="159" priority="137" operator="equal">
      <formula>"SIM"</formula>
    </cfRule>
  </conditionalFormatting>
  <conditionalFormatting sqref="U273 AY273 BE273">
    <cfRule type="cellIs" dxfId="158" priority="129" operator="equal">
      <formula>"ERRO"</formula>
    </cfRule>
  </conditionalFormatting>
  <conditionalFormatting sqref="AZ273">
    <cfRule type="expression" dxfId="157" priority="123">
      <formula>$BU273=1</formula>
    </cfRule>
  </conditionalFormatting>
  <conditionalFormatting sqref="BO273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I273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H273">
    <cfRule type="iconSet" priority="132">
      <iconSet showValue="0">
        <cfvo type="percent" val="0"/>
        <cfvo type="num" val="1"/>
        <cfvo type="num" val="1" gte="0"/>
      </iconSet>
    </cfRule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J273:BK273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O240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O237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U271 AY271 BE271">
    <cfRule type="cellIs" dxfId="156" priority="99" operator="equal">
      <formula>"ERRO"</formula>
    </cfRule>
  </conditionalFormatting>
  <conditionalFormatting sqref="Z271:Z272">
    <cfRule type="cellIs" dxfId="155" priority="87" operator="equal">
      <formula>"OPORTUNIDADE"</formula>
    </cfRule>
  </conditionalFormatting>
  <conditionalFormatting sqref="Z271:Z272">
    <cfRule type="cellIs" dxfId="154" priority="85" operator="equal">
      <formula>"NÃO"</formula>
    </cfRule>
    <cfRule type="cellIs" dxfId="153" priority="86" operator="equal">
      <formula>"SIM"</formula>
    </cfRule>
  </conditionalFormatting>
  <conditionalFormatting sqref="Z281">
    <cfRule type="cellIs" dxfId="152" priority="84" operator="equal">
      <formula>"OPORTUNIDADE"</formula>
    </cfRule>
  </conditionalFormatting>
  <conditionalFormatting sqref="Z281">
    <cfRule type="cellIs" dxfId="151" priority="82" operator="equal">
      <formula>"NÃO"</formula>
    </cfRule>
    <cfRule type="cellIs" dxfId="150" priority="83" operator="equal">
      <formula>"SIM"</formula>
    </cfRule>
  </conditionalFormatting>
  <conditionalFormatting sqref="Y281">
    <cfRule type="cellIs" dxfId="149" priority="81" operator="equal">
      <formula>"OPORTUNIDADE"</formula>
    </cfRule>
  </conditionalFormatting>
  <conditionalFormatting sqref="Y281">
    <cfRule type="cellIs" dxfId="148" priority="79" operator="equal">
      <formula>"NÃO"</formula>
    </cfRule>
    <cfRule type="cellIs" dxfId="147" priority="80" operator="equal">
      <formula>"SIM"</formula>
    </cfRule>
  </conditionalFormatting>
  <conditionalFormatting sqref="Z282">
    <cfRule type="cellIs" dxfId="146" priority="78" operator="equal">
      <formula>"OPORTUNIDADE"</formula>
    </cfRule>
  </conditionalFormatting>
  <conditionalFormatting sqref="Z282">
    <cfRule type="cellIs" dxfId="145" priority="76" operator="equal">
      <formula>"NÃO"</formula>
    </cfRule>
    <cfRule type="cellIs" dxfId="144" priority="77" operator="equal">
      <formula>"SIM"</formula>
    </cfRule>
  </conditionalFormatting>
  <conditionalFormatting sqref="Y282">
    <cfRule type="cellIs" dxfId="143" priority="75" operator="equal">
      <formula>"OPORTUNIDADE"</formula>
    </cfRule>
  </conditionalFormatting>
  <conditionalFormatting sqref="Y282">
    <cfRule type="cellIs" dxfId="142" priority="73" operator="equal">
      <formula>"NÃO"</formula>
    </cfRule>
    <cfRule type="cellIs" dxfId="141" priority="74" operator="equal">
      <formula>"SIM"</formula>
    </cfRule>
  </conditionalFormatting>
  <conditionalFormatting sqref="Z273:Z274">
    <cfRule type="cellIs" dxfId="140" priority="72" operator="equal">
      <formula>"OPORTUNIDADE"</formula>
    </cfRule>
  </conditionalFormatting>
  <conditionalFormatting sqref="Z273:Z274">
    <cfRule type="cellIs" dxfId="139" priority="70" operator="equal">
      <formula>"NÃO"</formula>
    </cfRule>
    <cfRule type="cellIs" dxfId="138" priority="71" operator="equal">
      <formula>"SIM"</formula>
    </cfRule>
  </conditionalFormatting>
  <conditionalFormatting sqref="Z274:Z275">
    <cfRule type="cellIs" dxfId="137" priority="66" operator="equal">
      <formula>"OPORTUNIDADE"</formula>
    </cfRule>
  </conditionalFormatting>
  <conditionalFormatting sqref="Z274:Z275">
    <cfRule type="cellIs" dxfId="136" priority="64" operator="equal">
      <formula>"NÃO"</formula>
    </cfRule>
    <cfRule type="cellIs" dxfId="135" priority="65" operator="equal">
      <formula>"SIM"</formula>
    </cfRule>
  </conditionalFormatting>
  <conditionalFormatting sqref="Z270">
    <cfRule type="cellIs" dxfId="134" priority="57" operator="equal">
      <formula>"OPORTUNIDADE"</formula>
    </cfRule>
  </conditionalFormatting>
  <conditionalFormatting sqref="Z270">
    <cfRule type="cellIs" dxfId="133" priority="55" operator="equal">
      <formula>"NÃO"</formula>
    </cfRule>
    <cfRule type="cellIs" dxfId="132" priority="56" operator="equal">
      <formula>"SIM"</formula>
    </cfRule>
  </conditionalFormatting>
  <conditionalFormatting sqref="Y269">
    <cfRule type="cellIs" dxfId="131" priority="54" operator="equal">
      <formula>"OPORTUNIDADE"</formula>
    </cfRule>
  </conditionalFormatting>
  <conditionalFormatting sqref="Y269">
    <cfRule type="cellIs" dxfId="130" priority="52" operator="equal">
      <formula>"NÃO"</formula>
    </cfRule>
    <cfRule type="cellIs" dxfId="129" priority="53" operator="equal">
      <formula>"SIM"</formula>
    </cfRule>
  </conditionalFormatting>
  <conditionalFormatting sqref="Y270">
    <cfRule type="cellIs" dxfId="128" priority="51" operator="equal">
      <formula>"OPORTUNIDADE"</formula>
    </cfRule>
  </conditionalFormatting>
  <conditionalFormatting sqref="Y270">
    <cfRule type="cellIs" dxfId="127" priority="49" operator="equal">
      <formula>"NÃO"</formula>
    </cfRule>
    <cfRule type="cellIs" dxfId="126" priority="50" operator="equal">
      <formula>"SIM"</formula>
    </cfRule>
  </conditionalFormatting>
  <conditionalFormatting sqref="Y271:Y272">
    <cfRule type="cellIs" dxfId="125" priority="48" operator="equal">
      <formula>"OPORTUNIDADE"</formula>
    </cfRule>
  </conditionalFormatting>
  <conditionalFormatting sqref="Y271:Y272">
    <cfRule type="cellIs" dxfId="124" priority="46" operator="equal">
      <formula>"NÃO"</formula>
    </cfRule>
    <cfRule type="cellIs" dxfId="123" priority="47" operator="equal">
      <formula>"SIM"</formula>
    </cfRule>
  </conditionalFormatting>
  <conditionalFormatting sqref="Y273:Y274">
    <cfRule type="cellIs" dxfId="122" priority="45" operator="equal">
      <formula>"OPORTUNIDADE"</formula>
    </cfRule>
  </conditionalFormatting>
  <conditionalFormatting sqref="Y273:Y274">
    <cfRule type="cellIs" dxfId="121" priority="43" operator="equal">
      <formula>"NÃO"</formula>
    </cfRule>
    <cfRule type="cellIs" dxfId="120" priority="44" operator="equal">
      <formula>"SIM"</formula>
    </cfRule>
  </conditionalFormatting>
  <conditionalFormatting sqref="Y274:Y275">
    <cfRule type="cellIs" dxfId="119" priority="42" operator="equal">
      <formula>"OPORTUNIDADE"</formula>
    </cfRule>
  </conditionalFormatting>
  <conditionalFormatting sqref="Y274:Y275">
    <cfRule type="cellIs" dxfId="118" priority="40" operator="equal">
      <formula>"NÃO"</formula>
    </cfRule>
    <cfRule type="cellIs" dxfId="117" priority="41" operator="equal">
      <formula>"SIM"</formula>
    </cfRule>
  </conditionalFormatting>
  <conditionalFormatting sqref="Y275:Y276">
    <cfRule type="cellIs" dxfId="116" priority="39" operator="equal">
      <formula>"OPORTUNIDADE"</formula>
    </cfRule>
  </conditionalFormatting>
  <conditionalFormatting sqref="Y275:Y276">
    <cfRule type="cellIs" dxfId="115" priority="37" operator="equal">
      <formula>"NÃO"</formula>
    </cfRule>
    <cfRule type="cellIs" dxfId="114" priority="38" operator="equal">
      <formula>"SIM"</formula>
    </cfRule>
  </conditionalFormatting>
  <conditionalFormatting sqref="Y276:Y277">
    <cfRule type="cellIs" dxfId="113" priority="36" operator="equal">
      <formula>"OPORTUNIDADE"</formula>
    </cfRule>
  </conditionalFormatting>
  <conditionalFormatting sqref="Y276:Y277">
    <cfRule type="cellIs" dxfId="112" priority="34" operator="equal">
      <formula>"NÃO"</formula>
    </cfRule>
    <cfRule type="cellIs" dxfId="111" priority="35" operator="equal">
      <formula>"SIM"</formula>
    </cfRule>
  </conditionalFormatting>
  <conditionalFormatting sqref="Y277:Y278">
    <cfRule type="cellIs" dxfId="110" priority="33" operator="equal">
      <formula>"OPORTUNIDADE"</formula>
    </cfRule>
  </conditionalFormatting>
  <conditionalFormatting sqref="Y277:Y278">
    <cfRule type="cellIs" dxfId="109" priority="31" operator="equal">
      <formula>"NÃO"</formula>
    </cfRule>
    <cfRule type="cellIs" dxfId="108" priority="32" operator="equal">
      <formula>"SIM"</formula>
    </cfRule>
  </conditionalFormatting>
  <conditionalFormatting sqref="Y278:Y279">
    <cfRule type="cellIs" dxfId="107" priority="30" operator="equal">
      <formula>"OPORTUNIDADE"</formula>
    </cfRule>
  </conditionalFormatting>
  <conditionalFormatting sqref="Y278:Y279">
    <cfRule type="cellIs" dxfId="106" priority="28" operator="equal">
      <formula>"NÃO"</formula>
    </cfRule>
    <cfRule type="cellIs" dxfId="105" priority="29" operator="equal">
      <formula>"SIM"</formula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207 BK225 BK228 BK232 BK235:BK236 BK246:BK247 BK209:BK221 BK249:BK251 BK255 BK265 BK258:BK259 BK267 BK281:BK282 BK295:BK297 BK299:BK600 BK284 BK287:BK291 BK293">
    <cfRule type="iconSet" priority="23799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O27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18 AG235 AG258:AG261 AG246:AG247 AG283:AG523 AG249:AG252 AG267:AG268 AG120:AG232 AG271:AG273 AG280" xr:uid="{58D6DA6F-44DA-458E-8F0F-00B0CB1B298C}">
      <formula1>BS_ATIV</formula1>
    </dataValidation>
    <dataValidation type="list" allowBlank="1" showInputMessage="1" showErrorMessage="1" sqref="K203 J6:J232 J235:J236 J246:J247 J258:J261 J249:J252 J267 J283:J553 J271:J273 J280" xr:uid="{EE4D265C-3C72-40CB-A5BF-0D36D21FDA27}">
      <formula1>SUBs</formula1>
    </dataValidation>
    <dataValidation type="list" allowBlank="1" showInputMessage="1" showErrorMessage="1" sqref="BO239 BN6:BN276 BN278:BN553" xr:uid="{88B2AA1F-3AB2-4B37-8132-5DEC08D79A48}">
      <formula1>INDIRECT(SUBSTITUTE(BM6," ",""))</formula1>
    </dataValidation>
    <dataValidation type="list" allowBlank="1" showInputMessage="1" showErrorMessage="1" sqref="BM6:BM235 BM239:BM240 BM274 BM237 BM246:BM272 BM280:BM553 BM277:BO277" xr:uid="{0374E4CD-E1C2-4373-A381-0828C9AFF6FF}">
      <formula1>IMPCAUSADOR</formula1>
    </dataValidation>
    <dataValidation type="list" allowBlank="1" showInputMessage="1" showErrorMessage="1" sqref="BO6:BO238 BO240:BO276 BO278:BO553" xr:uid="{CF5BD2D1-4803-40F6-BB29-FE7C2FA5583F}">
      <formula1>INDIRECT(BT6)</formula1>
    </dataValidation>
    <dataValidation type="list" allowBlank="1" showInputMessage="1" showErrorMessage="1" sqref="AI243:AI244 AI278:AI553 AI6:AI233 AI235:AI236 AI246:AI247 AI249:AI252 AI258:AI261 F6:F600 AI267:AI27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243:D244 D235:D236 D6:D232 D246:D247 D258:D261 D249:D252 D267:D268 D283:D553 D271:D273 D280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AB259:AB262 AB235:AB236 AB243:AB247 AB282:AB553 AB249:AB252 AB267:AB268 AB6:AB232 AB271:AB273 AB279:AB280 AB275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AC259:AC262 AC235:AC236 AC243:AC244 AC246:AC247 AC283:AC553 AC249:AC252 AC6:AC232 AC271:AC273 AC267:AC269 AC279:AC280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AZ6:AZ232 AZ235:AZ236 AZ246:AZ247 AZ258:AZ261 AZ249:AZ252 AZ267:AZ268 AZ279:AZ553 AZ271:AZ272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Z6:Z232 Z235:Z236 Z246:Z247 Z258:Z261 Z249:Z252 Z267:Z268 Z283:Z553 Z271:Z273 Z280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X6:X237 X246:X247 X249:X251 X259 X267 X283:X600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3" sqref="A3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2" bestFit="1" customWidth="1"/>
    <col min="16" max="16" width="12.42578125" style="156" hidden="1" customWidth="1"/>
    <col min="17" max="17" width="75.140625" style="191" customWidth="1"/>
    <col min="18" max="18" width="5.7109375" bestFit="1" customWidth="1"/>
  </cols>
  <sheetData>
    <row r="1" spans="1:17">
      <c r="A1" s="87" t="s">
        <v>952</v>
      </c>
      <c r="B1" s="88"/>
      <c r="Q1" s="350"/>
    </row>
    <row r="2" spans="1:17">
      <c r="A2" s="90">
        <v>2</v>
      </c>
      <c r="B2" s="91"/>
    </row>
    <row r="3" spans="1:17">
      <c r="O3" s="243"/>
      <c r="P3" s="155"/>
    </row>
    <row r="4" spans="1:17" ht="15.75" customHeight="1">
      <c r="O4" s="243"/>
      <c r="P4" s="155"/>
    </row>
    <row r="5" spans="1:17" s="93" customFormat="1" ht="11.25" customHeight="1">
      <c r="A5"/>
      <c r="B5" s="92"/>
      <c r="C5" s="385" t="s">
        <v>1812</v>
      </c>
      <c r="D5" s="386"/>
      <c r="E5" s="386"/>
      <c r="F5" s="386"/>
      <c r="G5" s="386"/>
      <c r="H5" s="386"/>
      <c r="I5" s="386"/>
      <c r="J5" s="387"/>
      <c r="K5" s="388" t="s">
        <v>1813</v>
      </c>
      <c r="L5" s="389"/>
      <c r="M5" s="389"/>
      <c r="N5" s="389"/>
      <c r="O5" s="390" t="s">
        <v>1814</v>
      </c>
      <c r="P5" s="391"/>
      <c r="Q5" s="392"/>
    </row>
    <row r="6" spans="1:17" s="93" customFormat="1" ht="15.75" customHeight="1">
      <c r="A6" s="87" t="s">
        <v>1815</v>
      </c>
      <c r="B6" s="94" t="s">
        <v>1816</v>
      </c>
      <c r="C6" s="95" t="s">
        <v>1171</v>
      </c>
      <c r="D6" s="96" t="s">
        <v>1172</v>
      </c>
      <c r="E6" s="95" t="s">
        <v>1817</v>
      </c>
      <c r="F6" s="95" t="s">
        <v>1162</v>
      </c>
      <c r="G6" s="95" t="s">
        <v>1166</v>
      </c>
      <c r="H6" s="153" t="s">
        <v>627</v>
      </c>
      <c r="I6" s="131" t="s">
        <v>1167</v>
      </c>
      <c r="J6" s="131" t="s">
        <v>1168</v>
      </c>
      <c r="K6" s="139" t="s">
        <v>1162</v>
      </c>
      <c r="L6" s="139" t="s">
        <v>1818</v>
      </c>
      <c r="M6" s="139" t="s">
        <v>627</v>
      </c>
      <c r="N6" s="140" t="s">
        <v>1166</v>
      </c>
      <c r="O6" s="244" t="s">
        <v>1209</v>
      </c>
      <c r="P6" s="157"/>
      <c r="Q6" s="192" t="s">
        <v>1819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Condedido intervalo execução da solda 10:36 ate 12:06, liberado 12h30/prod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 xml:space="preserve">TP pronta 08:30, realizado intervalo execução solda 10:42 ate 12:42 km 311+950/ prod 2 soldas 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realizado intervalo para descarga de dormentes as 13;13 ate 14:45 km 221/descarregou 1130 devido a quantidade que tinha nos vagoes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221/descarregou 1130 devido a quantidade que tinha nos vagoes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>MC1 08;52, realizado intervalo francionado da socada 10:18 ate 12:03, segundo intervalo 14:22 ate 15:10/prod 582m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realizado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realizado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 xml:space="preserve">TP pronta 09hrs, realizado intervalo troca de jacare das 09hrs ate 11:30 km 615/ substituido jacaré 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>*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>Manutenção programada / Inofrmando em D-1 às 15h53 (Prog já enviado ao CCO)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Posicionado às 16h42 em 512521 para iniciar a descarga de pedra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realizado inspeção R7D entre TGR-TIQ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Realizado intervalo, Prod. 2 Soldas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07h51, autorizado na VIA às 08h36 para serviços DOL no km 416+450 em 416TPC / Realizado intervalo, prod. 3645m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impossibilitando acesso para VIA1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Solicitado MC1 às 09h28 para desc. de pedra entre TCS-TJA / Negada MC1 pelo CCO às 09h55 devido sem oportunidade de FX por condições do trecho saturado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Solicitado MC1 às 09h10 para socaria no km 195+450 em TID201 / Realizado intervalo, Prod. 300m (Baixa produtividade)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Realizado Prod. 1 Solda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Solicitado MC1 às 08h07, autorizado às 08h20 / Realizado intervalo no km 293+400 ao km 292+000 em ZRIZGT (Prod. 1020m)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Solicitado MC1 às 09h41, autorizado na VIA às 09h44 para exec. de soldas entre ZVT-ZDK / Realizado 3 soldas em 01h17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Realizado MNB em ZTP, solicitado MC1 às 15h27, autorizado na VIA às 15h31 / Em deslocamento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>MC1 07:46, realizado  intervalo da doll fracionado 09:37 ate 11:54/ prod 2290 metros, devido fluxo de trens foi concedido total 02hr17 minutos de intervalo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realizado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Realizado intervalo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Solicitado 1ª MC1 às 09h34, 2ª MC1 solicitado às 12h57 devido oportunidade de intervalo / Autorizado na VIA às 14h23, licenciado às 15h21 / Iniciado a descarga às 15h59 (Cancelado descarga, devido alteração de km sem aviso prévio)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inspeção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Solicitado MC1 às 09h08, autorizado na VIA ás 09h32 / CCO pediu para W50 recolher para L3 devido sem oportunidade às 10h15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 / Realizado intervalo, prod. 738m (baixa produtividade)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Prod. Total 22m de trilho + 2 Soldas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/ Sem oportunidade de FX concedida por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 / Realizado intervalo Prod. 3 Soldas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Informado em preparação do local, porém não informou pronto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*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09:16/Versão do CBL desatualizada</v>
      </c>
    </row>
    <row r="165" spans="1:17" ht="31.5" hidden="1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 hidden="1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11:30/2° intervalo aberto das 12:39 até 14:09/Produção: 2 soldas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hidden="1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 hidden="1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autorizado as 09:20, em inspeção para TGR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TGR2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TGR2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 xml:space="preserve">MC1 09:26, autorizado as 11:30 em intervalo, realizou a descarga de 16 vgs 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09:17, autorizado as 09:28, em intervalo as 09:57 até as 11:15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Mc1 09:17, autorizado as 09:53, em inspeçao a TCS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 até as 13:26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 xml:space="preserve">Em intervalo as 08:20, realizou 1 solda </v>
      </c>
    </row>
    <row r="185" spans="1:17" hidden="1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>
        <f>IF(FN_MC!B190="","*",FN_MC!B190)</f>
        <v>46007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4.1666666666666664E-2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>Priorizado inspeção PRIORIZA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IF(FN_MC!B204="","*",FN_MC!B204)</f>
        <v>46008</v>
      </c>
      <c r="B206" s="98" t="str">
        <f>IF(FN_MC!X204="","*",FN_MC!X204)</f>
        <v>Oportunidade</v>
      </c>
      <c r="C206" s="99" t="str">
        <f>IF(FN_MC!S204="","*",FN_MC!S204)</f>
        <v>FERRONORTE</v>
      </c>
      <c r="D206" s="99" t="str">
        <f>IF(FN_MC!T204="","*",FN_MC!T204)</f>
        <v>TGR-TRO</v>
      </c>
      <c r="E206" s="99" t="str">
        <f>IF(FN_MC!D204="","*",FN_MC!D204)</f>
        <v>W70</v>
      </c>
      <c r="F206" s="99" t="str">
        <f>IF(FN_MC!H204="","*",FN_MC!H204)</f>
        <v>TGR2</v>
      </c>
      <c r="G206" s="99" t="str">
        <f>IF(FN_MC!M204="","*",FN_MC!M204)</f>
        <v>TBE</v>
      </c>
      <c r="H206" s="154">
        <f>IF(FN_MC!K204="","*",FN_MC!K204)</f>
        <v>531</v>
      </c>
      <c r="I206" s="132">
        <f>IF(FN_MC!O204="","*",FN_MC!O204)</f>
        <v>0.35416666666666669</v>
      </c>
      <c r="J206" s="132">
        <f>IF(FN_MC!P204="","*",FN_MC!P204)</f>
        <v>4.1666666666666664E-2</v>
      </c>
      <c r="K206" s="141" t="str">
        <f>IF(FN_MC!AK204="","*",FN_MC!AK204)</f>
        <v>TGR2</v>
      </c>
      <c r="L206" s="141" t="str">
        <f>IF(FN_MC!AM204="","*",FN_MC!AM204)</f>
        <v>TBE</v>
      </c>
      <c r="M206" s="141">
        <f>IF(FN_MC!AP204="","*",FN_MC!AP204)</f>
        <v>531</v>
      </c>
      <c r="N206" s="141" t="str">
        <f>IF(FN_MC!AM204="","*",FN_MC!AM204)</f>
        <v>TBE</v>
      </c>
      <c r="O206" s="174">
        <f>FN_MC!BH204</f>
        <v>0</v>
      </c>
      <c r="P206" s="90"/>
      <c r="Q206" s="145" t="str">
        <f>IF($A$2=1,IF(FN_MC!BJ204="","*",FN_MC!BJ204),IF(FN_MC!BK204="","*",FN_MC!BK204))</f>
        <v>Sem oportunidade de FX em D, devido i11 e i44 emergenciados na região impactando a circulação</v>
      </c>
    </row>
    <row r="207" spans="1:17" hidden="1">
      <c r="A207" s="97">
        <f>IF(FN_MC!B205="","*",FN_MC!B205)</f>
        <v>46008</v>
      </c>
      <c r="B207" s="98" t="str">
        <f>IF(FN_MC!X205="","*",FN_MC!X205)</f>
        <v>Oportunidade</v>
      </c>
      <c r="C207" s="99" t="str">
        <f>IF(FN_MC!S205="","*",FN_MC!S205)</f>
        <v>FERRONORTE</v>
      </c>
      <c r="D207" s="99" t="str">
        <f>IF(FN_MC!T205="","*",FN_MC!T205)</f>
        <v>TGR-TRO</v>
      </c>
      <c r="E207" s="99" t="str">
        <f>IF(FN_MC!D205="","*",FN_MC!D205)</f>
        <v>W70</v>
      </c>
      <c r="F207" s="99" t="str">
        <f>IF(FN_MC!H205="","*",FN_MC!H205)</f>
        <v>-</v>
      </c>
      <c r="G207" s="99" t="str">
        <f>IF(FN_MC!M205="","*",FN_MC!M205)</f>
        <v>TRM</v>
      </c>
      <c r="H207" s="154">
        <f>IF(FN_MC!K205="","*",FN_MC!K205)</f>
        <v>550</v>
      </c>
      <c r="I207" s="132">
        <f>IF(FN_MC!O205="","*",FN_MC!O205)</f>
        <v>0.4375</v>
      </c>
      <c r="J207" s="132">
        <f>IF(FN_MC!P205="","*",FN_MC!P205)</f>
        <v>4.1666666666666664E-2</v>
      </c>
      <c r="K207" s="141" t="str">
        <f>IF(FN_MC!AK205="","*",FN_MC!AK205)</f>
        <v>-</v>
      </c>
      <c r="L207" s="141" t="str">
        <f>IF(FN_MC!AM205="","*",FN_MC!AM205)</f>
        <v>TRM</v>
      </c>
      <c r="M207" s="141">
        <f>IF(FN_MC!AP205="","*",FN_MC!AP205)</f>
        <v>550</v>
      </c>
      <c r="N207" s="141" t="str">
        <f>IF(FN_MC!AM205="","*",FN_MC!AM205)</f>
        <v>TRM</v>
      </c>
      <c r="O207" s="174">
        <f>FN_MC!BH205</f>
        <v>0</v>
      </c>
      <c r="P207" s="90"/>
      <c r="Q207" s="145" t="str">
        <f>IF($A$2=1,IF(FN_MC!BJ205="","*",FN_MC!BJ205),IF(FN_MC!BK205="","*",FN_MC!BK205))</f>
        <v>Sem oportunidade de FX em D, devido i11 e i44 emergenciados na região impactando a circulação</v>
      </c>
    </row>
    <row r="208" spans="1:17" hidden="1">
      <c r="A208" s="97">
        <f>IF(FN_MC!B206="","*",FN_MC!B206)</f>
        <v>46008</v>
      </c>
      <c r="B208" s="98" t="str">
        <f>IF(FN_MC!X206="","*",FN_MC!X206)</f>
        <v>Oportunidade</v>
      </c>
      <c r="C208" s="99" t="str">
        <f>IF(FN_MC!S206="","*",FN_MC!S206)</f>
        <v>FERRONORTE</v>
      </c>
      <c r="D208" s="99" t="str">
        <f>IF(FN_MC!T206="","*",FN_MC!T206)</f>
        <v>TCS-TGR</v>
      </c>
      <c r="E208" s="99" t="str">
        <f>IF(FN_MC!D206="","*",FN_MC!D206)</f>
        <v>W48</v>
      </c>
      <c r="F208" s="99" t="str">
        <f>IF(FN_MC!H206="","*",FN_MC!H206)</f>
        <v>TOM2</v>
      </c>
      <c r="G208" s="99" t="str">
        <f>IF(FN_MC!M206="","*",FN_MC!M206)</f>
        <v>TSE-TBA</v>
      </c>
      <c r="H208" s="154">
        <f>IF(FN_MC!K206="","*",FN_MC!K206)</f>
        <v>367.65</v>
      </c>
      <c r="I208" s="132">
        <f>IF(FN_MC!O206="","*",FN_MC!O206)</f>
        <v>0.45833333333333331</v>
      </c>
      <c r="J208" s="132">
        <f>IF(FN_MC!P206="","*",FN_MC!P206)</f>
        <v>8.3333333333333329E-2</v>
      </c>
      <c r="K208" s="141" t="str">
        <f>IF(FN_MC!AK206="","*",FN_MC!AK206)</f>
        <v>TOM2</v>
      </c>
      <c r="L208" s="141" t="str">
        <f>IF(FN_MC!AM206="","*",FN_MC!AM206)</f>
        <v>TSE-TBA</v>
      </c>
      <c r="M208" s="141">
        <f>IF(FN_MC!AP206="","*",FN_MC!AP206)</f>
        <v>367.65</v>
      </c>
      <c r="N208" s="141" t="str">
        <f>IF(FN_MC!AM206="","*",FN_MC!AM206)</f>
        <v>TSE-TBA</v>
      </c>
      <c r="O208" s="174">
        <f>FN_MC!BH206</f>
        <v>0</v>
      </c>
      <c r="P208" s="90"/>
      <c r="Q208" s="145" t="str">
        <f>IF($A$2=1,IF(FN_MC!BJ206="","*",FN_MC!BJ206),IF(FN_MC!BK206="","*",FN_MC!BK206))</f>
        <v>Sem oportunidade de FX devido fluxo intenso de trens, mais i44 e i11 emergenciado no trecho de TGR</v>
      </c>
    </row>
    <row r="209" spans="1:17" hidden="1">
      <c r="A209" s="97">
        <f>IF(FN_MC!B207="","*",FN_MC!B207)</f>
        <v>46008</v>
      </c>
      <c r="B209" s="98" t="str">
        <f>IF(FN_MC!X207="","*",FN_MC!X207)</f>
        <v>Oportunidade</v>
      </c>
      <c r="C209" s="99" t="str">
        <f>IF(FN_MC!S207="","*",FN_MC!S207)</f>
        <v>FERRONORTE</v>
      </c>
      <c r="D209" s="99" t="str">
        <f>IF(FN_MC!T207="","*",FN_MC!T207)</f>
        <v>TCS-TGR</v>
      </c>
      <c r="E209" s="99" t="str">
        <f>IF(FN_MC!D207="","*",FN_MC!D207)</f>
        <v>MARCOS (TF-520)</v>
      </c>
      <c r="F209" s="99" t="str">
        <f>IF(FN_MC!H207="","*",FN_MC!H207)</f>
        <v>-</v>
      </c>
      <c r="G209" s="99" t="str">
        <f>IF(FN_MC!M207="","*",FN_MC!M207)</f>
        <v>TMR-TLA</v>
      </c>
      <c r="H209" s="154">
        <f>IF(FN_MC!K207="","*",FN_MC!K207)</f>
        <v>321.14999999999998</v>
      </c>
      <c r="I209" s="132">
        <f>IF(FN_MC!O207="","*",FN_MC!O207)</f>
        <v>0.33333333333333331</v>
      </c>
      <c r="J209" s="132">
        <f>IF(FN_MC!P207="","*",FN_MC!P207)</f>
        <v>6.25E-2</v>
      </c>
      <c r="K209" s="141" t="str">
        <f>IF(FN_MC!AK207="","*",FN_MC!AK207)</f>
        <v>-</v>
      </c>
      <c r="L209" s="141" t="str">
        <f>IF(FN_MC!AM207="","*",FN_MC!AM207)</f>
        <v>TMR-TLA</v>
      </c>
      <c r="M209" s="141">
        <f>IF(FN_MC!AP207="","*",FN_MC!AP207)</f>
        <v>321.14999999999998</v>
      </c>
      <c r="N209" s="141" t="str">
        <f>IF(FN_MC!AM207="","*",FN_MC!AM207)</f>
        <v>TMR-TLA</v>
      </c>
      <c r="O209" s="174">
        <f>FN_MC!BH207</f>
        <v>0</v>
      </c>
      <c r="P209" s="90"/>
      <c r="Q209" s="145" t="str">
        <f>IF($A$2=1,IF(FN_MC!BJ207="","*",FN_MC!BJ207),IF(FN_MC!BK207="","*",FN_MC!BK207))</f>
        <v>TP Pronto às 08h12 no km 321+400 em TMR326 para exec. de soldas / Sem oportunidade de FX, devido saturação da circulação</v>
      </c>
    </row>
    <row r="210" spans="1:17" hidden="1">
      <c r="A210" s="97">
        <f>IF(FN_MC!B208="","*",FN_MC!B208)</f>
        <v>46008</v>
      </c>
      <c r="B210" s="98" t="str">
        <f>IF(FN_MC!X208="","*",FN_MC!X208)</f>
        <v>Oportunidade</v>
      </c>
      <c r="C210" s="99" t="str">
        <f>IF(FN_MC!S208="","*",FN_MC!S208)</f>
        <v>FERRONORTE</v>
      </c>
      <c r="D210" s="99" t="str">
        <f>IF(FN_MC!T208="","*",FN_MC!T208)</f>
        <v>TMI-TCS</v>
      </c>
      <c r="E210" s="99" t="str">
        <f>IF(FN_MC!D208="","*",FN_MC!D208)</f>
        <v>A80</v>
      </c>
      <c r="F210" s="99" t="str">
        <f>IF(FN_MC!H208="","*",FN_MC!H208)</f>
        <v>TCS2</v>
      </c>
      <c r="G210" s="99" t="str">
        <f>IF(FN_MC!M208="","*",FN_MC!M208)</f>
        <v>TCS-TMI</v>
      </c>
      <c r="H210" s="154">
        <f>IF(FN_MC!K208="","*",FN_MC!K208)</f>
        <v>290</v>
      </c>
      <c r="I210" s="132">
        <f>IF(FN_MC!O208="","*",FN_MC!O208)</f>
        <v>0.33333333333333331</v>
      </c>
      <c r="J210" s="132">
        <f>IF(FN_MC!P208="","*",FN_MC!P208)</f>
        <v>4.1666666666666664E-2</v>
      </c>
      <c r="K210" s="141" t="str">
        <f>IF(FN_MC!AK208="","*",FN_MC!AK208)</f>
        <v>TCS2</v>
      </c>
      <c r="L210" s="141" t="str">
        <f>IF(FN_MC!AM208="","*",FN_MC!AM208)</f>
        <v>TCS-TMI</v>
      </c>
      <c r="M210" s="141">
        <f>IF(FN_MC!AP208="","*",FN_MC!AP208)</f>
        <v>290</v>
      </c>
      <c r="N210" s="141" t="str">
        <f>IF(FN_MC!AM208="","*",FN_MC!AM208)</f>
        <v>TCS-TMI</v>
      </c>
      <c r="O210" s="174">
        <f>FN_MC!BH208</f>
        <v>2</v>
      </c>
      <c r="P210" s="90"/>
      <c r="Q210" s="145" t="str">
        <f>IF($A$2=1,IF(FN_MC!BJ208="","*",FN_MC!BJ208),IF(FN_MC!BK208="","*",FN_MC!BK208))</f>
        <v>Solicitado MC1 ás 07h59, autorizado na VIA às 08h00 / Em inspeção entre TCS-TRP</v>
      </c>
    </row>
    <row r="211" spans="1:17" hidden="1">
      <c r="A211" s="97">
        <f>IF(FN_MC!B209="","*",FN_MC!B209)</f>
        <v>46008</v>
      </c>
      <c r="B211" s="98" t="str">
        <f>IF(FN_MC!X209="","*",FN_MC!X209)</f>
        <v>Oportunidade</v>
      </c>
      <c r="C211" s="99" t="str">
        <f>IF(FN_MC!S209="","*",FN_MC!S209)</f>
        <v>FERRONORTE</v>
      </c>
      <c r="D211" s="99" t="str">
        <f>IF(FN_MC!T209="","*",FN_MC!T209)</f>
        <v>TMI-TCS</v>
      </c>
      <c r="E211" s="99" t="str">
        <f>IF(FN_MC!D209="","*",FN_MC!D209)</f>
        <v>MOD FN</v>
      </c>
      <c r="F211" s="99" t="str">
        <f>IF(FN_MC!H209="","*",FN_MC!H209)</f>
        <v>-</v>
      </c>
      <c r="G211" s="99" t="str">
        <f>IF(FN_MC!M209="","*",FN_MC!M209)</f>
        <v>TID-TVI</v>
      </c>
      <c r="H211" s="154">
        <f>IF(FN_MC!K209="","*",FN_MC!K209)</f>
        <v>215</v>
      </c>
      <c r="I211" s="132">
        <f>IF(FN_MC!O209="","*",FN_MC!O209)</f>
        <v>0.375</v>
      </c>
      <c r="J211" s="132">
        <f>IF(FN_MC!P209="","*",FN_MC!P209)</f>
        <v>0.125</v>
      </c>
      <c r="K211" s="141" t="str">
        <f>IF(FN_MC!AK209="","*",FN_MC!AK209)</f>
        <v>-</v>
      </c>
      <c r="L211" s="141" t="str">
        <f>IF(FN_MC!AM209="","*",FN_MC!AM209)</f>
        <v>TID-TVI</v>
      </c>
      <c r="M211" s="141">
        <f>IF(FN_MC!AP209="","*",FN_MC!AP209)</f>
        <v>215</v>
      </c>
      <c r="N211" s="141" t="str">
        <f>IF(FN_MC!AM209="","*",FN_MC!AM209)</f>
        <v>TID-TVI</v>
      </c>
      <c r="O211" s="174">
        <f>FN_MC!BH209</f>
        <v>0</v>
      </c>
      <c r="P211" s="90"/>
      <c r="Q211" s="145" t="str">
        <f>IF($A$2=1,IF(FN_MC!BJ209="","*",FN_MC!BJ209),IF(FN_MC!BK209="","*",FN_MC!BK209))</f>
        <v>Cancelado intervalo MOD devido interdição do A80 em inspeção a frente / Interdição entre TCS-TJA</v>
      </c>
    </row>
    <row r="212" spans="1:17" hidden="1">
      <c r="A212" s="97">
        <f>IF(FN_MC!B210="","*",FN_MC!B210)</f>
        <v>46008</v>
      </c>
      <c r="B212" s="98" t="str">
        <f>IF(FN_MC!X210="","*",FN_MC!X210)</f>
        <v>Oportunidade</v>
      </c>
      <c r="C212" s="99" t="str">
        <f>IF(FN_MC!S210="","*",FN_MC!S210)</f>
        <v>FERRONORTE</v>
      </c>
      <c r="D212" s="99" t="str">
        <f>IF(FN_MC!T210="","*",FN_MC!T210)</f>
        <v>TMI-TCS</v>
      </c>
      <c r="E212" s="99" t="str">
        <f>IF(FN_MC!D210="","*",FN_MC!D210)</f>
        <v>W50</v>
      </c>
      <c r="F212" s="99" t="str">
        <f>IF(FN_MC!H210="","*",FN_MC!H210)</f>
        <v>TCS2</v>
      </c>
      <c r="G212" s="99" t="str">
        <f>IF(FN_MC!M210="","*",FN_MC!M210)</f>
        <v>TID-TVI</v>
      </c>
      <c r="H212" s="154">
        <f>IF(FN_MC!K210="","*",FN_MC!K210)</f>
        <v>215</v>
      </c>
      <c r="I212" s="132">
        <f>IF(FN_MC!O210="","*",FN_MC!O210)</f>
        <v>0.33333333333333331</v>
      </c>
      <c r="J212" s="132">
        <f>IF(FN_MC!P210="","*",FN_MC!P210)</f>
        <v>6.9444444444444447E-4</v>
      </c>
      <c r="K212" s="141" t="str">
        <f>IF(FN_MC!AK210="","*",FN_MC!AK210)</f>
        <v>TCS2</v>
      </c>
      <c r="L212" s="141" t="str">
        <f>IF(FN_MC!AM210="","*",FN_MC!AM210)</f>
        <v>TID-TVI</v>
      </c>
      <c r="M212" s="141">
        <f>IF(FN_MC!AP210="","*",FN_MC!AP210)</f>
        <v>215</v>
      </c>
      <c r="N212" s="141" t="str">
        <f>IF(FN_MC!AM210="","*",FN_MC!AM210)</f>
        <v>TID-TVI</v>
      </c>
      <c r="O212" s="174">
        <f>FN_MC!BH210</f>
        <v>0</v>
      </c>
      <c r="P212" s="90"/>
      <c r="Q212" s="145" t="str">
        <f>IF($A$2=1,IF(FN_MC!BJ210="","*",FN_MC!BJ210),IF(FN_MC!BK210="","*",FN_MC!BK210))</f>
        <v>MC1 às 08h34, autorizado na VIA às 08h47 / Cancelado intervalo MOD devido interdição do A80 em inspeção a frente / Interdição entre TCS-TJA</v>
      </c>
    </row>
    <row r="213" spans="1:17" hidden="1">
      <c r="A213" s="97">
        <f>IF(FN_MC!B211="","*",FN_MC!B211)</f>
        <v>46008</v>
      </c>
      <c r="B213" s="98" t="str">
        <f>IF(FN_MC!X211="","*",FN_MC!X211)</f>
        <v>Oportunidade</v>
      </c>
      <c r="C213" s="99" t="str">
        <f>IF(FN_MC!S211="","*",FN_MC!S211)</f>
        <v>FERRONORTE</v>
      </c>
      <c r="D213" s="99" t="str">
        <f>IF(FN_MC!T211="","*",FN_MC!T211)</f>
        <v>TMI-TCS</v>
      </c>
      <c r="E213" s="99" t="str">
        <f>IF(FN_MC!D211="","*",FN_MC!D211)</f>
        <v>V86</v>
      </c>
      <c r="F213" s="99" t="str">
        <f>IF(FN_MC!H211="","*",FN_MC!H211)</f>
        <v>TID2</v>
      </c>
      <c r="G213" s="99" t="str">
        <f>IF(FN_MC!M211="","*",FN_MC!M211)</f>
        <v>TID-TVI</v>
      </c>
      <c r="H213" s="154">
        <f>IF(FN_MC!K211="","*",FN_MC!K211)</f>
        <v>190</v>
      </c>
      <c r="I213" s="132">
        <f>IF(FN_MC!O211="","*",FN_MC!O211)</f>
        <v>0.5</v>
      </c>
      <c r="J213" s="132">
        <f>IF(FN_MC!P211="","*",FN_MC!P211)</f>
        <v>8.3333333333333329E-2</v>
      </c>
      <c r="K213" s="141" t="str">
        <f>IF(FN_MC!AK211="","*",FN_MC!AK211)</f>
        <v>TID2</v>
      </c>
      <c r="L213" s="141" t="str">
        <f>IF(FN_MC!AM211="","*",FN_MC!AM211)</f>
        <v>TID-TVI</v>
      </c>
      <c r="M213" s="141">
        <f>IF(FN_MC!AP211="","*",FN_MC!AP211)</f>
        <v>190</v>
      </c>
      <c r="N213" s="141" t="str">
        <f>IF(FN_MC!AM211="","*",FN_MC!AM211)</f>
        <v>TID-TVI</v>
      </c>
      <c r="O213" s="174">
        <f>FN_MC!BH211</f>
        <v>0</v>
      </c>
      <c r="P213" s="90"/>
      <c r="Q213" s="145" t="str">
        <f>IF($A$2=1,IF(FN_MC!BJ211="","*",FN_MC!BJ211),IF(FN_MC!BK211="","*",FN_MC!BK211))</f>
        <v>Solicitado MC1 às 13h39 para socaria do km 190+000 ao km 185+000 (177TID/TID1). Devido fluxo inten de trens, sem oportunidade de FX em D</v>
      </c>
    </row>
    <row r="214" spans="1:17" ht="36.75" hidden="1" customHeight="1">
      <c r="A214" s="97">
        <f>IF(FN_MC!B212="","*",FN_MC!B212)</f>
        <v>46008</v>
      </c>
      <c r="B214" s="98" t="str">
        <f>IF(FN_MC!X212="","*",FN_MC!X212)</f>
        <v>Oportunidade</v>
      </c>
      <c r="C214" s="99" t="str">
        <f>IF(FN_MC!S212="","*",FN_MC!S212)</f>
        <v>MALHA CENTRAL</v>
      </c>
      <c r="D214" s="99" t="str">
        <f>IF(FN_MC!T212="","*",FN_MC!T212)</f>
        <v>RAMAL</v>
      </c>
      <c r="E214" s="99" t="str">
        <f>IF(FN_MC!D212="","*",FN_MC!D212)</f>
        <v>E14</v>
      </c>
      <c r="F214" s="99" t="str">
        <f>IF(FN_MC!H212="","*",FN_MC!H212)</f>
        <v>ZFH</v>
      </c>
      <c r="G214" s="99" t="str">
        <f>IF(FN_MC!M212="","*",FN_MC!M212)</f>
        <v>ZFH-ZPD</v>
      </c>
      <c r="H214" s="154">
        <f>IF(FN_MC!K212="","*",FN_MC!K212)</f>
        <v>190</v>
      </c>
      <c r="I214" s="132">
        <f>IF(FN_MC!O212="","*",FN_MC!O212)</f>
        <v>0.99930555555555556</v>
      </c>
      <c r="J214" s="132">
        <f>IF(FN_MC!P212="","*",FN_MC!P212)</f>
        <v>4.1666666666666664E-2</v>
      </c>
      <c r="K214" s="141" t="str">
        <f>IF(FN_MC!AK212="","*",FN_MC!AK212)</f>
        <v>ZFH</v>
      </c>
      <c r="L214" s="141" t="str">
        <f>IF(FN_MC!AM212="","*",FN_MC!AM212)</f>
        <v>ZFH-ZPD</v>
      </c>
      <c r="M214" s="141">
        <f>IF(FN_MC!AP212="","*",FN_MC!AP212)</f>
        <v>190</v>
      </c>
      <c r="N214" s="141" t="str">
        <f>IF(FN_MC!AM212="","*",FN_MC!AM212)</f>
        <v>ZFH-ZPD</v>
      </c>
      <c r="O214" s="174">
        <f>FN_MC!BH212</f>
        <v>1</v>
      </c>
      <c r="P214" s="90"/>
      <c r="Q214" s="145" t="str">
        <f>IF($A$2=1,IF(FN_MC!BJ212="","*",FN_MC!BJ212),IF(FN_MC!BK212="","*",FN_MC!BK212))</f>
        <v>FX Confirmada em D para deslocamento direto do E14 de ZFH para ZPD</v>
      </c>
    </row>
    <row r="215" spans="1:17" hidden="1">
      <c r="A215" s="97">
        <f>IF(FN_MC!B213="","*",FN_MC!B213)</f>
        <v>46008</v>
      </c>
      <c r="B215" s="98" t="str">
        <f>IF(FN_MC!X213="","*",FN_MC!X213)</f>
        <v>Oportunidade</v>
      </c>
      <c r="C215" s="99" t="str">
        <f>IF(FN_MC!S213="","*",FN_MC!S213)</f>
        <v>MALHA CENTRAL</v>
      </c>
      <c r="D215" s="99" t="str">
        <f>IF(FN_MC!T213="","*",FN_MC!T213)</f>
        <v>RAMAL</v>
      </c>
      <c r="E215" s="99" t="str">
        <f>IF(FN_MC!D213="","*",FN_MC!D213)</f>
        <v>E17</v>
      </c>
      <c r="F215" s="99" t="str">
        <f>IF(FN_MC!H213="","*",FN_MC!H213)</f>
        <v>ZDK2</v>
      </c>
      <c r="G215" s="99" t="str">
        <f>IF(FN_MC!M213="","*",FN_MC!M213)</f>
        <v>ZVT-ZDK</v>
      </c>
      <c r="H215" s="154">
        <f>IF(FN_MC!K213="","*",FN_MC!K213)</f>
        <v>244</v>
      </c>
      <c r="I215" s="132">
        <f>IF(FN_MC!O213="","*",FN_MC!O213)</f>
        <v>0.41666666666666669</v>
      </c>
      <c r="J215" s="132">
        <f>IF(FN_MC!P213="","*",FN_MC!P213)</f>
        <v>0.125</v>
      </c>
      <c r="K215" s="141" t="str">
        <f>IF(FN_MC!AK213="","*",FN_MC!AK213)</f>
        <v>ZDK2</v>
      </c>
      <c r="L215" s="141" t="str">
        <f>IF(FN_MC!AM213="","*",FN_MC!AM213)</f>
        <v>ZVT-ZDK</v>
      </c>
      <c r="M215" s="141">
        <f>IF(FN_MC!AP213="","*",FN_MC!AP213)</f>
        <v>244</v>
      </c>
      <c r="N215" s="141" t="str">
        <f>IF(FN_MC!AM213="","*",FN_MC!AM213)</f>
        <v>ZVT-ZDK</v>
      </c>
      <c r="O215" s="174">
        <f>FN_MC!BH213</f>
        <v>2</v>
      </c>
      <c r="P215" s="90"/>
      <c r="Q215" s="145" t="str">
        <f>IF($A$2=1,IF(FN_MC!BJ213="","*",FN_MC!BJ213),IF(FN_MC!BK213="","*",FN_MC!BK213))</f>
        <v>Solicitado MC1 às 12h26, autorizado na VIA às 12h47 / Em intervalo no km 248+600 entre ZVTZDK, inciiado às 13h37</v>
      </c>
    </row>
    <row r="216" spans="1:17" hidden="1">
      <c r="A216" s="97">
        <f>IF(FN_MC!B214="","*",FN_MC!B214)</f>
        <v>46008</v>
      </c>
      <c r="B216" s="98" t="str">
        <f>IF(FN_MC!X214="","*",FN_MC!X214)</f>
        <v>Oportunidade</v>
      </c>
      <c r="C216" s="99" t="str">
        <f>IF(FN_MC!S214="","*",FN_MC!S214)</f>
        <v>MALHA CENTRAL</v>
      </c>
      <c r="D216" s="99" t="str">
        <f>IF(FN_MC!T214="","*",FN_MC!T214)</f>
        <v>RAMAL</v>
      </c>
      <c r="E216" s="99" t="str">
        <f>IF(FN_MC!D214="","*",FN_MC!D214)</f>
        <v>E18</v>
      </c>
      <c r="F216" s="99" t="str">
        <f>IF(FN_MC!H214="","*",FN_MC!H214)</f>
        <v>ZIQ-ZQY</v>
      </c>
      <c r="G216" s="99" t="str">
        <f>IF(FN_MC!M214="","*",FN_MC!M214)</f>
        <v>ZIQ-ZQY</v>
      </c>
      <c r="H216" s="154">
        <f>IF(FN_MC!K214="","*",FN_MC!K214)</f>
        <v>175</v>
      </c>
      <c r="I216" s="132">
        <f>IF(FN_MC!O214="","*",FN_MC!O214)</f>
        <v>0.35416666666666669</v>
      </c>
      <c r="J216" s="132">
        <f>IF(FN_MC!P214="","*",FN_MC!P214)</f>
        <v>0.125</v>
      </c>
      <c r="K216" s="141" t="str">
        <f>IF(FN_MC!AK214="","*",FN_MC!AK214)</f>
        <v>ZIQ-ZQY</v>
      </c>
      <c r="L216" s="141" t="str">
        <f>IF(FN_MC!AM214="","*",FN_MC!AM214)</f>
        <v>ZIQ-ZQY</v>
      </c>
      <c r="M216" s="141">
        <f>IF(FN_MC!AP214="","*",FN_MC!AP214)</f>
        <v>175</v>
      </c>
      <c r="N216" s="141" t="str">
        <f>IF(FN_MC!AM214="","*",FN_MC!AM214)</f>
        <v>ZIQ-ZQY</v>
      </c>
      <c r="O216" s="174">
        <f>FN_MC!BH214</f>
        <v>2</v>
      </c>
      <c r="P216" s="90"/>
      <c r="Q216" s="145" t="str">
        <f>IF($A$2=1,IF(FN_MC!BJ214="","*",FN_MC!BJ214),IF(FN_MC!BK214="","*",FN_MC!BK214))</f>
        <v>Solicitado MC1 às 08h56, autorizado na VIA às 09h01 / Em intervalo entre ZIQZQY, iniciado às 09h43</v>
      </c>
    </row>
    <row r="217" spans="1:17" hidden="1">
      <c r="A217" s="97" t="str">
        <f>IF(FN_MC!B215="","*",FN_MC!B215)</f>
        <v>*</v>
      </c>
      <c r="B217" s="98" t="str">
        <f>IF(FN_MC!X215="","*",FN_MC!X215)</f>
        <v>Oportunidade</v>
      </c>
      <c r="C217" s="99" t="str">
        <f>IF(FN_MC!S215="","*",FN_MC!S215)</f>
        <v>MALHA CENTRAL</v>
      </c>
      <c r="D217" s="99" t="str">
        <f>IF(FN_MC!T215="","*",FN_MC!T215)</f>
        <v>RAMAL</v>
      </c>
      <c r="E217" s="99" t="str">
        <f>IF(FN_MC!D215="","*",FN_MC!D215)</f>
        <v>V80</v>
      </c>
      <c r="F217" s="99" t="str">
        <f>IF(FN_MC!H215="","*",FN_MC!H215)</f>
        <v>ZIQ174</v>
      </c>
      <c r="G217" s="99" t="str">
        <f>IF(FN_MC!M215="","*",FN_MC!M215)</f>
        <v>ZIQ-ZQY</v>
      </c>
      <c r="H217" s="154">
        <f>IF(FN_MC!K215="","*",FN_MC!K215)</f>
        <v>175</v>
      </c>
      <c r="I217" s="132">
        <f>IF(FN_MC!O215="","*",FN_MC!O215)</f>
        <v>0.4375</v>
      </c>
      <c r="J217" s="132">
        <f>IF(FN_MC!P215="","*",FN_MC!P215)</f>
        <v>0.16666666666666666</v>
      </c>
      <c r="K217" s="141" t="str">
        <f>IF(FN_MC!AK215="","*",FN_MC!AK215)</f>
        <v>ZIQ174</v>
      </c>
      <c r="L217" s="141" t="str">
        <f>IF(FN_MC!AM215="","*",FN_MC!AM215)</f>
        <v>ZIQ-ZQY</v>
      </c>
      <c r="M217" s="141">
        <f>IF(FN_MC!AP215="","*",FN_MC!AP215)</f>
        <v>175</v>
      </c>
      <c r="N217" s="141" t="str">
        <f>IF(FN_MC!AM215="","*",FN_MC!AM215)</f>
        <v>ZIQ-ZQY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>
        <f>IF(FN_MC!B216="","*",FN_MC!B216)</f>
        <v>46008</v>
      </c>
      <c r="B218" s="98" t="str">
        <f>IF(FN_MC!X216="","*",FN_MC!X216)</f>
        <v>Oportunidade</v>
      </c>
      <c r="C218" s="99" t="str">
        <f>IF(FN_MC!S216="","*",FN_MC!S216)</f>
        <v>MALHA CENTRAL</v>
      </c>
      <c r="D218" s="99" t="str">
        <f>IF(FN_MC!T216="","*",FN_MC!T216)</f>
        <v>POV-PRV</v>
      </c>
      <c r="E218" s="99" t="str">
        <f>IF(FN_MC!D216="","*",FN_MC!D216)</f>
        <v>W57</v>
      </c>
      <c r="F218" s="99" t="str">
        <f>IF(FN_MC!H216="","*",FN_MC!H216)</f>
        <v>POV</v>
      </c>
      <c r="G218" s="99" t="str">
        <f>IF(FN_MC!M216="","*",FN_MC!M216)</f>
        <v>POV-PSG</v>
      </c>
      <c r="H218" s="154">
        <f>IF(FN_MC!K216="","*",FN_MC!K216)</f>
        <v>1</v>
      </c>
      <c r="I218" s="132">
        <f>IF(FN_MC!O216="","*",FN_MC!O216)</f>
        <v>0.41666666666666669</v>
      </c>
      <c r="J218" s="132">
        <f>IF(FN_MC!P216="","*",FN_MC!P216)</f>
        <v>4.1666666666666664E-2</v>
      </c>
      <c r="K218" s="141" t="str">
        <f>IF(FN_MC!AK216="","*",FN_MC!AK216)</f>
        <v>POV</v>
      </c>
      <c r="L218" s="141" t="str">
        <f>IF(FN_MC!AM216="","*",FN_MC!AM216)</f>
        <v>POV-PSG</v>
      </c>
      <c r="M218" s="141">
        <f>IF(FN_MC!AP216="","*",FN_MC!AP216)</f>
        <v>1</v>
      </c>
      <c r="N218" s="141" t="str">
        <f>IF(FN_MC!AM216="","*",FN_MC!AM216)</f>
        <v>POV-PSG</v>
      </c>
      <c r="O218" s="174">
        <f>FN_MC!BH216</f>
        <v>2</v>
      </c>
      <c r="P218" s="90"/>
      <c r="Q218" s="145" t="str">
        <f>IF($A$2=1,IF(FN_MC!BJ216="","*",FN_MC!BJ216),IF(FN_MC!BK216="","*",FN_MC!BK216))</f>
        <v>Em deslocamento entre POV-PSG / W57 em PAR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IF(FN_MC!B218="","*",FN_MC!B218)</f>
        <v>*</v>
      </c>
      <c r="B220" s="98" t="str">
        <f>IF(FN_MC!X218="","*",FN_MC!X218)</f>
        <v>*</v>
      </c>
      <c r="C220" s="99" t="str">
        <f>IF(FN_MC!S218="","*",FN_MC!S218)</f>
        <v>-</v>
      </c>
      <c r="D220" s="99" t="str">
        <f>IF(FN_MC!T218="","*",FN_MC!T218)</f>
        <v>-</v>
      </c>
      <c r="E220" s="99" t="str">
        <f>IF(FN_MC!D218="","*",FN_MC!D218)</f>
        <v>*</v>
      </c>
      <c r="F220" s="99" t="str">
        <f>IF(FN_MC!H218="","*",FN_MC!H218)</f>
        <v>*</v>
      </c>
      <c r="G220" s="99" t="str">
        <f>IF(FN_MC!M218="","*",FN_MC!M218)</f>
        <v>-</v>
      </c>
      <c r="H220" s="154" t="str">
        <f>IF(FN_MC!K218="","*",FN_MC!K218)</f>
        <v>*</v>
      </c>
      <c r="I220" s="132" t="str">
        <f>IF(FN_MC!O218="","*",FN_MC!O218)</f>
        <v>*</v>
      </c>
      <c r="J220" s="132" t="str">
        <f>IF(FN_MC!P218="","*",FN_MC!P218)</f>
        <v>*</v>
      </c>
      <c r="K220" s="141" t="str">
        <f>IF(FN_MC!AK218="","*",FN_MC!AK218)</f>
        <v>-</v>
      </c>
      <c r="L220" s="141" t="str">
        <f>IF(FN_MC!AM218="","*",FN_MC!AM218)</f>
        <v>-</v>
      </c>
      <c r="M220" s="141" t="str">
        <f>IF(FN_MC!AP218="","*",FN_MC!AP218)</f>
        <v>-</v>
      </c>
      <c r="N220" s="141" t="str">
        <f>IF(FN_MC!AM218="","*",FN_MC!AM218)</f>
        <v>-</v>
      </c>
      <c r="O220" s="174">
        <f>FN_MC!BH218</f>
        <v>0</v>
      </c>
      <c r="P220" s="90"/>
      <c r="Q220" s="145" t="str">
        <f>IF($A$2=1,IF(FN_MC!BJ218="","*",FN_MC!BJ218),IF(FN_MC!BK218="","*",FN_MC!BK218))</f>
        <v>*</v>
      </c>
    </row>
    <row r="221" spans="1:17" hidden="1">
      <c r="A221" s="97">
        <f>IF(FN_MC!B219="","*",FN_MC!B219)</f>
        <v>46009</v>
      </c>
      <c r="B221" s="98" t="str">
        <f>IF(FN_MC!X219="","*",FN_MC!X219)</f>
        <v>Oportunidade</v>
      </c>
      <c r="C221" s="99" t="str">
        <f>IF(FN_MC!S219="","*",FN_MC!S219)</f>
        <v>FERRONORTE</v>
      </c>
      <c r="D221" s="99" t="str">
        <f>IF(FN_MC!T219="","*",FN_MC!T219)</f>
        <v>TGR-TRO</v>
      </c>
      <c r="E221" s="99" t="str">
        <f>IF(FN_MC!D219="","*",FN_MC!D219)</f>
        <v>W70</v>
      </c>
      <c r="F221" s="99" t="str">
        <f>IF(FN_MC!H219="","*",FN_MC!H219)</f>
        <v>TGR2</v>
      </c>
      <c r="G221" s="99" t="str">
        <f>IF(FN_MC!M219="","*",FN_MC!M219)</f>
        <v>TBE</v>
      </c>
      <c r="H221" s="154">
        <f>IF(FN_MC!K219="","*",FN_MC!K219)</f>
        <v>531</v>
      </c>
      <c r="I221" s="132">
        <f>IF(FN_MC!O219="","*",FN_MC!O219)</f>
        <v>0.35416666666666669</v>
      </c>
      <c r="J221" s="132">
        <f>IF(FN_MC!P219="","*",FN_MC!P219)</f>
        <v>4.1666666666666664E-2</v>
      </c>
      <c r="K221" s="141" t="str">
        <f>IF(FN_MC!AK219="","*",FN_MC!AK219)</f>
        <v>TGR2</v>
      </c>
      <c r="L221" s="141" t="str">
        <f>IF(FN_MC!AM219="","*",FN_MC!AM219)</f>
        <v>TBE</v>
      </c>
      <c r="M221" s="141">
        <f>IF(FN_MC!AP219="","*",FN_MC!AP219)</f>
        <v>531</v>
      </c>
      <c r="N221" s="141" t="str">
        <f>IF(FN_MC!AM219="","*",FN_MC!AM219)</f>
        <v>TBE</v>
      </c>
      <c r="O221" s="174">
        <f>FN_MC!BH219</f>
        <v>2</v>
      </c>
      <c r="P221" s="90"/>
      <c r="Q221" s="145" t="str">
        <f>IF($A$2=1,IF(FN_MC!BJ219="","*",FN_MC!BJ219),IF(FN_MC!BK219="","*",FN_MC!BK219))</f>
        <v>Macro 1 09:33/Prev. faixa após I27 ás 11h/Lic. 11:27/Em deslocamento</v>
      </c>
    </row>
    <row r="222" spans="1:17" hidden="1">
      <c r="A222" s="97">
        <f>IF(FN_MC!B220="","*",FN_MC!B220)</f>
        <v>46009</v>
      </c>
      <c r="B222" s="98" t="str">
        <f>IF(FN_MC!X220="","*",FN_MC!X220)</f>
        <v>Oportunidade</v>
      </c>
      <c r="C222" s="99" t="str">
        <f>IF(FN_MC!S220="","*",FN_MC!S220)</f>
        <v>FERRONORTE</v>
      </c>
      <c r="D222" s="99" t="str">
        <f>IF(FN_MC!T220="","*",FN_MC!T220)</f>
        <v>TGR-TRO</v>
      </c>
      <c r="E222" s="99" t="str">
        <f>IF(FN_MC!D220="","*",FN_MC!D220)</f>
        <v>W70</v>
      </c>
      <c r="F222" s="99" t="str">
        <f>IF(FN_MC!H220="","*",FN_MC!H220)</f>
        <v>-</v>
      </c>
      <c r="G222" s="99" t="str">
        <f>IF(FN_MC!M220="","*",FN_MC!M220)</f>
        <v>TRM</v>
      </c>
      <c r="H222" s="154">
        <f>IF(FN_MC!K220="","*",FN_MC!K220)</f>
        <v>550</v>
      </c>
      <c r="I222" s="132">
        <f>IF(FN_MC!O220="","*",FN_MC!O220)</f>
        <v>0.4375</v>
      </c>
      <c r="J222" s="132">
        <f>IF(FN_MC!P220="","*",FN_MC!P220)</f>
        <v>4.1666666666666664E-2</v>
      </c>
      <c r="K222" s="141" t="str">
        <f>IF(FN_MC!AK220="","*",FN_MC!AK220)</f>
        <v>-</v>
      </c>
      <c r="L222" s="141" t="str">
        <f>IF(FN_MC!AM220="","*",FN_MC!AM220)</f>
        <v>TRM</v>
      </c>
      <c r="M222" s="141">
        <f>IF(FN_MC!AP220="","*",FN_MC!AP220)</f>
        <v>550</v>
      </c>
      <c r="N222" s="141" t="str">
        <f>IF(FN_MC!AM220="","*",FN_MC!AM220)</f>
        <v>TRM</v>
      </c>
      <c r="O222" s="174">
        <f>FN_MC!BH220</f>
        <v>2</v>
      </c>
      <c r="P222" s="90"/>
      <c r="Q222" s="145" t="str">
        <f>IF($A$2=1,IF(FN_MC!BJ220="","*",FN_MC!BJ220),IF(FN_MC!BK220="","*",FN_MC!BK220))</f>
        <v>Macro 1 09:33/Prev. faixa após I27 ás 11h/Lic. 11:27/Em deslocamento</v>
      </c>
    </row>
    <row r="223" spans="1:17" hidden="1">
      <c r="A223" s="97">
        <f>IF(FN_MC!B221="","*",FN_MC!B221)</f>
        <v>46009</v>
      </c>
      <c r="B223" s="98" t="str">
        <f>IF(FN_MC!X221="","*",FN_MC!X221)</f>
        <v>Contrato</v>
      </c>
      <c r="C223" s="99" t="str">
        <f>IF(FN_MC!S221="","*",FN_MC!S221)</f>
        <v>FERRONORTE</v>
      </c>
      <c r="D223" s="99" t="str">
        <f>IF(FN_MC!T221="","*",FN_MC!T221)</f>
        <v>TCS-TGR</v>
      </c>
      <c r="E223" s="99" t="str">
        <f>IF(FN_MC!D221="","*",FN_MC!D221)</f>
        <v>W48</v>
      </c>
      <c r="F223" s="99" t="str">
        <f>IF(FN_MC!H221="","*",FN_MC!H221)</f>
        <v>TOM2</v>
      </c>
      <c r="G223" s="99" t="str">
        <f>IF(FN_MC!M221="","*",FN_MC!M221)</f>
        <v>TSE-TBA</v>
      </c>
      <c r="H223" s="154">
        <f>IF(FN_MC!K221="","*",FN_MC!K221)</f>
        <v>367.65</v>
      </c>
      <c r="I223" s="132">
        <f>IF(FN_MC!O221="","*",FN_MC!O221)</f>
        <v>0.45833333333333331</v>
      </c>
      <c r="J223" s="132">
        <f>IF(FN_MC!P221="","*",FN_MC!P221)</f>
        <v>0.125</v>
      </c>
      <c r="K223" s="141" t="str">
        <f>IF(FN_MC!AK221="","*",FN_MC!AK221)</f>
        <v>TOM2</v>
      </c>
      <c r="L223" s="141" t="str">
        <f>IF(FN_MC!AM221="","*",FN_MC!AM221)</f>
        <v>TSE-TBA</v>
      </c>
      <c r="M223" s="141">
        <f>IF(FN_MC!AP221="","*",FN_MC!AP221)</f>
        <v>367.65</v>
      </c>
      <c r="N223" s="141" t="str">
        <f>IF(FN_MC!AM221="","*",FN_MC!AM221)</f>
        <v>TSE-TBA</v>
      </c>
      <c r="O223" s="174">
        <f>FN_MC!BH221</f>
        <v>2</v>
      </c>
      <c r="P223" s="90"/>
      <c r="Q223" s="145" t="str">
        <f>IF($A$2=1,IF(FN_MC!BJ221="","*",FN_MC!BJ221),IF(FN_MC!BK221="","*",FN_MC!BK221))</f>
        <v>Macro 1 08:18/Lic. 10:04/Intervalo no km 412 com início ás 10:27 até 13:18/Produção: 1882m</v>
      </c>
    </row>
    <row r="224" spans="1:17" hidden="1">
      <c r="A224" s="97">
        <f>IF(FN_MC!B222="","*",FN_MC!B222)</f>
        <v>46009</v>
      </c>
      <c r="B224" s="98" t="str">
        <f>IF(FN_MC!X222="","*",FN_MC!X222)</f>
        <v>Oportunidade</v>
      </c>
      <c r="C224" s="99" t="str">
        <f>IF(FN_MC!S222="","*",FN_MC!S222)</f>
        <v>FERRONORTE</v>
      </c>
      <c r="D224" s="99" t="str">
        <f>IF(FN_MC!T222="","*",FN_MC!T222)</f>
        <v>TCS-TGR</v>
      </c>
      <c r="E224" s="99" t="str">
        <f>IF(FN_MC!D222="","*",FN_MC!D222)</f>
        <v>MARCOS (TF-520)</v>
      </c>
      <c r="F224" s="99" t="str">
        <f>IF(FN_MC!H222="","*",FN_MC!H222)</f>
        <v>-</v>
      </c>
      <c r="G224" s="99" t="str">
        <f>IF(FN_MC!M222="","*",FN_MC!M222)</f>
        <v>TMR-TLA</v>
      </c>
      <c r="H224" s="154">
        <f>IF(FN_MC!K222="","*",FN_MC!K222)</f>
        <v>321.14999999999998</v>
      </c>
      <c r="I224" s="132">
        <f>IF(FN_MC!O222="","*",FN_MC!O222)</f>
        <v>0.33333333333333331</v>
      </c>
      <c r="J224" s="132">
        <f>IF(FN_MC!P222="","*",FN_MC!P222)</f>
        <v>6.25E-2</v>
      </c>
      <c r="K224" s="141" t="str">
        <f>IF(FN_MC!AK222="","*",FN_MC!AK222)</f>
        <v>-</v>
      </c>
      <c r="L224" s="141" t="str">
        <f>IF(FN_MC!AM222="","*",FN_MC!AM222)</f>
        <v>TMR-TLA</v>
      </c>
      <c r="M224" s="141">
        <f>IF(FN_MC!AP222="","*",FN_MC!AP222)</f>
        <v>321.14999999999998</v>
      </c>
      <c r="N224" s="141" t="str">
        <f>IF(FN_MC!AM222="","*",FN_MC!AM222)</f>
        <v>TMR-TLA</v>
      </c>
      <c r="O224" s="174">
        <f>FN_MC!BH222</f>
        <v>0</v>
      </c>
      <c r="P224" s="90"/>
      <c r="Q224" s="145" t="str">
        <f>IF($A$2=1,IF(FN_MC!BJ222="","*",FN_MC!BJ222),IF(FN_MC!BK222="","*",FN_MC!BK222))</f>
        <v>Não solicita intervalo/Equipe de folga</v>
      </c>
    </row>
    <row r="225" spans="1:17" ht="17.25" hidden="1" customHeight="1">
      <c r="A225" s="97">
        <f>IF(FN_MC!B223="","*",FN_MC!B223)</f>
        <v>46009</v>
      </c>
      <c r="B225" s="98" t="str">
        <f>IF(FN_MC!X223="","*",FN_MC!X223)</f>
        <v>Contrato</v>
      </c>
      <c r="C225" s="99" t="str">
        <f>IF(FN_MC!S223="","*",FN_MC!S223)</f>
        <v>FERRONORTE</v>
      </c>
      <c r="D225" s="99" t="str">
        <f>IF(FN_MC!T223="","*",FN_MC!T223)</f>
        <v>TMI-TCS</v>
      </c>
      <c r="E225" s="99" t="str">
        <f>IF(FN_MC!D223="","*",FN_MC!D223)</f>
        <v>MOD FN</v>
      </c>
      <c r="F225" s="99" t="str">
        <f>IF(FN_MC!H223="","*",FN_MC!H223)</f>
        <v>-</v>
      </c>
      <c r="G225" s="99" t="str">
        <f>IF(FN_MC!M223="","*",FN_MC!M223)</f>
        <v>TID-TVI</v>
      </c>
      <c r="H225" s="154">
        <f>IF(FN_MC!K223="","*",FN_MC!K223)</f>
        <v>215</v>
      </c>
      <c r="I225" s="132">
        <f>IF(FN_MC!O223="","*",FN_MC!O223)</f>
        <v>0.375</v>
      </c>
      <c r="J225" s="132">
        <f>IF(FN_MC!P223="","*",FN_MC!P223)</f>
        <v>0.125</v>
      </c>
      <c r="K225" s="141" t="str">
        <f>IF(FN_MC!AK223="","*",FN_MC!AK223)</f>
        <v>-</v>
      </c>
      <c r="L225" s="141" t="str">
        <f>IF(FN_MC!AM223="","*",FN_MC!AM223)</f>
        <v>TID-TVI</v>
      </c>
      <c r="M225" s="141">
        <f>IF(FN_MC!AP223="","*",FN_MC!AP223)</f>
        <v>215</v>
      </c>
      <c r="N225" s="141" t="str">
        <f>IF(FN_MC!AM223="","*",FN_MC!AM223)</f>
        <v>TID-TVI</v>
      </c>
      <c r="O225" s="174">
        <f>FN_MC!BH223</f>
        <v>0</v>
      </c>
      <c r="P225" s="90"/>
      <c r="Q225" s="145" t="str">
        <f>IF($A$2=1,IF(FN_MC!BJ223="","*",FN_MC!BJ223),IF(FN_MC!BK223="","*",FN_MC!BK223))</f>
        <v xml:space="preserve">Locomotiva 7671 avariada </v>
      </c>
    </row>
    <row r="226" spans="1:17" hidden="1">
      <c r="A226" s="97">
        <f>IF(FN_MC!B224="","*",FN_MC!B224)</f>
        <v>46009</v>
      </c>
      <c r="B226" s="98" t="str">
        <f>IF(FN_MC!X224="","*",FN_MC!X224)</f>
        <v>Oportunidade</v>
      </c>
      <c r="C226" s="99" t="str">
        <f>IF(FN_MC!S224="","*",FN_MC!S224)</f>
        <v>FERRONORTE</v>
      </c>
      <c r="D226" s="99" t="str">
        <f>IF(FN_MC!T224="","*",FN_MC!T224)</f>
        <v>TMI-TCS</v>
      </c>
      <c r="E226" s="99" t="str">
        <f>IF(FN_MC!D224="","*",FN_MC!D224)</f>
        <v>W50</v>
      </c>
      <c r="F226" s="99" t="str">
        <f>IF(FN_MC!H224="","*",FN_MC!H224)</f>
        <v>TCS2</v>
      </c>
      <c r="G226" s="99" t="str">
        <f>IF(FN_MC!M224="","*",FN_MC!M224)</f>
        <v>TID-TVI</v>
      </c>
      <c r="H226" s="154">
        <f>IF(FN_MC!K224="","*",FN_MC!K224)</f>
        <v>215</v>
      </c>
      <c r="I226" s="132">
        <f>IF(FN_MC!O224="","*",FN_MC!O224)</f>
        <v>0.33333333333333331</v>
      </c>
      <c r="J226" s="132">
        <f>IF(FN_MC!P224="","*",FN_MC!P224)</f>
        <v>6.9444444444444447E-4</v>
      </c>
      <c r="K226" s="141" t="str">
        <f>IF(FN_MC!AK224="","*",FN_MC!AK224)</f>
        <v>TCS2</v>
      </c>
      <c r="L226" s="141" t="str">
        <f>IF(FN_MC!AM224="","*",FN_MC!AM224)</f>
        <v>TID-TVI</v>
      </c>
      <c r="M226" s="141">
        <f>IF(FN_MC!AP224="","*",FN_MC!AP224)</f>
        <v>215</v>
      </c>
      <c r="N226" s="141" t="str">
        <f>IF(FN_MC!AM224="","*",FN_MC!AM224)</f>
        <v>TID-TVI</v>
      </c>
      <c r="O226" s="174">
        <f>FN_MC!BH224</f>
        <v>0</v>
      </c>
      <c r="P226" s="90"/>
      <c r="Q226" s="145" t="str">
        <f>IF($A$2=1,IF(FN_MC!BJ224="","*",FN_MC!BJ224),IF(FN_MC!BK224="","*",FN_MC!BK224))</f>
        <v>Cancelado pela modernização (cancelaram equipe)</v>
      </c>
    </row>
    <row r="227" spans="1:17" ht="20.25" hidden="1" customHeight="1">
      <c r="A227" s="97">
        <f>IF(FN_MC!B225="","*",FN_MC!B225)</f>
        <v>46009</v>
      </c>
      <c r="B227" s="98" t="str">
        <f>IF(FN_MC!X225="","*",FN_MC!X225)</f>
        <v>Oportunidade</v>
      </c>
      <c r="C227" s="99" t="str">
        <f>IF(FN_MC!S225="","*",FN_MC!S225)</f>
        <v>FERRONORTE</v>
      </c>
      <c r="D227" s="99" t="str">
        <f>IF(FN_MC!T225="","*",FN_MC!T225)</f>
        <v>TMI-TCS</v>
      </c>
      <c r="E227" s="99" t="str">
        <f>IF(FN_MC!D225="","*",FN_MC!D225)</f>
        <v>V86</v>
      </c>
      <c r="F227" s="99" t="str">
        <f>IF(FN_MC!H225="","*",FN_MC!H225)</f>
        <v>TID2</v>
      </c>
      <c r="G227" s="99" t="str">
        <f>IF(FN_MC!M225="","*",FN_MC!M225)</f>
        <v>TID-TVI</v>
      </c>
      <c r="H227" s="154">
        <f>IF(FN_MC!K225="","*",FN_MC!K225)</f>
        <v>190</v>
      </c>
      <c r="I227" s="132">
        <f>IF(FN_MC!O225="","*",FN_MC!O225)</f>
        <v>0.39583333333333331</v>
      </c>
      <c r="J227" s="132">
        <f>IF(FN_MC!P225="","*",FN_MC!P225)</f>
        <v>8.3333333333333329E-2</v>
      </c>
      <c r="K227" s="141" t="str">
        <f>IF(FN_MC!AK225="","*",FN_MC!AK225)</f>
        <v>TID2</v>
      </c>
      <c r="L227" s="141" t="str">
        <f>IF(FN_MC!AM225="","*",FN_MC!AM225)</f>
        <v>TID-TVI</v>
      </c>
      <c r="M227" s="141">
        <f>IF(FN_MC!AP225="","*",FN_MC!AP225)</f>
        <v>190</v>
      </c>
      <c r="N227" s="141" t="str">
        <f>IF(FN_MC!AM225="","*",FN_MC!AM225)</f>
        <v>TID-TVI</v>
      </c>
      <c r="O227" s="174">
        <f>FN_MC!BH225</f>
        <v>2</v>
      </c>
      <c r="P227" s="90"/>
      <c r="Q227" s="145" t="str">
        <f>IF($A$2=1,IF(FN_MC!BJ225="","*",FN_MC!BJ225),IF(FN_MC!BK225="","*",FN_MC!BK225))</f>
        <v>Avaria no RDC, liberado 10:20/Macro 1 10:26/Lic. 10:46/Em deslocamento</v>
      </c>
    </row>
    <row r="228" spans="1:17" ht="27.75" hidden="1" customHeight="1">
      <c r="A228" s="97">
        <f>IF(FN_MC!B226="","*",FN_MC!B226)</f>
        <v>46009</v>
      </c>
      <c r="B228" s="98" t="str">
        <f>IF(FN_MC!X226="","*",FN_MC!X226)</f>
        <v>Oportunidade</v>
      </c>
      <c r="C228" s="99" t="str">
        <f>IF(FN_MC!S226="","*",FN_MC!S226)</f>
        <v>MALHA CENTRAL</v>
      </c>
      <c r="D228" s="99" t="str">
        <f>IF(FN_MC!T226="","*",FN_MC!T226)</f>
        <v>RAMAL</v>
      </c>
      <c r="E228" s="99" t="str">
        <f>IF(FN_MC!D226="","*",FN_MC!D226)</f>
        <v>E14</v>
      </c>
      <c r="F228" s="99" t="str">
        <f>IF(FN_MC!H226="","*",FN_MC!H226)</f>
        <v>ZFH2</v>
      </c>
      <c r="G228" s="99" t="str">
        <f>IF(FN_MC!M226="","*",FN_MC!M226)</f>
        <v>ZFH-ZDP</v>
      </c>
      <c r="H228" s="154">
        <f>IF(FN_MC!K226="","*",FN_MC!K226)</f>
        <v>190</v>
      </c>
      <c r="I228" s="132">
        <f>IF(FN_MC!O226="","*",FN_MC!O226)</f>
        <v>0.99930555555555556</v>
      </c>
      <c r="J228" s="132">
        <f>IF(FN_MC!P226="","*",FN_MC!P226)</f>
        <v>4.1666666666666664E-2</v>
      </c>
      <c r="K228" s="141" t="str">
        <f>IF(FN_MC!AK226="","*",FN_MC!AK226)</f>
        <v>ZFH2</v>
      </c>
      <c r="L228" s="141" t="str">
        <f>IF(FN_MC!AM226="","*",FN_MC!AM226)</f>
        <v>ZFH-ZDP</v>
      </c>
      <c r="M228" s="141">
        <f>IF(FN_MC!AP226="","*",FN_MC!AP226)</f>
        <v>190</v>
      </c>
      <c r="N228" s="141" t="str">
        <f>IF(FN_MC!AM226="","*",FN_MC!AM226)</f>
        <v>ZFH-ZDP</v>
      </c>
      <c r="O228" s="174">
        <f>FN_MC!BH226</f>
        <v>2</v>
      </c>
      <c r="P228" s="90"/>
      <c r="Q228" s="145" t="str">
        <f>IF($A$2=1,IF(FN_MC!BJ226="","*",FN_MC!BJ226),IF(FN_MC!BK226="","*",FN_MC!BK226))</f>
        <v>Faixa validada com o CCO para 00:30</v>
      </c>
    </row>
    <row r="229" spans="1:17" ht="27" hidden="1" customHeight="1">
      <c r="A229" s="97">
        <f>IF(FN_MC!B227="","*",FN_MC!B227)</f>
        <v>46009</v>
      </c>
      <c r="B229" s="98" t="str">
        <f>IF(FN_MC!X227="","*",FN_MC!X227)</f>
        <v>Oportunidade</v>
      </c>
      <c r="C229" s="99" t="str">
        <f>IF(FN_MC!S227="","*",FN_MC!S227)</f>
        <v>MALHA CENTRAL</v>
      </c>
      <c r="D229" s="99" t="str">
        <f>IF(FN_MC!T227="","*",FN_MC!T227)</f>
        <v>RAMAL</v>
      </c>
      <c r="E229" s="99" t="str">
        <f>IF(FN_MC!D227="","*",FN_MC!D227)</f>
        <v>E17</v>
      </c>
      <c r="F229" s="99" t="str">
        <f>IF(FN_MC!H227="","*",FN_MC!H227)</f>
        <v>ZDK2</v>
      </c>
      <c r="G229" s="99" t="str">
        <f>IF(FN_MC!M227="","*",FN_MC!M227)</f>
        <v>ZVT-ZDK</v>
      </c>
      <c r="H229" s="154">
        <f>IF(FN_MC!K227="","*",FN_MC!K227)</f>
        <v>250</v>
      </c>
      <c r="I229" s="132">
        <f>IF(FN_MC!O227="","*",FN_MC!O227)</f>
        <v>0.41666666666666669</v>
      </c>
      <c r="J229" s="132">
        <f>IF(FN_MC!P227="","*",FN_MC!P227)</f>
        <v>0.125</v>
      </c>
      <c r="K229" s="141" t="str">
        <f>IF(FN_MC!AK227="","*",FN_MC!AK227)</f>
        <v>ZDK2</v>
      </c>
      <c r="L229" s="141" t="str">
        <f>IF(FN_MC!AM227="","*",FN_MC!AM227)</f>
        <v>ZVT-ZDK</v>
      </c>
      <c r="M229" s="141">
        <f>IF(FN_MC!AP227="","*",FN_MC!AP227)</f>
        <v>250</v>
      </c>
      <c r="N229" s="141" t="str">
        <f>IF(FN_MC!AM227="","*",FN_MC!AM227)</f>
        <v>ZVT-ZDK</v>
      </c>
      <c r="O229" s="174">
        <f>FN_MC!BH227</f>
        <v>2</v>
      </c>
      <c r="P229" s="90"/>
      <c r="Q229" s="145" t="str">
        <f>IF($A$2=1,IF(FN_MC!BJ227="","*",FN_MC!BJ227),IF(FN_MC!BK227="","*",FN_MC!BK227))</f>
        <v>Macro 1 08:49/Lic. 09:21/Intervalo no km 248 realizado das 09:46 até 12:58/Produção: 4 soldas</v>
      </c>
    </row>
    <row r="230" spans="1:17" ht="24.75" hidden="1" customHeight="1">
      <c r="A230" s="97">
        <f>IF(FN_MC!B228="","*",FN_MC!B228)</f>
        <v>46009</v>
      </c>
      <c r="B230" s="98" t="str">
        <f>IF(FN_MC!X228="","*",FN_MC!X228)</f>
        <v>Oportunidade</v>
      </c>
      <c r="C230" s="99" t="str">
        <f>IF(FN_MC!S228="","*",FN_MC!S228)</f>
        <v>MALHA CENTRAL</v>
      </c>
      <c r="D230" s="99" t="str">
        <f>IF(FN_MC!T228="","*",FN_MC!T228)</f>
        <v>RAMAL</v>
      </c>
      <c r="E230" s="99" t="str">
        <f>IF(FN_MC!D228="","*",FN_MC!D228)</f>
        <v>V93</v>
      </c>
      <c r="F230" s="99" t="str">
        <f>IF(FN_MC!H228="","*",FN_MC!H228)</f>
        <v>ZFH2</v>
      </c>
      <c r="G230" s="99" t="str">
        <f>IF(FN_MC!M228="","*",FN_MC!M228)</f>
        <v>ZQY-ZFH</v>
      </c>
      <c r="H230" s="154">
        <f>IF(FN_MC!K228="","*",FN_MC!K228)</f>
        <v>185</v>
      </c>
      <c r="I230" s="132">
        <f>IF(FN_MC!O228="","*",FN_MC!O228)</f>
        <v>0.375</v>
      </c>
      <c r="J230" s="132">
        <f>IF(FN_MC!P228="","*",FN_MC!P228)</f>
        <v>8.3333333333333329E-2</v>
      </c>
      <c r="K230" s="141" t="str">
        <f>IF(FN_MC!AK228="","*",FN_MC!AK228)</f>
        <v>ZFH2</v>
      </c>
      <c r="L230" s="141" t="str">
        <f>IF(FN_MC!AM228="","*",FN_MC!AM228)</f>
        <v>ZQY-ZFH</v>
      </c>
      <c r="M230" s="141">
        <f>IF(FN_MC!AP228="","*",FN_MC!AP228)</f>
        <v>178.5</v>
      </c>
      <c r="N230" s="141" t="str">
        <f>IF(FN_MC!AM228="","*",FN_MC!AM228)</f>
        <v>ZQY-ZFH</v>
      </c>
      <c r="O230" s="174">
        <f>FN_MC!BH228</f>
        <v>2</v>
      </c>
      <c r="P230" s="90"/>
      <c r="Q230" s="145" t="str">
        <f>IF($A$2=1,IF(FN_MC!BJ228="","*",FN_MC!BJ228),IF(FN_MC!BK228="","*",FN_MC!BK228))</f>
        <v>Macro 1 09:34/Lic. 13:15/Intervalo de socaria no km 185 com início ás 14:09 até 16:24</v>
      </c>
    </row>
    <row r="231" spans="1:17" hidden="1">
      <c r="A231" s="97">
        <f>IF(FN_MC!B229="","*",FN_MC!B229)</f>
        <v>46009</v>
      </c>
      <c r="B231" s="98" t="str">
        <f>IF(FN_MC!X229="","*",FN_MC!X229)</f>
        <v>Oportunidade</v>
      </c>
      <c r="C231" s="99" t="str">
        <f>IF(FN_MC!S229="","*",FN_MC!S229)</f>
        <v>MALHA CENTRAL</v>
      </c>
      <c r="D231" s="99" t="str">
        <f>IF(FN_MC!T229="","*",FN_MC!T229)</f>
        <v>RAMAL</v>
      </c>
      <c r="E231" s="99" t="str">
        <f>IF(FN_MC!D229="","*",FN_MC!D229)</f>
        <v>E18</v>
      </c>
      <c r="F231" s="99" t="str">
        <f>IF(FN_MC!H229="","*",FN_MC!H229)</f>
        <v>ZIQ-ZQY</v>
      </c>
      <c r="G231" s="99" t="str">
        <f>IF(FN_MC!M229="","*",FN_MC!M229)</f>
        <v>ZIQ-ZQY</v>
      </c>
      <c r="H231" s="154">
        <f>IF(FN_MC!K229="","*",FN_MC!K229)</f>
        <v>178</v>
      </c>
      <c r="I231" s="132">
        <f>IF(FN_MC!O229="","*",FN_MC!O229)</f>
        <v>0.35416666666666669</v>
      </c>
      <c r="J231" s="132">
        <f>IF(FN_MC!P229="","*",FN_MC!P229)</f>
        <v>0.125</v>
      </c>
      <c r="K231" s="141" t="str">
        <f>IF(FN_MC!AK229="","*",FN_MC!AK229)</f>
        <v>ZIQ-ZQY</v>
      </c>
      <c r="L231" s="141" t="str">
        <f>IF(FN_MC!AM229="","*",FN_MC!AM229)</f>
        <v>ZIQ-ZQY</v>
      </c>
      <c r="M231" s="141">
        <f>IF(FN_MC!AP229="","*",FN_MC!AP229)</f>
        <v>178</v>
      </c>
      <c r="N231" s="141" t="str">
        <f>IF(FN_MC!AM229="","*",FN_MC!AM229)</f>
        <v>ZIQ-ZQY</v>
      </c>
      <c r="O231" s="174">
        <f>FN_MC!BH229</f>
        <v>2</v>
      </c>
      <c r="P231" s="90"/>
      <c r="Q231" s="145" t="str">
        <f>IF($A$2=1,IF(FN_MC!BJ229="","*",FN_MC!BJ229),IF(FN_MC!BK229="","*",FN_MC!BK229))</f>
        <v>Macro 1 09:10/Prev. intervalo após 11:30 devido atraso na macro 1/Intervalo no km 176 com início 13:13 até 15:02/Produção: 4 soldas</v>
      </c>
    </row>
    <row r="232" spans="1:17" hidden="1">
      <c r="A232" s="97">
        <f>IF(FN_MC!B230="","*",FN_MC!B230)</f>
        <v>46009</v>
      </c>
      <c r="B232" s="98" t="str">
        <f>IF(FN_MC!X230="","*",FN_MC!X230)</f>
        <v>Oportunidade</v>
      </c>
      <c r="C232" s="99" t="str">
        <f>IF(FN_MC!S230="","*",FN_MC!S230)</f>
        <v>MALHA CENTRAL</v>
      </c>
      <c r="D232" s="99" t="str">
        <f>IF(FN_MC!T230="","*",FN_MC!T230)</f>
        <v>RAMAL</v>
      </c>
      <c r="E232" s="99" t="str">
        <f>IF(FN_MC!D230="","*",FN_MC!D230)</f>
        <v>V42</v>
      </c>
      <c r="F232" s="99" t="str">
        <f>IF(FN_MC!H230="","*",FN_MC!H230)</f>
        <v>ZGT1</v>
      </c>
      <c r="G232" s="99" t="str">
        <f>IF(FN_MC!M230="","*",FN_MC!M230)</f>
        <v>ZGT-ZXE</v>
      </c>
      <c r="H232" s="154">
        <f>IF(FN_MC!K230="","*",FN_MC!K230)</f>
        <v>315</v>
      </c>
      <c r="I232" s="132">
        <f>IF(FN_MC!O230="","*",FN_MC!O230)</f>
        <v>0.27083333333333331</v>
      </c>
      <c r="J232" s="132">
        <f>IF(FN_MC!P230="","*",FN_MC!P230)</f>
        <v>8.3333333333333329E-2</v>
      </c>
      <c r="K232" s="141" t="str">
        <f>IF(FN_MC!AK230="","*",FN_MC!AK230)</f>
        <v>ZGT1</v>
      </c>
      <c r="L232" s="141" t="str">
        <f>IF(FN_MC!AM230="","*",FN_MC!AM230)</f>
        <v>ZGT-ZXE</v>
      </c>
      <c r="M232" s="141">
        <f>IF(FN_MC!AP230="","*",FN_MC!AP230)</f>
        <v>315</v>
      </c>
      <c r="N232" s="141" t="str">
        <f>IF(FN_MC!AM230="","*",FN_MC!AM230)</f>
        <v>ZGT-ZXE</v>
      </c>
      <c r="O232" s="174">
        <f>FN_MC!BH230</f>
        <v>2</v>
      </c>
      <c r="P232" s="90"/>
      <c r="Q232" s="145" t="str">
        <f>IF($A$2=1,IF(FN_MC!BJ230="","*",FN_MC!BJ230),IF(FN_MC!BK230="","*",FN_MC!BK230))</f>
        <v>Macro 1 07:18/Lic. 07:26/Intervalo de socaria no km 313+000 com início ás  08:55 até 13:23/Produção: 970m de socaria</v>
      </c>
    </row>
    <row r="233" spans="1:17" hidden="1">
      <c r="A233" s="97">
        <f>IF(FN_MC!B231="","*",FN_MC!B231)</f>
        <v>46009</v>
      </c>
      <c r="B233" s="98" t="str">
        <f>IF(FN_MC!X231="","*",FN_MC!X231)</f>
        <v>Oportunidade</v>
      </c>
      <c r="C233" s="99" t="str">
        <f>IF(FN_MC!S231="","*",FN_MC!S231)</f>
        <v>MALHA CENTRAL</v>
      </c>
      <c r="D233" s="99" t="str">
        <f>IF(FN_MC!T231="","*",FN_MC!T231)</f>
        <v>POV-PRV</v>
      </c>
      <c r="E233" s="99" t="str">
        <f>IF(FN_MC!D231="","*",FN_MC!D231)</f>
        <v>W57</v>
      </c>
      <c r="F233" s="99" t="str">
        <f>IF(FN_MC!H231="","*",FN_MC!H231)</f>
        <v>PSG2</v>
      </c>
      <c r="G233" s="99" t="str">
        <f>IF(FN_MC!M231="","*",FN_MC!M231)</f>
        <v>PSG-PSS</v>
      </c>
      <c r="H233" s="154">
        <f>IF(FN_MC!K231="","*",FN_MC!K231)</f>
        <v>1803.6</v>
      </c>
      <c r="I233" s="132">
        <f>IF(FN_MC!O231="","*",FN_MC!O231)</f>
        <v>0.375</v>
      </c>
      <c r="J233" s="132">
        <f>IF(FN_MC!P231="","*",FN_MC!P231)</f>
        <v>4.1666666666666664E-2</v>
      </c>
      <c r="K233" s="141" t="str">
        <f>IF(FN_MC!AK231="","*",FN_MC!AK231)</f>
        <v>PSG2</v>
      </c>
      <c r="L233" s="141" t="str">
        <f>IF(FN_MC!AM231="","*",FN_MC!AM231)</f>
        <v>PSG-PSS</v>
      </c>
      <c r="M233" s="141">
        <f>IF(FN_MC!AP231="","*",FN_MC!AP231)</f>
        <v>1803.6</v>
      </c>
      <c r="N233" s="141" t="str">
        <f>IF(FN_MC!AM231="","*",FN_MC!AM231)</f>
        <v>PSG-PSS</v>
      </c>
      <c r="O233" s="174">
        <f>FN_MC!BH231</f>
        <v>0</v>
      </c>
      <c r="P233" s="90"/>
      <c r="Q233" s="145" t="str">
        <f>IF($A$2=1,IF(FN_MC!BJ231="","*",FN_MC!BJ231),IF(FN_MC!BK231="","*",FN_MC!BK231))</f>
        <v>Macro 1 08:36/Lic. 09:22/Cancelado devido chuva</v>
      </c>
    </row>
    <row r="234" spans="1:17" hidden="1">
      <c r="A234" s="97" t="str">
        <f>IF(FN_MC!B232="","*",FN_MC!B232)</f>
        <v>*</v>
      </c>
      <c r="B234" s="98" t="str">
        <f>IF(FN_MC!X232="","*",FN_MC!X232)</f>
        <v>*</v>
      </c>
      <c r="C234" s="99" t="str">
        <f>IF(FN_MC!S232="","*",FN_MC!S232)</f>
        <v>-</v>
      </c>
      <c r="D234" s="99" t="str">
        <f>IF(FN_MC!T232="","*",FN_MC!T232)</f>
        <v>-</v>
      </c>
      <c r="E234" s="99" t="str">
        <f>IF(FN_MC!D232="","*",FN_MC!D232)</f>
        <v>*</v>
      </c>
      <c r="F234" s="99" t="str">
        <f>IF(FN_MC!H232="","*",FN_MC!H232)</f>
        <v>*</v>
      </c>
      <c r="G234" s="99" t="str">
        <f>IF(FN_MC!M232="","*",FN_MC!M232)</f>
        <v>-</v>
      </c>
      <c r="H234" s="154" t="str">
        <f>IF(FN_MC!K232="","*",FN_MC!K232)</f>
        <v>*</v>
      </c>
      <c r="I234" s="132" t="str">
        <f>IF(FN_MC!O232="","*",FN_MC!O232)</f>
        <v>*</v>
      </c>
      <c r="J234" s="132" t="str">
        <f>IF(FN_MC!P232="","*",FN_MC!P232)</f>
        <v>*</v>
      </c>
      <c r="K234" s="141" t="str">
        <f>IF(FN_MC!AK232="","*",FN_MC!AK232)</f>
        <v>-</v>
      </c>
      <c r="L234" s="141" t="str">
        <f>IF(FN_MC!AM232="","*",FN_MC!AM232)</f>
        <v>-</v>
      </c>
      <c r="M234" s="141" t="str">
        <f>IF(FN_MC!AP232="","*",FN_MC!AP232)</f>
        <v>-</v>
      </c>
      <c r="N234" s="141" t="str">
        <f>IF(FN_MC!AM232="","*",FN_MC!AM232)</f>
        <v>-</v>
      </c>
      <c r="O234" s="174">
        <f>FN_MC!BH232</f>
        <v>0</v>
      </c>
      <c r="P234" s="90"/>
      <c r="Q234" s="145" t="str">
        <f>IF($A$2=1,IF(FN_MC!BJ232="","*",FN_MC!BJ232),IF(FN_MC!BK232="","*",FN_MC!BK232))</f>
        <v>*</v>
      </c>
    </row>
    <row r="235" spans="1:17" hidden="1">
      <c r="A235" s="97">
        <f>IF(FN_MC!B233="","*",FN_MC!B233)</f>
        <v>46010</v>
      </c>
      <c r="B235" s="98" t="str">
        <f>IF(FN_MC!X233="","*",FN_MC!X233)</f>
        <v>Contrato</v>
      </c>
      <c r="C235" s="99" t="str">
        <f>IF(FN_MC!S233="","*",FN_MC!S233)</f>
        <v>FERRONORTE</v>
      </c>
      <c r="D235" s="99" t="str">
        <f>IF(FN_MC!T233="","*",FN_MC!T233)</f>
        <v>TGR-TRO</v>
      </c>
      <c r="E235" s="99" t="str">
        <f>IF(FN_MC!D233="","*",FN_MC!D233)</f>
        <v>W70</v>
      </c>
      <c r="F235" s="99" t="str">
        <f>IF(FN_MC!H233="","*",FN_MC!H233)</f>
        <v>TGR2</v>
      </c>
      <c r="G235" s="99" t="str">
        <f>IF(FN_MC!M233="","*",FN_MC!M233)</f>
        <v>TGR-TBE</v>
      </c>
      <c r="H235" s="154">
        <f>IF(FN_MC!K233="","*",FN_MC!K233)</f>
        <v>507</v>
      </c>
      <c r="I235" s="132">
        <f>IF(FN_MC!O233="","*",FN_MC!O233)</f>
        <v>0.45833333333333331</v>
      </c>
      <c r="J235" s="132">
        <f>IF(FN_MC!P233="","*",FN_MC!P233)</f>
        <v>8.3333333333333329E-2</v>
      </c>
      <c r="K235" s="141" t="str">
        <f>IF(FN_MC!AK233="","*",FN_MC!AK233)</f>
        <v>TGR2</v>
      </c>
      <c r="L235" s="141" t="str">
        <f>IF(FN_MC!AM233="","*",FN_MC!AM233)</f>
        <v>TGR-TBE</v>
      </c>
      <c r="M235" s="141">
        <f>IF(FN_MC!AP233="","*",FN_MC!AP233)</f>
        <v>507</v>
      </c>
      <c r="N235" s="141" t="str">
        <f>IF(FN_MC!AM233="","*",FN_MC!AM233)</f>
        <v>TGR-TBE</v>
      </c>
      <c r="O235" s="174">
        <f>FN_MC!BH233</f>
        <v>0</v>
      </c>
      <c r="P235" s="90"/>
      <c r="Q235" s="145" t="str">
        <f>IF($A$2=1,IF(FN_MC!BJ233="","*",FN_MC!BJ233),IF(FN_MC!BK233="","*",FN_MC!BK233))</f>
        <v>Maquinistas no local 09h/Realizado somente carregamento em D</v>
      </c>
    </row>
    <row r="236" spans="1:17" ht="24" hidden="1" customHeight="1">
      <c r="A236" s="97">
        <f>IF(FN_MC!B234="","*",FN_MC!B234)</f>
        <v>46010</v>
      </c>
      <c r="B236" s="98" t="str">
        <f>IF(FN_MC!X234="","*",FN_MC!X234)</f>
        <v>Contrato</v>
      </c>
      <c r="C236" s="99" t="str">
        <f>IF(FN_MC!S234="","*",FN_MC!S234)</f>
        <v>FERRONORTE</v>
      </c>
      <c r="D236" s="99" t="str">
        <f>IF(FN_MC!T234="","*",FN_MC!T234)</f>
        <v>TCS-TGR</v>
      </c>
      <c r="E236" s="99" t="str">
        <f>IF(FN_MC!D234="","*",FN_MC!D234)</f>
        <v>W48</v>
      </c>
      <c r="F236" s="99" t="str">
        <f>IF(FN_MC!H234="","*",FN_MC!H234)</f>
        <v>TOM2</v>
      </c>
      <c r="G236" s="99" t="str">
        <f>IF(FN_MC!M234="","*",FN_MC!M234)</f>
        <v>TVL</v>
      </c>
      <c r="H236" s="154">
        <f>IF(FN_MC!K234="","*",FN_MC!K234)</f>
        <v>453.25</v>
      </c>
      <c r="I236" s="132">
        <f>IF(FN_MC!O234="","*",FN_MC!O234)</f>
        <v>0.35416666666666669</v>
      </c>
      <c r="J236" s="132">
        <f>IF(FN_MC!P234="","*",FN_MC!P234)</f>
        <v>0.16666666666666666</v>
      </c>
      <c r="K236" s="141" t="str">
        <f>IF(FN_MC!AK234="","*",FN_MC!AK234)</f>
        <v>TOM2</v>
      </c>
      <c r="L236" s="141" t="str">
        <f>IF(FN_MC!AM234="","*",FN_MC!AM234)</f>
        <v>TVL</v>
      </c>
      <c r="M236" s="141">
        <f>IF(FN_MC!AP234="","*",FN_MC!AP234)</f>
        <v>453.25</v>
      </c>
      <c r="N236" s="141" t="str">
        <f>IF(FN_MC!AM234="","*",FN_MC!AM234)</f>
        <v>TVL</v>
      </c>
      <c r="O236" s="174">
        <f>FN_MC!BH234</f>
        <v>2</v>
      </c>
      <c r="P236" s="90"/>
      <c r="Q236" s="145" t="str">
        <f>IF($A$2=1,IF(FN_MC!BJ234="","*",FN_MC!BJ234),IF(FN_MC!BK234="","*",FN_MC!BK234))</f>
        <v>Macro 1 07:48/Lic. 08:35/Intervalo realizado no km 453 das 12:34 até 14:23, intervalo parcial</v>
      </c>
    </row>
    <row r="237" spans="1:17" hidden="1">
      <c r="A237" s="97" t="str">
        <f>IF(FN_MC!B235="","*",FN_MC!B235)</f>
        <v>*</v>
      </c>
      <c r="B237" s="98" t="str">
        <f>IF(FN_MC!X235="","*",FN_MC!X235)</f>
        <v>*</v>
      </c>
      <c r="C237" s="99" t="str">
        <f>IF(FN_MC!S235="","*",FN_MC!S235)</f>
        <v>-</v>
      </c>
      <c r="D237" s="99" t="str">
        <f>IF(FN_MC!T235="","*",FN_MC!T235)</f>
        <v>-</v>
      </c>
      <c r="E237" s="99" t="str">
        <f>IF(FN_MC!D235="","*",FN_MC!D235)</f>
        <v>*</v>
      </c>
      <c r="F237" s="99" t="str">
        <f>IF(FN_MC!H235="","*",FN_MC!H235)</f>
        <v>*</v>
      </c>
      <c r="G237" s="99" t="str">
        <f>IF(FN_MC!M235="","*",FN_MC!M235)</f>
        <v>-</v>
      </c>
      <c r="H237" s="154" t="str">
        <f>IF(FN_MC!K235="","*",FN_MC!K235)</f>
        <v>*</v>
      </c>
      <c r="I237" s="132" t="str">
        <f>IF(FN_MC!O235="","*",FN_MC!O235)</f>
        <v>*</v>
      </c>
      <c r="J237" s="132" t="str">
        <f>IF(FN_MC!P235="","*",FN_MC!P235)</f>
        <v>*</v>
      </c>
      <c r="K237" s="141" t="str">
        <f>IF(FN_MC!AK235="","*",FN_MC!AK235)</f>
        <v>-</v>
      </c>
      <c r="L237" s="141" t="str">
        <f>IF(FN_MC!AM235="","*",FN_MC!AM235)</f>
        <v>-</v>
      </c>
      <c r="M237" s="141" t="str">
        <f>IF(FN_MC!AP235="","*",FN_MC!AP235)</f>
        <v>-</v>
      </c>
      <c r="N237" s="141" t="str">
        <f>IF(FN_MC!AM235="","*",FN_MC!AM235)</f>
        <v>-</v>
      </c>
      <c r="O237" s="174">
        <f>FN_MC!BH235</f>
        <v>0</v>
      </c>
      <c r="P237" s="90"/>
      <c r="Q237" s="145" t="str">
        <f>IF($A$2=1,IF(FN_MC!BJ235="","*",FN_MC!BJ235),IF(FN_MC!BK235="","*",FN_MC!BK235))</f>
        <v>*</v>
      </c>
    </row>
    <row r="238" spans="1:17" hidden="1">
      <c r="A238" s="97">
        <f>IF(FN_MC!B236="","*",FN_MC!B236)</f>
        <v>46010</v>
      </c>
      <c r="B238" s="98" t="str">
        <f>IF(FN_MC!X236="","*",FN_MC!X236)</f>
        <v>Oportunidade</v>
      </c>
      <c r="C238" s="99" t="str">
        <f>IF(FN_MC!S236="","*",FN_MC!S236)</f>
        <v>FERRONORTE</v>
      </c>
      <c r="D238" s="99" t="str">
        <f>IF(FN_MC!T236="","*",FN_MC!T236)</f>
        <v>TCS-TGR</v>
      </c>
      <c r="E238" s="99" t="str">
        <f>IF(FN_MC!D236="","*",FN_MC!D236)</f>
        <v>MARCOS (TF-520)</v>
      </c>
      <c r="F238" s="99" t="str">
        <f>IF(FN_MC!H236="","*",FN_MC!H236)</f>
        <v>TMR326</v>
      </c>
      <c r="G238" s="99" t="str">
        <f>IF(FN_MC!M236="","*",FN_MC!M236)</f>
        <v>TMR-TLA</v>
      </c>
      <c r="H238" s="154">
        <f>IF(FN_MC!K236="","*",FN_MC!K236)</f>
        <v>321</v>
      </c>
      <c r="I238" s="132">
        <f>IF(FN_MC!O236="","*",FN_MC!O236)</f>
        <v>0.375</v>
      </c>
      <c r="J238" s="132">
        <f>IF(FN_MC!P236="","*",FN_MC!P236)</f>
        <v>6.25E-2</v>
      </c>
      <c r="K238" s="141" t="str">
        <f>IF(FN_MC!AK236="","*",FN_MC!AK236)</f>
        <v>TMR326</v>
      </c>
      <c r="L238" s="141" t="str">
        <f>IF(FN_MC!AM236="","*",FN_MC!AM236)</f>
        <v>TMR-TLA</v>
      </c>
      <c r="M238" s="141">
        <f>IF(FN_MC!AP236="","*",FN_MC!AP236)</f>
        <v>321</v>
      </c>
      <c r="N238" s="141" t="str">
        <f>IF(FN_MC!AM236="","*",FN_MC!AM236)</f>
        <v>TMR-TLA</v>
      </c>
      <c r="O238" s="174">
        <f>FN_MC!BH236</f>
        <v>2</v>
      </c>
      <c r="P238" s="90"/>
      <c r="Q238" s="145" t="str">
        <f>IF($A$2=1,IF(FN_MC!BJ236="","*",FN_MC!BJ236),IF(FN_MC!BK236="","*",FN_MC!BK236))</f>
        <v>Condições climáticas favoráveis 10:51/Intervalo aberto das 11:15 até 13:15/Produção: 2 soldas</v>
      </c>
    </row>
    <row r="239" spans="1:17" hidden="1">
      <c r="A239" s="97">
        <f>IF(FN_MC!B237="","*",FN_MC!B237)</f>
        <v>46010</v>
      </c>
      <c r="B239" s="98" t="str">
        <f>IF(FN_MC!X237="","*",FN_MC!X237)</f>
        <v>Contrato</v>
      </c>
      <c r="C239" s="99" t="str">
        <f>IF(FN_MC!S237="","*",FN_MC!S237)</f>
        <v>FERRONORTE</v>
      </c>
      <c r="D239" s="99" t="str">
        <f>IF(FN_MC!T237="","*",FN_MC!T237)</f>
        <v>TMI-TCS</v>
      </c>
      <c r="E239" s="99" t="str">
        <f>IF(FN_MC!D237="","*",FN_MC!D237)</f>
        <v>V86</v>
      </c>
      <c r="F239" s="99" t="str">
        <f>IF(FN_MC!H237="","*",FN_MC!H237)</f>
        <v>TID2</v>
      </c>
      <c r="G239" s="99" t="str">
        <f>IF(FN_MC!M237="","*",FN_MC!M237)</f>
        <v>TID-TVI</v>
      </c>
      <c r="H239" s="154">
        <f>IF(FN_MC!K237="","*",FN_MC!K237)</f>
        <v>190</v>
      </c>
      <c r="I239" s="132">
        <f>IF(FN_MC!O237="","*",FN_MC!O237)</f>
        <v>0.39583333333333331</v>
      </c>
      <c r="J239" s="132">
        <f>IF(FN_MC!P237="","*",FN_MC!P237)</f>
        <v>0.125</v>
      </c>
      <c r="K239" s="141" t="str">
        <f>IF(FN_MC!AK237="","*",FN_MC!AK237)</f>
        <v>TID2</v>
      </c>
      <c r="L239" s="141" t="str">
        <f>IF(FN_MC!AM237="","*",FN_MC!AM237)</f>
        <v>TID-TVI</v>
      </c>
      <c r="M239" s="141">
        <f>IF(FN_MC!AP237="","*",FN_MC!AP237)</f>
        <v>190</v>
      </c>
      <c r="N239" s="141" t="str">
        <f>IF(FN_MC!AM237="","*",FN_MC!AM237)</f>
        <v>TID-TVI</v>
      </c>
      <c r="O239" s="174">
        <f>FN_MC!BH237</f>
        <v>2</v>
      </c>
      <c r="P239" s="90"/>
      <c r="Q239" s="145" t="str">
        <f>IF($A$2=1,IF(FN_MC!BJ237="","*",FN_MC!BJ237),IF(FN_MC!BK237="","*",FN_MC!BK237))</f>
        <v>Macro 1 08:57/Lic.09:13/Intervalo de socaria no km 188 com início ás 10:05 até 12:01</v>
      </c>
    </row>
    <row r="240" spans="1:17" ht="23.25" hidden="1" customHeight="1">
      <c r="A240" s="97">
        <f>IF(FN_MC!B238="","*",FN_MC!B238)</f>
        <v>46010</v>
      </c>
      <c r="B240" s="98" t="str">
        <f>IF(FN_MC!X238="","*",FN_MC!X238)</f>
        <v>Oportunidade</v>
      </c>
      <c r="C240" s="99" t="str">
        <f>IF(FN_MC!S238="","*",FN_MC!S238)</f>
        <v>MALHA CENTRAL</v>
      </c>
      <c r="D240" s="99" t="str">
        <f>IF(FN_MC!T238="","*",FN_MC!T238)</f>
        <v>RAMAL</v>
      </c>
      <c r="E240" s="99" t="str">
        <f>IF(FN_MC!D238="","*",FN_MC!D238)</f>
        <v>E14</v>
      </c>
      <c r="F240" s="99" t="str">
        <f>IF(FN_MC!H238="","*",FN_MC!H238)</f>
        <v>ZTR2</v>
      </c>
      <c r="G240" s="99" t="str">
        <f>IF(FN_MC!M238="","*",FN_MC!M238)</f>
        <v>ZTR-ZPD</v>
      </c>
      <c r="H240" s="154">
        <f>IF(FN_MC!K238="","*",FN_MC!K238)</f>
        <v>228</v>
      </c>
      <c r="I240" s="132">
        <f>IF(FN_MC!O238="","*",FN_MC!O238)</f>
        <v>0.99930555555555556</v>
      </c>
      <c r="J240" s="132">
        <f>IF(FN_MC!P238="","*",FN_MC!P238)</f>
        <v>4.1666666666666664E-2</v>
      </c>
      <c r="K240" s="141" t="str">
        <f>IF(FN_MC!AK238="","*",FN_MC!AK238)</f>
        <v>ZTR2</v>
      </c>
      <c r="L240" s="141" t="str">
        <f>IF(FN_MC!AM238="","*",FN_MC!AM238)</f>
        <v>ZTR-ZPD</v>
      </c>
      <c r="M240" s="141">
        <f>IF(FN_MC!AP238="","*",FN_MC!AP238)</f>
        <v>228</v>
      </c>
      <c r="N240" s="141" t="str">
        <f>IF(FN_MC!AM238="","*",FN_MC!AM238)</f>
        <v>ZTR-ZPD</v>
      </c>
      <c r="O240" s="174">
        <f>FN_MC!BH238</f>
        <v>2</v>
      </c>
      <c r="P240" s="90"/>
      <c r="Q240" s="145" t="str">
        <f>IF($A$2=1,IF(FN_MC!BJ238="","*",FN_MC!BJ238),IF(FN_MC!BK238="","*",FN_MC!BK238))</f>
        <v>Faixa validada para 00h</v>
      </c>
    </row>
    <row r="241" spans="1:17" hidden="1">
      <c r="A241" s="97">
        <f>IF(FN_MC!B239="","*",FN_MC!B239)</f>
        <v>46010</v>
      </c>
      <c r="B241" s="98" t="str">
        <f>IF(FN_MC!X239="","*",FN_MC!X239)</f>
        <v>Oportunidade</v>
      </c>
      <c r="C241" s="99" t="str">
        <f>IF(FN_MC!S239="","*",FN_MC!S239)</f>
        <v>MALHA CENTRAL</v>
      </c>
      <c r="D241" s="99" t="str">
        <f>IF(FN_MC!T239="","*",FN_MC!T239)</f>
        <v>RAMAL</v>
      </c>
      <c r="E241" s="99" t="str">
        <f>IF(FN_MC!D239="","*",FN_MC!D239)</f>
        <v>E17</v>
      </c>
      <c r="F241" s="99" t="str">
        <f>IF(FN_MC!H239="","*",FN_MC!H239)</f>
        <v>ZDK2</v>
      </c>
      <c r="G241" s="99" t="str">
        <f>IF(FN_MC!M239="","*",FN_MC!M239)</f>
        <v>ZVT-ZDK</v>
      </c>
      <c r="H241" s="154">
        <f>IF(FN_MC!K239="","*",FN_MC!K239)</f>
        <v>250</v>
      </c>
      <c r="I241" s="132">
        <f>IF(FN_MC!O239="","*",FN_MC!O239)</f>
        <v>0.41666666666666669</v>
      </c>
      <c r="J241" s="132">
        <f>IF(FN_MC!P239="","*",FN_MC!P239)</f>
        <v>0.125</v>
      </c>
      <c r="K241" s="141" t="str">
        <f>IF(FN_MC!AK239="","*",FN_MC!AK239)</f>
        <v>ZDK2</v>
      </c>
      <c r="L241" s="141" t="str">
        <f>IF(FN_MC!AM239="","*",FN_MC!AM239)</f>
        <v>ZVT-ZDK</v>
      </c>
      <c r="M241" s="141">
        <f>IF(FN_MC!AP239="","*",FN_MC!AP239)</f>
        <v>250</v>
      </c>
      <c r="N241" s="141" t="str">
        <f>IF(FN_MC!AM239="","*",FN_MC!AM239)</f>
        <v>ZVT-ZDK</v>
      </c>
      <c r="O241" s="174">
        <f>FN_MC!BH239</f>
        <v>2</v>
      </c>
      <c r="P241" s="90"/>
      <c r="Q241" s="145" t="str">
        <f>IF($A$2=1,IF(FN_MC!BJ239="","*",FN_MC!BJ239),IF(FN_MC!BK239="","*",FN_MC!BK239))</f>
        <v>Macro 1 09:39/Lic. 10:01/Realizado o intervalo de solda das 10:27 até ás 13:00/Produção: 4 soldas</v>
      </c>
    </row>
    <row r="242" spans="1:17" hidden="1">
      <c r="A242" s="97">
        <f>IF(FN_MC!B240="","*",FN_MC!B240)</f>
        <v>46010</v>
      </c>
      <c r="B242" s="98" t="str">
        <f>IF(FN_MC!X240="","*",FN_MC!X240)</f>
        <v>Oportunidade</v>
      </c>
      <c r="C242" s="99" t="str">
        <f>IF(FN_MC!S240="","*",FN_MC!S240)</f>
        <v>MALHA CENTRAL</v>
      </c>
      <c r="D242" s="99" t="str">
        <f>IF(FN_MC!T240="","*",FN_MC!T240)</f>
        <v>RAMAL</v>
      </c>
      <c r="E242" s="99" t="str">
        <f>IF(FN_MC!D240="","*",FN_MC!D240)</f>
        <v>V93</v>
      </c>
      <c r="F242" s="99" t="str">
        <f>IF(FN_MC!H240="","*",FN_MC!H240)</f>
        <v>ZFH2</v>
      </c>
      <c r="G242" s="99" t="str">
        <f>IF(FN_MC!M240="","*",FN_MC!M240)</f>
        <v>ZIQ-ZQY</v>
      </c>
      <c r="H242" s="154">
        <f>IF(FN_MC!K240="","*",FN_MC!K240)</f>
        <v>178</v>
      </c>
      <c r="I242" s="132">
        <f>IF(FN_MC!O240="","*",FN_MC!O240)</f>
        <v>0.375</v>
      </c>
      <c r="J242" s="132">
        <f>IF(FN_MC!P240="","*",FN_MC!P240)</f>
        <v>8.3333333333333329E-2</v>
      </c>
      <c r="K242" s="141" t="str">
        <f>IF(FN_MC!AK240="","*",FN_MC!AK240)</f>
        <v>ZFH2</v>
      </c>
      <c r="L242" s="141" t="str">
        <f>IF(FN_MC!AM240="","*",FN_MC!AM240)</f>
        <v>ZIQ-ZQY</v>
      </c>
      <c r="M242" s="141">
        <f>IF(FN_MC!AP240="","*",FN_MC!AP240)</f>
        <v>185</v>
      </c>
      <c r="N242" s="141" t="str">
        <f>IF(FN_MC!AM240="","*",FN_MC!AM240)</f>
        <v>ZIQ-ZQY</v>
      </c>
      <c r="O242" s="174">
        <f>FN_MC!BH240</f>
        <v>2</v>
      </c>
      <c r="P242" s="90"/>
      <c r="Q242" s="145" t="str">
        <f>IF($A$2=1,IF(FN_MC!BJ240="","*",FN_MC!BJ240),IF(FN_MC!BK240="","*",FN_MC!BK240))</f>
        <v>Macro 1 09:51/Lic. 10:07/Realizou intervalo no km 184 das 10:39 até 11:45 devido avaria</v>
      </c>
    </row>
    <row r="243" spans="1:17" hidden="1">
      <c r="A243" s="97">
        <f>IF(FN_MC!B241="","*",FN_MC!B241)</f>
        <v>46010</v>
      </c>
      <c r="B243" s="98" t="str">
        <f>IF(FN_MC!X241="","*",FN_MC!X241)</f>
        <v>Oportunidade</v>
      </c>
      <c r="C243" s="99" t="str">
        <f>IF(FN_MC!S241="","*",FN_MC!S241)</f>
        <v>MALHA CENTRAL</v>
      </c>
      <c r="D243" s="99" t="str">
        <f>IF(FN_MC!T241="","*",FN_MC!T241)</f>
        <v>RAMAL</v>
      </c>
      <c r="E243" s="99" t="str">
        <f>IF(FN_MC!D241="","*",FN_MC!D241)</f>
        <v>E18</v>
      </c>
      <c r="F243" s="99" t="str">
        <f>IF(FN_MC!H241="","*",FN_MC!H241)</f>
        <v>ZIQ-ZQY</v>
      </c>
      <c r="G243" s="99" t="str">
        <f>IF(FN_MC!M241="","*",FN_MC!M241)</f>
        <v>ZIQ-ZQY</v>
      </c>
      <c r="H243" s="154">
        <f>IF(FN_MC!K241="","*",FN_MC!K241)</f>
        <v>178</v>
      </c>
      <c r="I243" s="132">
        <f>IF(FN_MC!O241="","*",FN_MC!O241)</f>
        <v>0.35416666666666669</v>
      </c>
      <c r="J243" s="132">
        <f>IF(FN_MC!P241="","*",FN_MC!P241)</f>
        <v>0.125</v>
      </c>
      <c r="K243" s="141" t="str">
        <f>IF(FN_MC!AK241="","*",FN_MC!AK241)</f>
        <v>ZIQ-ZQY</v>
      </c>
      <c r="L243" s="141" t="str">
        <f>IF(FN_MC!AM241="","*",FN_MC!AM241)</f>
        <v>ZIQ-ZQY</v>
      </c>
      <c r="M243" s="141">
        <f>IF(FN_MC!AP241="","*",FN_MC!AP241)</f>
        <v>178</v>
      </c>
      <c r="N243" s="141" t="str">
        <f>IF(FN_MC!AM241="","*",FN_MC!AM241)</f>
        <v>ZIQ-ZQY</v>
      </c>
      <c r="O243" s="174">
        <f>FN_MC!BH241</f>
        <v>2</v>
      </c>
      <c r="P243" s="90"/>
      <c r="Q243" s="145" t="str">
        <f>IF($A$2=1,IF(FN_MC!BJ241="","*",FN_MC!BJ241),IF(FN_MC!BK241="","*",FN_MC!BK241))</f>
        <v>Macro 1 08:17/Intervalo de solda no km 176 com início ás 08:56 até 12:11/Produção: 5 soldas</v>
      </c>
    </row>
    <row r="244" spans="1:17" hidden="1">
      <c r="A244" s="97">
        <f>IF(FN_MC!B242="","*",FN_MC!B242)</f>
        <v>46010</v>
      </c>
      <c r="B244" s="98" t="str">
        <f>IF(FN_MC!X242="","*",FN_MC!X242)</f>
        <v>Oportunidade</v>
      </c>
      <c r="C244" s="99" t="str">
        <f>IF(FN_MC!S242="","*",FN_MC!S242)</f>
        <v>MALHA CENTRAL</v>
      </c>
      <c r="D244" s="99" t="str">
        <f>IF(FN_MC!T242="","*",FN_MC!T242)</f>
        <v>RAMAL</v>
      </c>
      <c r="E244" s="99" t="str">
        <f>IF(FN_MC!D242="","*",FN_MC!D242)</f>
        <v>V42</v>
      </c>
      <c r="F244" s="99" t="str">
        <f>IF(FN_MC!H242="","*",FN_MC!H242)</f>
        <v>ZGT1</v>
      </c>
      <c r="G244" s="99" t="str">
        <f>IF(FN_MC!M242="","*",FN_MC!M242)</f>
        <v>ZGT-ZXE</v>
      </c>
      <c r="H244" s="154">
        <f>IF(FN_MC!K242="","*",FN_MC!K242)</f>
        <v>316</v>
      </c>
      <c r="I244" s="132">
        <f>IF(FN_MC!O242="","*",FN_MC!O242)</f>
        <v>0.27083333333333331</v>
      </c>
      <c r="J244" s="132">
        <f>IF(FN_MC!P242="","*",FN_MC!P242)</f>
        <v>8.3333333333333329E-2</v>
      </c>
      <c r="K244" s="141" t="str">
        <f>IF(FN_MC!AK242="","*",FN_MC!AK242)</f>
        <v>ZGT1</v>
      </c>
      <c r="L244" s="141" t="str">
        <f>IF(FN_MC!AM242="","*",FN_MC!AM242)</f>
        <v>ZGT-ZXE</v>
      </c>
      <c r="M244" s="141">
        <f>IF(FN_MC!AP242="","*",FN_MC!AP242)</f>
        <v>316</v>
      </c>
      <c r="N244" s="141" t="str">
        <f>IF(FN_MC!AM242="","*",FN_MC!AM242)</f>
        <v>ZGT-ZXE</v>
      </c>
      <c r="O244" s="174">
        <f>FN_MC!BH242</f>
        <v>2</v>
      </c>
      <c r="P244" s="90"/>
      <c r="Q244" s="145" t="str">
        <f>IF($A$2=1,IF(FN_MC!BJ242="","*",FN_MC!BJ242),IF(FN_MC!BK242="","*",FN_MC!BK242))</f>
        <v>Macro 1 06:04/Lic. 06:18/Intervalo de socaria no km 311 com início ás 07:42 até 12:41/Produção: 1000m</v>
      </c>
    </row>
    <row r="245" spans="1:17" hidden="1">
      <c r="A245" s="97">
        <f>IF(FN_MC!B243="","*",FN_MC!B243)</f>
        <v>46010</v>
      </c>
      <c r="B245" s="98" t="str">
        <f>IF(FN_MC!X243="","*",FN_MC!X243)</f>
        <v>Oportunidade</v>
      </c>
      <c r="C245" s="99" t="str">
        <f>IF(FN_MC!S243="","*",FN_MC!S243)</f>
        <v>MALHA CENTRAL</v>
      </c>
      <c r="D245" s="99" t="str">
        <f>IF(FN_MC!T243="","*",FN_MC!T243)</f>
        <v>PPN-POV</v>
      </c>
      <c r="E245" s="99" t="str">
        <f>IF(FN_MC!D243="","*",FN_MC!D243)</f>
        <v>LEÔNCIO (TF-526)</v>
      </c>
      <c r="F245" s="99" t="str">
        <f>IF(FN_MC!H243="","*",FN_MC!H243)</f>
        <v>POVPJA</v>
      </c>
      <c r="G245" s="99" t="str">
        <f>IF(FN_MC!M243="","*",FN_MC!M243)</f>
        <v>POV-PJA</v>
      </c>
      <c r="H245" s="154">
        <f>IF(FN_MC!K243="","*",FN_MC!K243)</f>
        <v>1505.3</v>
      </c>
      <c r="I245" s="132">
        <f>IF(FN_MC!O243="","*",FN_MC!O243)</f>
        <v>0.3125</v>
      </c>
      <c r="J245" s="132">
        <f>IF(FN_MC!P243="","*",FN_MC!P243)</f>
        <v>0.10416666666666667</v>
      </c>
      <c r="K245" s="141" t="str">
        <f>IF(FN_MC!AK243="","*",FN_MC!AK243)</f>
        <v>POVPJA</v>
      </c>
      <c r="L245" s="141" t="str">
        <f>IF(FN_MC!AM243="","*",FN_MC!AM243)</f>
        <v>POV-PJA</v>
      </c>
      <c r="M245" s="141">
        <f>IF(FN_MC!AP243="","*",FN_MC!AP243)</f>
        <v>1505.3</v>
      </c>
      <c r="N245" s="141" t="str">
        <f>IF(FN_MC!AM243="","*",FN_MC!AM243)</f>
        <v>POV-PJA</v>
      </c>
      <c r="O245" s="174">
        <f>FN_MC!BH243</f>
        <v>2</v>
      </c>
      <c r="P245" s="90"/>
      <c r="Q245" s="145" t="str">
        <f>IF($A$2=1,IF(FN_MC!BJ243="","*",FN_MC!BJ243),IF(FN_MC!BK243="","*",FN_MC!BK243))</f>
        <v>Turma pronta 07:26/Intervalo aberto das 07:30 até 10:00/Produção: 2 soldas</v>
      </c>
    </row>
    <row r="246" spans="1:17" hidden="1">
      <c r="A246" s="97">
        <f>IF(FN_MC!B244="","*",FN_MC!B244)</f>
        <v>46010</v>
      </c>
      <c r="B246" s="98" t="str">
        <f>IF(FN_MC!X244="","*",FN_MC!X244)</f>
        <v>Oportunidade</v>
      </c>
      <c r="C246" s="99" t="str">
        <f>IF(FN_MC!S244="","*",FN_MC!S244)</f>
        <v>MALHA CENTRAL</v>
      </c>
      <c r="D246" s="99" t="str">
        <f>IF(FN_MC!T244="","*",FN_MC!T244)</f>
        <v>PPN-POV</v>
      </c>
      <c r="E246" s="99" t="str">
        <f>IF(FN_MC!D244="","*",FN_MC!D244)</f>
        <v xml:space="preserve">TURMA FIXA VIA </v>
      </c>
      <c r="F246" s="99" t="str">
        <f>IF(FN_MC!H244="","*",FN_MC!H244)</f>
        <v>*</v>
      </c>
      <c r="G246" s="99" t="str">
        <f>IF(FN_MC!M244="","*",FN_MC!M244)</f>
        <v>POV-PJA</v>
      </c>
      <c r="H246" s="154">
        <f>IF(FN_MC!K244="","*",FN_MC!K244)</f>
        <v>1499.0540000000001</v>
      </c>
      <c r="I246" s="132">
        <f>IF(FN_MC!O244="","*",FN_MC!O244)</f>
        <v>0.45833333333333331</v>
      </c>
      <c r="J246" s="132">
        <f>IF(FN_MC!P244="","*",FN_MC!P244)</f>
        <v>8.3333333333333329E-2</v>
      </c>
      <c r="K246" s="141" t="str">
        <f>IF(FN_MC!AK244="","*",FN_MC!AK244)</f>
        <v>-</v>
      </c>
      <c r="L246" s="141" t="str">
        <f>IF(FN_MC!AM244="","*",FN_MC!AM244)</f>
        <v>POV-PJA</v>
      </c>
      <c r="M246" s="141">
        <f>IF(FN_MC!AP244="","*",FN_MC!AP244)</f>
        <v>1499.0540000000001</v>
      </c>
      <c r="N246" s="141" t="str">
        <f>IF(FN_MC!AM244="","*",FN_MC!AM244)</f>
        <v>POV-PJA</v>
      </c>
      <c r="O246" s="174">
        <f>FN_MC!BH244</f>
        <v>2</v>
      </c>
      <c r="P246" s="90"/>
      <c r="Q246" s="145" t="str">
        <f>IF($A$2=1,IF(FN_MC!BJ244="","*",FN_MC!BJ244),IF(FN_MC!BK244="","*",FN_MC!BK244))</f>
        <v>Turma pronta 11:45/Intervalo aberto das 12:46 até 14:46/Produção: 8m</v>
      </c>
    </row>
    <row r="247" spans="1:17" ht="30" hidden="1" customHeight="1">
      <c r="A247" s="97">
        <f>IF(FN_MC!B245="","*",FN_MC!B245)</f>
        <v>46010</v>
      </c>
      <c r="B247" s="98" t="str">
        <f>IF(FN_MC!X245="","*",FN_MC!X245)</f>
        <v>Oportunidade</v>
      </c>
      <c r="C247" s="99" t="str">
        <f>IF(FN_MC!S245="","*",FN_MC!S245)</f>
        <v>MALHA CENTRAL</v>
      </c>
      <c r="D247" s="99" t="str">
        <f>IF(FN_MC!T245="","*",FN_MC!T245)</f>
        <v>POV-PRV</v>
      </c>
      <c r="E247" s="99" t="str">
        <f>IF(FN_MC!D245="","*",FN_MC!D245)</f>
        <v>W57</v>
      </c>
      <c r="F247" s="99" t="str">
        <f>IF(FN_MC!H245="","*",FN_MC!H245)</f>
        <v>PSG2</v>
      </c>
      <c r="G247" s="99" t="str">
        <f>IF(FN_MC!M245="","*",FN_MC!M245)</f>
        <v>PSG-PSS</v>
      </c>
      <c r="H247" s="154">
        <f>IF(FN_MC!K245="","*",FN_MC!K245)</f>
        <v>1803.6</v>
      </c>
      <c r="I247" s="132">
        <f>IF(FN_MC!O245="","*",FN_MC!O245)</f>
        <v>0.375</v>
      </c>
      <c r="J247" s="132">
        <f>IF(FN_MC!P245="","*",FN_MC!P245)</f>
        <v>4.1666666666666664E-2</v>
      </c>
      <c r="K247" s="141" t="str">
        <f>IF(FN_MC!AK245="","*",FN_MC!AK245)</f>
        <v>PSG2</v>
      </c>
      <c r="L247" s="141" t="str">
        <f>IF(FN_MC!AM245="","*",FN_MC!AM245)</f>
        <v>PSG-PSS</v>
      </c>
      <c r="M247" s="141">
        <f>IF(FN_MC!AP245="","*",FN_MC!AP245)</f>
        <v>1803.6</v>
      </c>
      <c r="N247" s="141" t="str">
        <f>IF(FN_MC!AM245="","*",FN_MC!AM245)</f>
        <v>PSG-PSS</v>
      </c>
      <c r="O247" s="174">
        <f>FN_MC!BH245</f>
        <v>2</v>
      </c>
      <c r="P247" s="90"/>
      <c r="Q247" s="145" t="str">
        <f>IF($A$2=1,IF(FN_MC!BJ245="","*",FN_MC!BJ245),IF(FN_MC!BK245="","*",FN_MC!BK245))</f>
        <v>Macro 1 08:13/Lic. 08:58/Em deslocamento</v>
      </c>
    </row>
    <row r="248" spans="1:17" hidden="1">
      <c r="A248" s="97" t="str">
        <f>IF(FN_MC!B246="","*",FN_MC!B246)</f>
        <v>*</v>
      </c>
      <c r="B248" s="98" t="str">
        <f>IF(FN_MC!X246="","*",FN_MC!X246)</f>
        <v>*</v>
      </c>
      <c r="C248" s="99" t="str">
        <f>IF(FN_MC!S246="","*",FN_MC!S246)</f>
        <v>-</v>
      </c>
      <c r="D248" s="99" t="str">
        <f>IF(FN_MC!T246="","*",FN_MC!T246)</f>
        <v>-</v>
      </c>
      <c r="E248" s="99" t="str">
        <f>IF(FN_MC!D246="","*",FN_MC!D246)</f>
        <v>*</v>
      </c>
      <c r="F248" s="99" t="str">
        <f>IF(FN_MC!H246="","*",FN_MC!H246)</f>
        <v>*</v>
      </c>
      <c r="G248" s="99" t="str">
        <f>IF(FN_MC!M246="","*",FN_MC!M246)</f>
        <v>-</v>
      </c>
      <c r="H248" s="154" t="str">
        <f>IF(FN_MC!K246="","*",FN_MC!K246)</f>
        <v>*</v>
      </c>
      <c r="I248" s="132" t="str">
        <f>IF(FN_MC!O246="","*",FN_MC!O246)</f>
        <v>*</v>
      </c>
      <c r="J248" s="132" t="str">
        <f>IF(FN_MC!P246="","*",FN_MC!P246)</f>
        <v>*</v>
      </c>
      <c r="K248" s="141" t="str">
        <f>IF(FN_MC!AK246="","*",FN_MC!AK246)</f>
        <v>-</v>
      </c>
      <c r="L248" s="141" t="str">
        <f>IF(FN_MC!AM246="","*",FN_MC!AM246)</f>
        <v>-</v>
      </c>
      <c r="M248" s="141" t="str">
        <f>IF(FN_MC!AP246="","*",FN_MC!AP246)</f>
        <v>-</v>
      </c>
      <c r="N248" s="141" t="str">
        <f>IF(FN_MC!AM246="","*",FN_MC!AM246)</f>
        <v>-</v>
      </c>
      <c r="O248" s="174">
        <f>FN_MC!BH246</f>
        <v>0</v>
      </c>
      <c r="P248" s="90"/>
      <c r="Q248" s="145" t="str">
        <f>IF($A$2=1,IF(FN_MC!BJ246="","*",FN_MC!BJ246),IF(FN_MC!BK246="","*",FN_MC!BK246))</f>
        <v>*</v>
      </c>
    </row>
    <row r="249" spans="1:17" ht="27.75" hidden="1" customHeight="1">
      <c r="A249" s="97" t="str">
        <f>IF(FN_MC!B247="","*",FN_MC!B247)</f>
        <v>*</v>
      </c>
      <c r="B249" s="98" t="str">
        <f>IF(FN_MC!X247="","*",FN_MC!X247)</f>
        <v>*</v>
      </c>
      <c r="C249" s="99" t="str">
        <f>IF(FN_MC!S247="","*",FN_MC!S247)</f>
        <v>-</v>
      </c>
      <c r="D249" s="99" t="str">
        <f>IF(FN_MC!T247="","*",FN_MC!T247)</f>
        <v>-</v>
      </c>
      <c r="E249" s="99" t="str">
        <f>IF(FN_MC!D247="","*",FN_MC!D247)</f>
        <v>*</v>
      </c>
      <c r="F249" s="99" t="str">
        <f>IF(FN_MC!H247="","*",FN_MC!H247)</f>
        <v>*</v>
      </c>
      <c r="G249" s="99" t="str">
        <f>IF(FN_MC!M247="","*",FN_MC!M247)</f>
        <v>-</v>
      </c>
      <c r="H249" s="154" t="str">
        <f>IF(FN_MC!K247="","*",FN_MC!K247)</f>
        <v>*</v>
      </c>
      <c r="I249" s="132" t="str">
        <f>IF(FN_MC!O247="","*",FN_MC!O247)</f>
        <v>*</v>
      </c>
      <c r="J249" s="132" t="str">
        <f>IF(FN_MC!P247="","*",FN_MC!P247)</f>
        <v>*</v>
      </c>
      <c r="K249" s="141" t="str">
        <f>IF(FN_MC!AK247="","*",FN_MC!AK247)</f>
        <v>-</v>
      </c>
      <c r="L249" s="141" t="str">
        <f>IF(FN_MC!AM247="","*",FN_MC!AM247)</f>
        <v>-</v>
      </c>
      <c r="M249" s="141" t="str">
        <f>IF(FN_MC!AP247="","*",FN_MC!AP247)</f>
        <v>-</v>
      </c>
      <c r="N249" s="141" t="str">
        <f>IF(FN_MC!AM247="","*",FN_MC!AM247)</f>
        <v>-</v>
      </c>
      <c r="O249" s="174">
        <f>FN_MC!BH247</f>
        <v>0</v>
      </c>
      <c r="P249" s="90"/>
      <c r="Q249" s="145" t="str">
        <f>IF($A$2=1,IF(FN_MC!BJ247="","*",FN_MC!BJ247),IF(FN_MC!BK247="","*",FN_MC!BK247))</f>
        <v>*</v>
      </c>
    </row>
    <row r="250" spans="1:17" hidden="1">
      <c r="A250" s="97">
        <f>IF(FN_MC!B248="","*",FN_MC!B248)</f>
        <v>46011</v>
      </c>
      <c r="B250" s="98" t="str">
        <f>IF(FN_MC!X248="","*",FN_MC!X248)</f>
        <v>Oportunidade</v>
      </c>
      <c r="C250" s="99" t="str">
        <f>IF(FN_MC!S248="","*",FN_MC!S248)</f>
        <v>FERRONORTE</v>
      </c>
      <c r="D250" s="99" t="str">
        <f>IF(FN_MC!T248="","*",FN_MC!T248)</f>
        <v>TGR-TRO</v>
      </c>
      <c r="E250" s="99" t="str">
        <f>IF(FN_MC!D248="","*",FN_MC!D248)</f>
        <v>W70</v>
      </c>
      <c r="F250" s="99" t="str">
        <f>IF(FN_MC!H248="","*",FN_MC!H248)</f>
        <v>TGR2</v>
      </c>
      <c r="G250" s="99" t="str">
        <f>IF(FN_MC!M248="","*",FN_MC!M248)</f>
        <v>TGR-TBE</v>
      </c>
      <c r="H250" s="154">
        <f>IF(FN_MC!K248="","*",FN_MC!K248)</f>
        <v>514</v>
      </c>
      <c r="I250" s="132">
        <f>IF(FN_MC!O248="","*",FN_MC!O248)</f>
        <v>0.45833333333333331</v>
      </c>
      <c r="J250" s="132">
        <f>IF(FN_MC!P248="","*",FN_MC!P248)</f>
        <v>8.3333333333333329E-2</v>
      </c>
      <c r="K250" s="141" t="str">
        <f>IF(FN_MC!AK248="","*",FN_MC!AK248)</f>
        <v>TGR2</v>
      </c>
      <c r="L250" s="141" t="str">
        <f>IF(FN_MC!AM248="","*",FN_MC!AM248)</f>
        <v>TGR-TBE</v>
      </c>
      <c r="M250" s="141">
        <f>IF(FN_MC!AP248="","*",FN_MC!AP248)</f>
        <v>514</v>
      </c>
      <c r="N250" s="141" t="str">
        <f>IF(FN_MC!AM248="","*",FN_MC!AM248)</f>
        <v>TGR-TBE</v>
      </c>
      <c r="O250" s="174">
        <f>FN_MC!BH248</f>
        <v>0</v>
      </c>
      <c r="P250" s="90"/>
      <c r="Q250" s="145" t="str">
        <f>IF($A$2=1,IF(FN_MC!BJ248="","*",FN_MC!BJ248),IF(FN_MC!BK248="","*",FN_MC!BK248))</f>
        <v>Devido alteração do trem que MNB em TGR / Oportunidade de FX para W70 em D suprimida</v>
      </c>
    </row>
    <row r="251" spans="1:17" hidden="1">
      <c r="A251" s="97" t="str">
        <f>IF(FN_MC!B249="","*",FN_MC!B249)</f>
        <v>*</v>
      </c>
      <c r="B251" s="98" t="str">
        <f>IF(FN_MC!X249="","*",FN_MC!X249)</f>
        <v>*</v>
      </c>
      <c r="C251" s="99" t="str">
        <f>IF(FN_MC!S249="","*",FN_MC!S249)</f>
        <v>-</v>
      </c>
      <c r="D251" s="99" t="str">
        <f>IF(FN_MC!T249="","*",FN_MC!T249)</f>
        <v>-</v>
      </c>
      <c r="E251" s="99" t="str">
        <f>IF(FN_MC!D249="","*",FN_MC!D249)</f>
        <v>*</v>
      </c>
      <c r="F251" s="99" t="str">
        <f>IF(FN_MC!H249="","*",FN_MC!H249)</f>
        <v>*</v>
      </c>
      <c r="G251" s="99" t="str">
        <f>IF(FN_MC!M249="","*",FN_MC!M249)</f>
        <v>-</v>
      </c>
      <c r="H251" s="154" t="str">
        <f>IF(FN_MC!K249="","*",FN_MC!K249)</f>
        <v>*</v>
      </c>
      <c r="I251" s="132" t="str">
        <f>IF(FN_MC!O249="","*",FN_MC!O249)</f>
        <v>*</v>
      </c>
      <c r="J251" s="132" t="str">
        <f>IF(FN_MC!P249="","*",FN_MC!P249)</f>
        <v>*</v>
      </c>
      <c r="K251" s="141" t="str">
        <f>IF(FN_MC!AK249="","*",FN_MC!AK249)</f>
        <v>-</v>
      </c>
      <c r="L251" s="141" t="str">
        <f>IF(FN_MC!AM249="","*",FN_MC!AM249)</f>
        <v>-</v>
      </c>
      <c r="M251" s="141" t="str">
        <f>IF(FN_MC!AP249="","*",FN_MC!AP249)</f>
        <v>-</v>
      </c>
      <c r="N251" s="141" t="str">
        <f>IF(FN_MC!AM249="","*",FN_MC!AM249)</f>
        <v>-</v>
      </c>
      <c r="O251" s="174">
        <f>FN_MC!BH249</f>
        <v>0</v>
      </c>
      <c r="P251" s="90"/>
      <c r="Q251" s="145" t="str">
        <f>IF($A$2=1,IF(FN_MC!BJ249="","*",FN_MC!BJ249),IF(FN_MC!BK249="","*",FN_MC!BK249))</f>
        <v>*</v>
      </c>
    </row>
    <row r="252" spans="1:17" hidden="1">
      <c r="A252" s="97" t="str">
        <f>IF(FN_MC!B250="","*",FN_MC!B250)</f>
        <v>*</v>
      </c>
      <c r="B252" s="98" t="str">
        <f>IF(FN_MC!X250="","*",FN_MC!X250)</f>
        <v>*</v>
      </c>
      <c r="C252" s="99" t="str">
        <f>IF(FN_MC!S250="","*",FN_MC!S250)</f>
        <v>-</v>
      </c>
      <c r="D252" s="99" t="str">
        <f>IF(FN_MC!T250="","*",FN_MC!T250)</f>
        <v>-</v>
      </c>
      <c r="E252" s="99" t="str">
        <f>IF(FN_MC!D250="","*",FN_MC!D250)</f>
        <v>*</v>
      </c>
      <c r="F252" s="99" t="str">
        <f>IF(FN_MC!H250="","*",FN_MC!H250)</f>
        <v>*</v>
      </c>
      <c r="G252" s="99" t="str">
        <f>IF(FN_MC!M250="","*",FN_MC!M250)</f>
        <v>-</v>
      </c>
      <c r="H252" s="154" t="str">
        <f>IF(FN_MC!K250="","*",FN_MC!K250)</f>
        <v>*</v>
      </c>
      <c r="I252" s="132" t="str">
        <f>IF(FN_MC!O250="","*",FN_MC!O250)</f>
        <v>*</v>
      </c>
      <c r="J252" s="132" t="str">
        <f>IF(FN_MC!P250="","*",FN_MC!P250)</f>
        <v>*</v>
      </c>
      <c r="K252" s="141" t="str">
        <f>IF(FN_MC!AK250="","*",FN_MC!AK250)</f>
        <v>-</v>
      </c>
      <c r="L252" s="141" t="str">
        <f>IF(FN_MC!AM250="","*",FN_MC!AM250)</f>
        <v>-</v>
      </c>
      <c r="M252" s="141" t="str">
        <f>IF(FN_MC!AP250="","*",FN_MC!AP250)</f>
        <v>-</v>
      </c>
      <c r="N252" s="141" t="str">
        <f>IF(FN_MC!AM250="","*",FN_MC!AM250)</f>
        <v>-</v>
      </c>
      <c r="O252" s="174">
        <f>FN_MC!BH250</f>
        <v>0</v>
      </c>
      <c r="P252" s="90"/>
      <c r="Q252" s="145" t="str">
        <f>IF($A$2=1,IF(FN_MC!BJ250="","*",FN_MC!BJ250),IF(FN_MC!BK250="","*",FN_MC!BK250))</f>
        <v>*</v>
      </c>
    </row>
    <row r="253" spans="1:17" hidden="1">
      <c r="A253" s="97" t="str">
        <f>IF(FN_MC!B251="","*",FN_MC!B251)</f>
        <v>*</v>
      </c>
      <c r="B253" s="98" t="str">
        <f>IF(FN_MC!X251="","*",FN_MC!X251)</f>
        <v>*</v>
      </c>
      <c r="C253" s="99" t="str">
        <f>IF(FN_MC!S251="","*",FN_MC!S251)</f>
        <v>-</v>
      </c>
      <c r="D253" s="99" t="str">
        <f>IF(FN_MC!T251="","*",FN_MC!T251)</f>
        <v>-</v>
      </c>
      <c r="E253" s="99" t="str">
        <f>IF(FN_MC!D251="","*",FN_MC!D251)</f>
        <v>*</v>
      </c>
      <c r="F253" s="99" t="str">
        <f>IF(FN_MC!H251="","*",FN_MC!H251)</f>
        <v>*</v>
      </c>
      <c r="G253" s="99" t="str">
        <f>IF(FN_MC!M251="","*",FN_MC!M251)</f>
        <v>-</v>
      </c>
      <c r="H253" s="154" t="str">
        <f>IF(FN_MC!K251="","*",FN_MC!K251)</f>
        <v>*</v>
      </c>
      <c r="I253" s="132" t="str">
        <f>IF(FN_MC!O251="","*",FN_MC!O251)</f>
        <v>*</v>
      </c>
      <c r="J253" s="132" t="str">
        <f>IF(FN_MC!P251="","*",FN_MC!P251)</f>
        <v>*</v>
      </c>
      <c r="K253" s="141" t="str">
        <f>IF(FN_MC!AK251="","*",FN_MC!AK251)</f>
        <v>-</v>
      </c>
      <c r="L253" s="141" t="str">
        <f>IF(FN_MC!AM251="","*",FN_MC!AM251)</f>
        <v>-</v>
      </c>
      <c r="M253" s="141" t="str">
        <f>IF(FN_MC!AP251="","*",FN_MC!AP251)</f>
        <v>-</v>
      </c>
      <c r="N253" s="141" t="str">
        <f>IF(FN_MC!AM251="","*",FN_MC!AM251)</f>
        <v>-</v>
      </c>
      <c r="O253" s="174">
        <f>FN_MC!BH251</f>
        <v>0</v>
      </c>
      <c r="P253" s="90"/>
      <c r="Q253" s="145" t="str">
        <f>IF($A$2=1,IF(FN_MC!BJ251="","*",FN_MC!BJ251),IF(FN_MC!BK251="","*",FN_MC!BK251))</f>
        <v>*</v>
      </c>
    </row>
    <row r="254" spans="1:17" hidden="1">
      <c r="A254" s="97">
        <f>IF(FN_MC!B252="","*",FN_MC!B252)</f>
        <v>46011</v>
      </c>
      <c r="B254" s="98" t="str">
        <f>IF(FN_MC!X252="","*",FN_MC!X252)</f>
        <v>Oportunidade</v>
      </c>
      <c r="C254" s="99" t="str">
        <f>IF(FN_MC!S252="","*",FN_MC!S252)</f>
        <v>FERRONORTE</v>
      </c>
      <c r="D254" s="99" t="str">
        <f>IF(FN_MC!T252="","*",FN_MC!T252)</f>
        <v>TCS-TGR</v>
      </c>
      <c r="E254" s="99" t="str">
        <f>IF(FN_MC!D252="","*",FN_MC!D252)</f>
        <v>W48</v>
      </c>
      <c r="F254" s="99" t="str">
        <f>IF(FN_MC!H252="","*",FN_MC!H252)</f>
        <v>TOM</v>
      </c>
      <c r="G254" s="99" t="str">
        <f>IF(FN_MC!M252="","*",FN_MC!M252)</f>
        <v>TOM-TVI</v>
      </c>
      <c r="H254" s="154">
        <f>IF(FN_MC!K252="","*",FN_MC!K252)</f>
        <v>406</v>
      </c>
      <c r="I254" s="132">
        <f>IF(FN_MC!O252="","*",FN_MC!O252)</f>
        <v>0.375</v>
      </c>
      <c r="J254" s="132">
        <f>IF(FN_MC!P252="","*",FN_MC!P252)</f>
        <v>4.1666666666666664E-2</v>
      </c>
      <c r="K254" s="141" t="str">
        <f>IF(FN_MC!AK252="","*",FN_MC!AK252)</f>
        <v>TOM</v>
      </c>
      <c r="L254" s="141" t="str">
        <f>IF(FN_MC!AM252="","*",FN_MC!AM252)</f>
        <v>TOM-TVI</v>
      </c>
      <c r="M254" s="141">
        <f>IF(FN_MC!AP252="","*",FN_MC!AP252)</f>
        <v>406</v>
      </c>
      <c r="N254" s="141" t="str">
        <f>IF(FN_MC!AM252="","*",FN_MC!AM252)</f>
        <v>TOM-TVI</v>
      </c>
      <c r="O254" s="174">
        <f>FN_MC!BH252</f>
        <v>2</v>
      </c>
      <c r="P254" s="90"/>
      <c r="Q254" s="145" t="str">
        <f>IF($A$2=1,IF(FN_MC!BJ252="","*",FN_MC!BJ252),IF(FN_MC!BK252="","*",FN_MC!BK252))</f>
        <v>Solicitado MC1 às 08h19, autorizado na VIA às 09h57 / Em deslocamento entre TOM-TVI (W48 em TLA)</v>
      </c>
    </row>
    <row r="255" spans="1:17" hidden="1">
      <c r="A255" s="97">
        <f>IF(FN_MC!B253="","*",FN_MC!B253)</f>
        <v>46011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RAMAL</v>
      </c>
      <c r="E255" s="99" t="str">
        <f>IF(FN_MC!D253="","*",FN_MC!D253)</f>
        <v>E14</v>
      </c>
      <c r="F255" s="99" t="str">
        <f>IF(FN_MC!H253="","*",FN_MC!H253)</f>
        <v>ZPD2</v>
      </c>
      <c r="G255" s="99" t="str">
        <f>IF(FN_MC!M253="","*",FN_MC!M253)</f>
        <v>ZPD-ZJU</v>
      </c>
      <c r="H255" s="154">
        <f>IF(FN_MC!K253="","*",FN_MC!K253)</f>
        <v>275</v>
      </c>
      <c r="I255" s="132">
        <f>IF(FN_MC!O253="","*",FN_MC!O253)</f>
        <v>0.99930555555555556</v>
      </c>
      <c r="J255" s="132">
        <f>IF(FN_MC!P253="","*",FN_MC!P253)</f>
        <v>4.1666666666666664E-2</v>
      </c>
      <c r="K255" s="141" t="str">
        <f>IF(FN_MC!AK253="","*",FN_MC!AK253)</f>
        <v>ZPD2</v>
      </c>
      <c r="L255" s="141" t="str">
        <f>IF(FN_MC!AM253="","*",FN_MC!AM253)</f>
        <v>ZPD-ZJU</v>
      </c>
      <c r="M255" s="141">
        <f>IF(FN_MC!AP253="","*",FN_MC!AP253)</f>
        <v>275</v>
      </c>
      <c r="N255" s="141" t="str">
        <f>IF(FN_MC!AM253="","*",FN_MC!AM253)</f>
        <v>ZPD-ZJU</v>
      </c>
      <c r="O255" s="174">
        <f>FN_MC!BH253</f>
        <v>2</v>
      </c>
      <c r="P255" s="90"/>
      <c r="Q255" s="145" t="str">
        <f>IF($A$2=1,IF(FN_MC!BJ253="","*",FN_MC!BJ253),IF(FN_MC!BK253="","*",FN_MC!BK253))</f>
        <v>Realizado esmerilhamento</v>
      </c>
    </row>
    <row r="256" spans="1:17" hidden="1">
      <c r="A256" s="97">
        <f>IF(FN_MC!B254="","*",FN_MC!B254)</f>
        <v>46011</v>
      </c>
      <c r="B256" s="98" t="str">
        <f>IF(FN_MC!X254="","*",FN_MC!X254)</f>
        <v>Oportunidade</v>
      </c>
      <c r="C256" s="99" t="str">
        <f>IF(FN_MC!S254="","*",FN_MC!S254)</f>
        <v>MALHA CENTRAL</v>
      </c>
      <c r="D256" s="99" t="str">
        <f>IF(FN_MC!T254="","*",FN_MC!T254)</f>
        <v>RAMAL</v>
      </c>
      <c r="E256" s="99" t="str">
        <f>IF(FN_MC!D254="","*",FN_MC!D254)</f>
        <v>E17</v>
      </c>
      <c r="F256" s="99" t="str">
        <f>IF(FN_MC!H254="","*",FN_MC!H254)</f>
        <v>ZDK2</v>
      </c>
      <c r="G256" s="99" t="str">
        <f>IF(FN_MC!M254="","*",FN_MC!M254)</f>
        <v>ZVT-ZDK</v>
      </c>
      <c r="H256" s="154">
        <f>IF(FN_MC!K254="","*",FN_MC!K254)</f>
        <v>250</v>
      </c>
      <c r="I256" s="132">
        <f>IF(FN_MC!O254="","*",FN_MC!O254)</f>
        <v>0.41666666666666669</v>
      </c>
      <c r="J256" s="132">
        <f>IF(FN_MC!P254="","*",FN_MC!P254)</f>
        <v>9.583333333333334E-2</v>
      </c>
      <c r="K256" s="141" t="str">
        <f>IF(FN_MC!AK254="","*",FN_MC!AK254)</f>
        <v>ZDK2</v>
      </c>
      <c r="L256" s="141" t="str">
        <f>IF(FN_MC!AM254="","*",FN_MC!AM254)</f>
        <v>ZVT-ZDK</v>
      </c>
      <c r="M256" s="141">
        <f>IF(FN_MC!AP254="","*",FN_MC!AP254)</f>
        <v>250</v>
      </c>
      <c r="N256" s="141" t="str">
        <f>IF(FN_MC!AM254="","*",FN_MC!AM254)</f>
        <v>ZVT-ZDK</v>
      </c>
      <c r="O256" s="174">
        <f>FN_MC!BH254</f>
        <v>2</v>
      </c>
      <c r="P256" s="90"/>
      <c r="Q256" s="145" t="str">
        <f>IF($A$2=1,IF(FN_MC!BJ254="","*",FN_MC!BJ254),IF(FN_MC!BK254="","*",FN_MC!BK254))</f>
        <v>Solicitado MC1 às 08h58, em intervalo caminhão de solda no k 249,500 entre ZVTZDK / Concedido intervalo até 12h40 (Finalizado intervalo às 11h45, PROD. 3 Soldas)</v>
      </c>
    </row>
    <row r="257" spans="1:17" hidden="1">
      <c r="A257" s="97">
        <f>IF(FN_MC!B255="","*",FN_MC!B255)</f>
        <v>46011</v>
      </c>
      <c r="B257" s="98" t="str">
        <f>IF(FN_MC!X255="","*",FN_MC!X255)</f>
        <v>Oportunidade</v>
      </c>
      <c r="C257" s="99" t="str">
        <f>IF(FN_MC!S255="","*",FN_MC!S255)</f>
        <v>MALHA CENTRAL</v>
      </c>
      <c r="D257" s="99" t="str">
        <f>IF(FN_MC!T255="","*",FN_MC!T255)</f>
        <v>RAMAL</v>
      </c>
      <c r="E257" s="99" t="str">
        <f>IF(FN_MC!D255="","*",FN_MC!D255)</f>
        <v>V93</v>
      </c>
      <c r="F257" s="99" t="str">
        <f>IF(FN_MC!H255="","*",FN_MC!H255)</f>
        <v>ZFH2</v>
      </c>
      <c r="G257" s="99" t="str">
        <f>IF(FN_MC!M255="","*",FN_MC!M255)</f>
        <v>ZQY-ZFH</v>
      </c>
      <c r="H257" s="154">
        <f>IF(FN_MC!K255="","*",FN_MC!K255)</f>
        <v>185</v>
      </c>
      <c r="I257" s="132">
        <f>IF(FN_MC!O255="","*",FN_MC!O255)</f>
        <v>0.375</v>
      </c>
      <c r="J257" s="132">
        <f>IF(FN_MC!P255="","*",FN_MC!P255)</f>
        <v>8.3333333333333329E-2</v>
      </c>
      <c r="K257" s="141" t="str">
        <f>IF(FN_MC!AK255="","*",FN_MC!AK255)</f>
        <v>ZFH2</v>
      </c>
      <c r="L257" s="141" t="str">
        <f>IF(FN_MC!AM255="","*",FN_MC!AM255)</f>
        <v>ZQY-ZFH</v>
      </c>
      <c r="M257" s="141">
        <f>IF(FN_MC!AP255="","*",FN_MC!AP255)</f>
        <v>185</v>
      </c>
      <c r="N257" s="141" t="str">
        <f>IF(FN_MC!AM255="","*",FN_MC!AM255)</f>
        <v>ZQY-ZFH</v>
      </c>
      <c r="O257" s="174">
        <f>FN_MC!BH255</f>
        <v>0</v>
      </c>
      <c r="P257" s="90"/>
      <c r="Q257" s="145" t="str">
        <f>IF($A$2=1,IF(FN_MC!BJ255="","*",FN_MC!BJ255),IF(FN_MC!BK255="","*",FN_MC!BK255))</f>
        <v>Não solicitou MC1 devido avaria</v>
      </c>
    </row>
    <row r="258" spans="1:17" hidden="1">
      <c r="A258" s="97">
        <f>IF(FN_MC!B256="","*",FN_MC!B256)</f>
        <v>46011</v>
      </c>
      <c r="B258" s="98" t="str">
        <f>IF(FN_MC!X256="","*",FN_MC!X256)</f>
        <v>Oportunidade</v>
      </c>
      <c r="C258" s="99" t="str">
        <f>IF(FN_MC!S256="","*",FN_MC!S256)</f>
        <v>MALHA CENTRAL</v>
      </c>
      <c r="D258" s="99" t="str">
        <f>IF(FN_MC!T256="","*",FN_MC!T256)</f>
        <v>RAMAL</v>
      </c>
      <c r="E258" s="99" t="str">
        <f>IF(FN_MC!D256="","*",FN_MC!D256)</f>
        <v>E18</v>
      </c>
      <c r="F258" s="99" t="str">
        <f>IF(FN_MC!H256="","*",FN_MC!H256)</f>
        <v>ZIQ-ZQY</v>
      </c>
      <c r="G258" s="99" t="str">
        <f>IF(FN_MC!M256="","*",FN_MC!M256)</f>
        <v>ZIQ-ZQY</v>
      </c>
      <c r="H258" s="154">
        <f>IF(FN_MC!K256="","*",FN_MC!K256)</f>
        <v>178</v>
      </c>
      <c r="I258" s="132">
        <f>IF(FN_MC!O256="","*",FN_MC!O256)</f>
        <v>0.35416666666666669</v>
      </c>
      <c r="J258" s="132">
        <f>IF(FN_MC!P256="","*",FN_MC!P256)</f>
        <v>0.125</v>
      </c>
      <c r="K258" s="141" t="str">
        <f>IF(FN_MC!AK256="","*",FN_MC!AK256)</f>
        <v>ZIQ-ZQY</v>
      </c>
      <c r="L258" s="141" t="str">
        <f>IF(FN_MC!AM256="","*",FN_MC!AM256)</f>
        <v>ZIQ-ZQY</v>
      </c>
      <c r="M258" s="141">
        <f>IF(FN_MC!AP256="","*",FN_MC!AP256)</f>
        <v>178</v>
      </c>
      <c r="N258" s="141" t="str">
        <f>IF(FN_MC!AM256="","*",FN_MC!AM256)</f>
        <v>ZIQ-ZQY</v>
      </c>
      <c r="O258" s="174">
        <f>FN_MC!BH256</f>
        <v>2</v>
      </c>
      <c r="P258" s="90"/>
      <c r="Q258" s="145" t="str">
        <f>IF($A$2=1,IF(FN_MC!BJ256="","*",FN_MC!BJ256),IF(FN_MC!BK256="","*",FN_MC!BK256))</f>
        <v>Solicitado MC1 às 08h28 para exec. de solda (Caminhão) entre ZIQZQY / Realizado intervalo (Prod. 3 Soldas)</v>
      </c>
    </row>
    <row r="259" spans="1:17" hidden="1">
      <c r="A259" s="97">
        <f>IF(FN_MC!B257="","*",FN_MC!B257)</f>
        <v>46011</v>
      </c>
      <c r="B259" s="98" t="str">
        <f>IF(FN_MC!X257="","*",FN_MC!X257)</f>
        <v>Oportunidade</v>
      </c>
      <c r="C259" s="99" t="str">
        <f>IF(FN_MC!S257="","*",FN_MC!S257)</f>
        <v>MALHA CENTRAL</v>
      </c>
      <c r="D259" s="99" t="str">
        <f>IF(FN_MC!T257="","*",FN_MC!T257)</f>
        <v>RAMAL</v>
      </c>
      <c r="E259" s="99" t="str">
        <f>IF(FN_MC!D257="","*",FN_MC!D257)</f>
        <v>V42</v>
      </c>
      <c r="F259" s="99" t="str">
        <f>IF(FN_MC!H257="","*",FN_MC!H257)</f>
        <v>ZGT1</v>
      </c>
      <c r="G259" s="99" t="str">
        <f>IF(FN_MC!M257="","*",FN_MC!M257)</f>
        <v>ZGT-ZXE</v>
      </c>
      <c r="H259" s="154">
        <f>IF(FN_MC!K257="","*",FN_MC!K257)</f>
        <v>316</v>
      </c>
      <c r="I259" s="132">
        <f>IF(FN_MC!O257="","*",FN_MC!O257)</f>
        <v>0.27083333333333331</v>
      </c>
      <c r="J259" s="132">
        <f>IF(FN_MC!P257="","*",FN_MC!P257)</f>
        <v>8.3333333333333329E-2</v>
      </c>
      <c r="K259" s="141" t="str">
        <f>IF(FN_MC!AK257="","*",FN_MC!AK257)</f>
        <v>ZGT1</v>
      </c>
      <c r="L259" s="141" t="str">
        <f>IF(FN_MC!AM257="","*",FN_MC!AM257)</f>
        <v>ZGT-ZXE</v>
      </c>
      <c r="M259" s="141">
        <f>IF(FN_MC!AP257="","*",FN_MC!AP257)</f>
        <v>316</v>
      </c>
      <c r="N259" s="141" t="str">
        <f>IF(FN_MC!AM257="","*",FN_MC!AM257)</f>
        <v>ZGT-ZXE</v>
      </c>
      <c r="O259" s="174">
        <f>FN_MC!BH257</f>
        <v>0</v>
      </c>
      <c r="P259" s="90"/>
      <c r="Q259" s="145" t="str">
        <f>IF($A$2=1,IF(FN_MC!BJ257="","*",FN_MC!BJ257),IF(FN_MC!BK257="","*",FN_MC!BK257))</f>
        <v>Solicitado MC1 às 06h12 para socaria no km  314,540 em ZGTZXE, parado no km 311+390 devido trilho quebrado (Sem produição em D)</v>
      </c>
    </row>
    <row r="260" spans="1:17" hidden="1">
      <c r="A260" s="97">
        <f>IF(FN_MC!B258="","*",FN_MC!B258)</f>
        <v>46011</v>
      </c>
      <c r="B260" s="98" t="str">
        <f>IF(FN_MC!X258="","*",FN_MC!X258)</f>
        <v>Oportunidade</v>
      </c>
      <c r="C260" s="99" t="str">
        <f>IF(FN_MC!S258="","*",FN_MC!S258)</f>
        <v>MALHA CENTRAL</v>
      </c>
      <c r="D260" s="99" t="str">
        <f>IF(FN_MC!T258="","*",FN_MC!T258)</f>
        <v>PPN-POV</v>
      </c>
      <c r="E260" s="99" t="str">
        <f>IF(FN_MC!D258="","*",FN_MC!D258)</f>
        <v>A13</v>
      </c>
      <c r="F260" s="99" t="str">
        <f>IF(FN_MC!H258="","*",FN_MC!H258)</f>
        <v>PCA</v>
      </c>
      <c r="G260" s="99" t="str">
        <f>IF(FN_MC!M258="","*",FN_MC!M258)</f>
        <v>PCA-PSI</v>
      </c>
      <c r="H260" s="154">
        <f>IF(FN_MC!K258="","*",FN_MC!K258)</f>
        <v>1290.145</v>
      </c>
      <c r="I260" s="132">
        <f>IF(FN_MC!O258="","*",FN_MC!O258)</f>
        <v>0.33333333333333331</v>
      </c>
      <c r="J260" s="132">
        <f>IF(FN_MC!P258="","*",FN_MC!P258)</f>
        <v>4.1666666666666664E-2</v>
      </c>
      <c r="K260" s="141" t="str">
        <f>IF(FN_MC!AK258="","*",FN_MC!AK258)</f>
        <v>PCA</v>
      </c>
      <c r="L260" s="141" t="str">
        <f>IF(FN_MC!AM258="","*",FN_MC!AM258)</f>
        <v>PCA-PSI</v>
      </c>
      <c r="M260" s="141">
        <f>IF(FN_MC!AP258="","*",FN_MC!AP258)</f>
        <v>1290.145</v>
      </c>
      <c r="N260" s="141" t="str">
        <f>IF(FN_MC!AM258="","*",FN_MC!AM258)</f>
        <v>PCA-PSI</v>
      </c>
      <c r="O260" s="174">
        <f>FN_MC!BH258</f>
        <v>0</v>
      </c>
      <c r="P260" s="90"/>
      <c r="Q260" s="145" t="str">
        <f>IF($A$2=1,IF(FN_MC!BJ258="","*",FN_MC!BJ258),IF(FN_MC!BK258="","*",FN_MC!BK258))</f>
        <v>Não solicitou MC1 / Sem mais informações</v>
      </c>
    </row>
    <row r="261" spans="1:17" hidden="1">
      <c r="A261" s="97">
        <f>IF(FN_MC!B259="","*",FN_MC!B259)</f>
        <v>46011</v>
      </c>
      <c r="B261" s="98" t="str">
        <f>IF(FN_MC!X259="","*",FN_MC!X259)</f>
        <v>Extra</v>
      </c>
      <c r="C261" s="99" t="str">
        <f>IF(FN_MC!S259="","*",FN_MC!S259)</f>
        <v>FERRONORTE</v>
      </c>
      <c r="D261" s="99" t="str">
        <f>IF(FN_MC!T259="","*",FN_MC!T259)</f>
        <v>TMI-TCS</v>
      </c>
      <c r="E261" s="99" t="str">
        <f>IF(FN_MC!D259="","*",FN_MC!D259)</f>
        <v>V86</v>
      </c>
      <c r="F261" s="99" t="str">
        <f>IF(FN_MC!H259="","*",FN_MC!H259)</f>
        <v>TID2</v>
      </c>
      <c r="G261" s="99" t="str">
        <f>IF(FN_MC!M259="","*",FN_MC!M259)</f>
        <v>TID</v>
      </c>
      <c r="H261" s="154">
        <f>IF(FN_MC!K259="","*",FN_MC!K259)</f>
        <v>189</v>
      </c>
      <c r="I261" s="132">
        <f>IF(FN_MC!O259="","*",FN_MC!O259)</f>
        <v>0.33333333333333331</v>
      </c>
      <c r="J261" s="132">
        <f>IF(FN_MC!P259="","*",FN_MC!P259)</f>
        <v>4.1666666666666664E-2</v>
      </c>
      <c r="K261" s="141" t="str">
        <f>IF(FN_MC!AK259="","*",FN_MC!AK259)</f>
        <v>TID2</v>
      </c>
      <c r="L261" s="141" t="str">
        <f>IF(FN_MC!AM259="","*",FN_MC!AM259)</f>
        <v>TID</v>
      </c>
      <c r="M261" s="141">
        <f>IF(FN_MC!AP259="","*",FN_MC!AP259)</f>
        <v>189</v>
      </c>
      <c r="N261" s="141" t="str">
        <f>IF(FN_MC!AM259="","*",FN_MC!AM259)</f>
        <v>TID</v>
      </c>
      <c r="O261" s="174">
        <f>FN_MC!BH259</f>
        <v>2</v>
      </c>
      <c r="P261" s="90"/>
      <c r="Q261" s="145" t="str">
        <f>IF($A$2=1,IF(FN_MC!BJ259="","*",FN_MC!BJ259),IF(FN_MC!BK259="","*",FN_MC!BK259))</f>
        <v>Ok</v>
      </c>
    </row>
    <row r="262" spans="1:17">
      <c r="A262" s="97">
        <f>IF(FN_MC!B260="","*",FN_MC!B260)</f>
        <v>46012</v>
      </c>
      <c r="B262" s="98" t="str">
        <f>IF(FN_MC!X260="","*",FN_MC!X260)</f>
        <v>Oportunidade</v>
      </c>
      <c r="C262" s="99" t="str">
        <f>IF(FN_MC!S260="","*",FN_MC!S260)</f>
        <v>FERRONORTE</v>
      </c>
      <c r="D262" s="99" t="str">
        <f>IF(FN_MC!T260="","*",FN_MC!T260)</f>
        <v>TMI-TCS</v>
      </c>
      <c r="E262" s="99" t="str">
        <f>IF(FN_MC!D260="","*",FN_MC!D260)</f>
        <v>W50</v>
      </c>
      <c r="F262" s="99" t="str">
        <f>IF(FN_MC!H260="","*",FN_MC!H260)</f>
        <v>TCS</v>
      </c>
      <c r="G262" s="99" t="str">
        <f>IF(FN_MC!M260="","*",FN_MC!M260)</f>
        <v>TCS-TAG</v>
      </c>
      <c r="H262" s="154">
        <f>IF(FN_MC!K260="","*",FN_MC!K260)</f>
        <v>290</v>
      </c>
      <c r="I262" s="132">
        <f>IF(FN_MC!O260="","*",FN_MC!O260)</f>
        <v>0.375</v>
      </c>
      <c r="J262" s="132">
        <f>IF(FN_MC!P260="","*",FN_MC!P260)</f>
        <v>4.1666666666666664E-2</v>
      </c>
      <c r="K262" s="141" t="str">
        <f>IF(FN_MC!AK260="","*",FN_MC!AK260)</f>
        <v>TCS</v>
      </c>
      <c r="L262" s="141" t="str">
        <f>IF(FN_MC!AM260="","*",FN_MC!AM260)</f>
        <v>TCS-TAG</v>
      </c>
      <c r="M262" s="141">
        <f>IF(FN_MC!AP260="","*",FN_MC!AP260)</f>
        <v>290</v>
      </c>
      <c r="N262" s="141" t="str">
        <f>IF(FN_MC!AM260="","*",FN_MC!AM260)</f>
        <v>TCS-TAG</v>
      </c>
      <c r="O262" s="174">
        <f>FN_MC!BH260</f>
        <v>0</v>
      </c>
      <c r="P262" s="90"/>
      <c r="Q262" s="145" t="str">
        <f>IF($A$2=1,IF(FN_MC!BJ260="","*",FN_MC!BJ260),IF(FN_MC!BK260="","*",FN_MC!BK260))</f>
        <v>Em deslocamento os Maq. Anderson Cunha + Eder Lima para MNB o W50 em TCS / Devido jornada, em D realiza apenas a MNB no TCS</v>
      </c>
    </row>
    <row r="263" spans="1:17">
      <c r="A263" s="97">
        <f>IF(FN_MC!B261="","*",FN_MC!B261)</f>
        <v>46012</v>
      </c>
      <c r="B263" s="98" t="str">
        <f>IF(FN_MC!X261="","*",FN_MC!X261)</f>
        <v>Oportunidade</v>
      </c>
      <c r="C263" s="99" t="str">
        <f>IF(FN_MC!S261="","*",FN_MC!S261)</f>
        <v>FERRONORTE</v>
      </c>
      <c r="D263" s="99" t="str">
        <f>IF(FN_MC!T261="","*",FN_MC!T261)</f>
        <v>TMI-TCS</v>
      </c>
      <c r="E263" s="99" t="str">
        <f>IF(FN_MC!D261="","*",FN_MC!D261)</f>
        <v>W48</v>
      </c>
      <c r="F263" s="99" t="str">
        <f>IF(FN_MC!H261="","*",FN_MC!H261)</f>
        <v>TVI</v>
      </c>
      <c r="G263" s="99" t="str">
        <f>IF(FN_MC!M261="","*",FN_MC!M261)</f>
        <v>TVI-TAP</v>
      </c>
      <c r="H263" s="154">
        <f>IF(FN_MC!K261="","*",FN_MC!K261)</f>
        <v>277</v>
      </c>
      <c r="I263" s="132">
        <f>IF(FN_MC!O261="","*",FN_MC!O261)</f>
        <v>0.375</v>
      </c>
      <c r="J263" s="132">
        <f>IF(FN_MC!P261="","*",FN_MC!P261)</f>
        <v>4.1666666666666664E-2</v>
      </c>
      <c r="K263" s="141" t="str">
        <f>IF(FN_MC!AK261="","*",FN_MC!AK261)</f>
        <v>TVI</v>
      </c>
      <c r="L263" s="141" t="str">
        <f>IF(FN_MC!AM261="","*",FN_MC!AM261)</f>
        <v>TVI-TAP</v>
      </c>
      <c r="M263" s="141">
        <f>IF(FN_MC!AP261="","*",FN_MC!AP261)</f>
        <v>277</v>
      </c>
      <c r="N263" s="141" t="str">
        <f>IF(FN_MC!AM261="","*",FN_MC!AM261)</f>
        <v>TVI-TAP</v>
      </c>
      <c r="O263" s="174">
        <f>FN_MC!BH261</f>
        <v>2</v>
      </c>
      <c r="P263" s="90"/>
      <c r="Q263" s="145" t="str">
        <f>IF($A$2=1,IF(FN_MC!BJ261="","*",FN_MC!BJ261),IF(FN_MC!BK261="","*",FN_MC!BK261))</f>
        <v>Solicitado MC1 às 08h42, autorizado na VIA às 08h53 / Encerrado em TAP</v>
      </c>
    </row>
    <row r="264" spans="1:17">
      <c r="A264" s="97">
        <f>IF(FN_MC!B262="","*",FN_MC!B262)</f>
        <v>46012</v>
      </c>
      <c r="B264" s="98" t="str">
        <f>IF(FN_MC!X262="","*",FN_MC!X262)</f>
        <v>Oportunidade</v>
      </c>
      <c r="C264" s="99" t="str">
        <f>IF(FN_MC!S262="","*",FN_MC!S262)</f>
        <v>MALHA CENTRAL</v>
      </c>
      <c r="D264" s="99" t="str">
        <f>IF(FN_MC!T262="","*",FN_MC!T262)</f>
        <v>RAMAL</v>
      </c>
      <c r="E264" s="99" t="str">
        <f>IF(FN_MC!D262="","*",FN_MC!D262)</f>
        <v>E14</v>
      </c>
      <c r="F264" s="99" t="str">
        <f>IF(FN_MC!H262="","*",FN_MC!H262)</f>
        <v>ZJU</v>
      </c>
      <c r="G264" s="99" t="str">
        <f>IF(FN_MC!M262="","*",FN_MC!M262)</f>
        <v>ZJU-ZDK</v>
      </c>
      <c r="H264" s="154">
        <f>IF(FN_MC!K262="","*",FN_MC!K262)</f>
        <v>275</v>
      </c>
      <c r="I264" s="132">
        <f>IF(FN_MC!O262="","*",FN_MC!O262)</f>
        <v>0.99930555555555556</v>
      </c>
      <c r="J264" s="132">
        <f>IF(FN_MC!P262="","*",FN_MC!P262)</f>
        <v>4.1666666666666664E-2</v>
      </c>
      <c r="K264" s="141" t="str">
        <f>IF(FN_MC!AK262="","*",FN_MC!AK262)</f>
        <v>ZJU</v>
      </c>
      <c r="L264" s="141" t="str">
        <f>IF(FN_MC!AM262="","*",FN_MC!AM262)</f>
        <v>ZJU-ZDK</v>
      </c>
      <c r="M264" s="141">
        <f>IF(FN_MC!AP262="","*",FN_MC!AP262)</f>
        <v>275</v>
      </c>
      <c r="N264" s="141" t="str">
        <f>IF(FN_MC!AM262="","*",FN_MC!AM262)</f>
        <v>ZJU-ZDK</v>
      </c>
      <c r="O264" s="174">
        <f>FN_MC!BH262</f>
        <v>2</v>
      </c>
      <c r="P264" s="90"/>
      <c r="Q264" s="145" t="str">
        <f>IF($A$2=1,IF(FN_MC!BJ262="","*",FN_MC!BJ262),IF(FN_MC!BK262="","*",FN_MC!BK262))</f>
        <v>Fx confirmada com CCO para esmerilhamento entre ZLF-ZEP / Confirmado com Coordenador Paulo para pessoal da VIA acompanhar o E14 para encerrar em ZTR</v>
      </c>
    </row>
    <row r="265" spans="1:17">
      <c r="A265" s="97">
        <f>IF(FN_MC!B263="","*",FN_MC!B263)</f>
        <v>46012</v>
      </c>
      <c r="B265" s="98" t="str">
        <f>IF(FN_MC!X263="","*",FN_MC!X263)</f>
        <v>Oportunidade</v>
      </c>
      <c r="C265" s="99" t="str">
        <f>IF(FN_MC!S263="","*",FN_MC!S263)</f>
        <v>MALHA CENTRAL</v>
      </c>
      <c r="D265" s="99" t="str">
        <f>IF(FN_MC!T263="","*",FN_MC!T263)</f>
        <v>RAMAL</v>
      </c>
      <c r="E265" s="99" t="str">
        <f>IF(FN_MC!D263="","*",FN_MC!D263)</f>
        <v>E17</v>
      </c>
      <c r="F265" s="99" t="str">
        <f>IF(FN_MC!H263="","*",FN_MC!H263)</f>
        <v>ZDK2</v>
      </c>
      <c r="G265" s="99" t="str">
        <f>IF(FN_MC!M263="","*",FN_MC!M263)</f>
        <v>ZVT-ZDK</v>
      </c>
      <c r="H265" s="154">
        <f>IF(FN_MC!K263="","*",FN_MC!K263)</f>
        <v>250</v>
      </c>
      <c r="I265" s="132">
        <f>IF(FN_MC!O263="","*",FN_MC!O263)</f>
        <v>0.41666666666666669</v>
      </c>
      <c r="J265" s="132">
        <f>IF(FN_MC!P263="","*",FN_MC!P263)</f>
        <v>0.125</v>
      </c>
      <c r="K265" s="141" t="str">
        <f>IF(FN_MC!AK263="","*",FN_MC!AK263)</f>
        <v>ZDK2</v>
      </c>
      <c r="L265" s="141" t="str">
        <f>IF(FN_MC!AM263="","*",FN_MC!AM263)</f>
        <v>ZVT-ZDK</v>
      </c>
      <c r="M265" s="141">
        <f>IF(FN_MC!AP263="","*",FN_MC!AP263)</f>
        <v>250</v>
      </c>
      <c r="N265" s="141" t="str">
        <f>IF(FN_MC!AM263="","*",FN_MC!AM263)</f>
        <v>ZVT-ZDK</v>
      </c>
      <c r="O265" s="174">
        <f>FN_MC!BH263</f>
        <v>0</v>
      </c>
      <c r="P265" s="90"/>
      <c r="Q265" s="145" t="str">
        <f>IF($A$2=1,IF(FN_MC!BJ263="","*",FN_MC!BJ263),IF(FN_MC!BK263="","*",FN_MC!BK263))</f>
        <v>Solicitado MC1 às 11h47, negado MC1 às 12h25 devido B59 em ZDK2 / Sem produção em D</v>
      </c>
    </row>
    <row r="266" spans="1:17">
      <c r="A266" s="97">
        <f>IF(FN_MC!B264="","*",FN_MC!B264)</f>
        <v>46012</v>
      </c>
      <c r="B266" s="98" t="str">
        <f>IF(FN_MC!X264="","*",FN_MC!X264)</f>
        <v>Oportunidade</v>
      </c>
      <c r="C266" s="99" t="str">
        <f>IF(FN_MC!S264="","*",FN_MC!S264)</f>
        <v>MALHA CENTRAL</v>
      </c>
      <c r="D266" s="99" t="str">
        <f>IF(FN_MC!T264="","*",FN_MC!T264)</f>
        <v>RAMAL</v>
      </c>
      <c r="E266" s="99" t="str">
        <f>IF(FN_MC!D264="","*",FN_MC!D264)</f>
        <v>V93</v>
      </c>
      <c r="F266" s="99" t="str">
        <f>IF(FN_MC!H264="","*",FN_MC!H264)</f>
        <v>ZFH2</v>
      </c>
      <c r="G266" s="99" t="str">
        <f>IF(FN_MC!M264="","*",FN_MC!M264)</f>
        <v>ZQY-ZFH</v>
      </c>
      <c r="H266" s="154">
        <f>IF(FN_MC!K264="","*",FN_MC!K264)</f>
        <v>185</v>
      </c>
      <c r="I266" s="132">
        <f>IF(FN_MC!O264="","*",FN_MC!O264)</f>
        <v>0.375</v>
      </c>
      <c r="J266" s="132">
        <f>IF(FN_MC!P264="","*",FN_MC!P264)</f>
        <v>8.3333333333333329E-2</v>
      </c>
      <c r="K266" s="141" t="str">
        <f>IF(FN_MC!AK264="","*",FN_MC!AK264)</f>
        <v>ZFH2</v>
      </c>
      <c r="L266" s="141" t="str">
        <f>IF(FN_MC!AM264="","*",FN_MC!AM264)</f>
        <v>ZQY-ZFH</v>
      </c>
      <c r="M266" s="141">
        <f>IF(FN_MC!AP264="","*",FN_MC!AP264)</f>
        <v>185</v>
      </c>
      <c r="N266" s="141" t="str">
        <f>IF(FN_MC!AM264="","*",FN_MC!AM264)</f>
        <v>ZQY-ZFH</v>
      </c>
      <c r="O266" s="174">
        <f>FN_MC!BH264</f>
        <v>2</v>
      </c>
      <c r="P266" s="90"/>
      <c r="Q266" s="145" t="str">
        <f>IF($A$2=1,IF(FN_MC!BJ264="","*",FN_MC!BJ264),IF(FN_MC!BK264="","*",FN_MC!BK264))</f>
        <v>Iintervalo para socaria (testes) no km 184+500 em ZQYZFH / Concedido intervalo para trab + teste (Avariou em intervalo)</v>
      </c>
    </row>
    <row r="267" spans="1:17">
      <c r="A267" s="97">
        <f>IF(FN_MC!B265="","*",FN_MC!B265)</f>
        <v>46012</v>
      </c>
      <c r="B267" s="98" t="str">
        <f>IF(FN_MC!X265="","*",FN_MC!X265)</f>
        <v>Oportunidade</v>
      </c>
      <c r="C267" s="99" t="str">
        <f>IF(FN_MC!S265="","*",FN_MC!S265)</f>
        <v>MALHA CENTRAL</v>
      </c>
      <c r="D267" s="99" t="str">
        <f>IF(FN_MC!T265="","*",FN_MC!T265)</f>
        <v>RAMAL</v>
      </c>
      <c r="E267" s="99" t="str">
        <f>IF(FN_MC!D265="","*",FN_MC!D265)</f>
        <v>E18</v>
      </c>
      <c r="F267" s="99" t="str">
        <f>IF(FN_MC!H265="","*",FN_MC!H265)</f>
        <v>ZIQ-ZQY</v>
      </c>
      <c r="G267" s="99" t="str">
        <f>IF(FN_MC!M265="","*",FN_MC!M265)</f>
        <v>ZIQ-ZQY</v>
      </c>
      <c r="H267" s="154">
        <f>IF(FN_MC!K265="","*",FN_MC!K265)</f>
        <v>178</v>
      </c>
      <c r="I267" s="132">
        <f>IF(FN_MC!O265="","*",FN_MC!O265)</f>
        <v>0.35416666666666669</v>
      </c>
      <c r="J267" s="132">
        <f>IF(FN_MC!P265="","*",FN_MC!P265)</f>
        <v>0.125</v>
      </c>
      <c r="K267" s="141" t="str">
        <f>IF(FN_MC!AK265="","*",FN_MC!AK265)</f>
        <v>ZIQ-ZQY</v>
      </c>
      <c r="L267" s="141" t="str">
        <f>IF(FN_MC!AM265="","*",FN_MC!AM265)</f>
        <v>ZIQ-ZQY</v>
      </c>
      <c r="M267" s="141">
        <f>IF(FN_MC!AP265="","*",FN_MC!AP265)</f>
        <v>178</v>
      </c>
      <c r="N267" s="141" t="str">
        <f>IF(FN_MC!AM265="","*",FN_MC!AM265)</f>
        <v>ZIQ-ZQY</v>
      </c>
      <c r="O267" s="174">
        <f>FN_MC!BH265</f>
        <v>0</v>
      </c>
      <c r="P267" s="90"/>
      <c r="Q267" s="145" t="str">
        <f>IF($A$2=1,IF(FN_MC!BJ265="","*",FN_MC!BJ265),IF(FN_MC!BK265="","*",FN_MC!BK265))</f>
        <v>Não solicitou MC1 em D / Suprimido intervalo em D</v>
      </c>
    </row>
    <row r="268" spans="1:17">
      <c r="A268" s="97">
        <f>IF(FN_MC!B266="","*",FN_MC!B266)</f>
        <v>46012</v>
      </c>
      <c r="B268" s="98" t="str">
        <f>IF(FN_MC!X266="","*",FN_MC!X266)</f>
        <v>Oportunidade</v>
      </c>
      <c r="C268" s="99" t="str">
        <f>IF(FN_MC!S266="","*",FN_MC!S266)</f>
        <v>MALHA CENTRAL</v>
      </c>
      <c r="D268" s="99" t="str">
        <f>IF(FN_MC!T266="","*",FN_MC!T266)</f>
        <v>RAMAL</v>
      </c>
      <c r="E268" s="99" t="str">
        <f>IF(FN_MC!D266="","*",FN_MC!D266)</f>
        <v>V42</v>
      </c>
      <c r="F268" s="99" t="str">
        <f>IF(FN_MC!H266="","*",FN_MC!H266)</f>
        <v>ZGT1</v>
      </c>
      <c r="G268" s="99" t="str">
        <f>IF(FN_MC!M266="","*",FN_MC!M266)</f>
        <v>ZGT-ZXE</v>
      </c>
      <c r="H268" s="154">
        <f>IF(FN_MC!K266="","*",FN_MC!K266)</f>
        <v>317</v>
      </c>
      <c r="I268" s="132">
        <f>IF(FN_MC!O266="","*",FN_MC!O266)</f>
        <v>0.27083333333333331</v>
      </c>
      <c r="J268" s="132">
        <f>IF(FN_MC!P266="","*",FN_MC!P266)</f>
        <v>8.3333333333333329E-2</v>
      </c>
      <c r="K268" s="141" t="str">
        <f>IF(FN_MC!AK266="","*",FN_MC!AK266)</f>
        <v>ZGT1</v>
      </c>
      <c r="L268" s="141" t="str">
        <f>IF(FN_MC!AM266="","*",FN_MC!AM266)</f>
        <v>ZGT-ZXE</v>
      </c>
      <c r="M268" s="141">
        <f>IF(FN_MC!AP266="","*",FN_MC!AP266)</f>
        <v>317</v>
      </c>
      <c r="N268" s="141" t="str">
        <f>IF(FN_MC!AM266="","*",FN_MC!AM266)</f>
        <v>ZGT-ZXE</v>
      </c>
      <c r="O268" s="174">
        <f>FN_MC!BH266</f>
        <v>2</v>
      </c>
      <c r="P268" s="90"/>
      <c r="Q268" s="145" t="str">
        <f>IF($A$2=1,IF(FN_MC!BJ266="","*",FN_MC!BJ266),IF(FN_MC!BK266="","*",FN_MC!BK266))</f>
        <v>Solicitado MC às 05h54, autorizado na VIA às 05h58 / Em intervalo para socaria no km 316+000 entre ZGT-ZXE / Realizado intervalo (Prod. Total 1610m)</v>
      </c>
    </row>
    <row r="269" spans="1:17" hidden="1">
      <c r="A269" s="97" t="str">
        <f>IF(FN_MC!B267="","*",FN_MC!B267)</f>
        <v>*</v>
      </c>
      <c r="B269" s="98" t="str">
        <f>IF(FN_MC!X267="","*",FN_MC!X267)</f>
        <v>*</v>
      </c>
      <c r="C269" s="99" t="str">
        <f>IF(FN_MC!S267="","*",FN_MC!S267)</f>
        <v>-</v>
      </c>
      <c r="D269" s="99" t="str">
        <f>IF(FN_MC!T267="","*",FN_MC!T267)</f>
        <v>-</v>
      </c>
      <c r="E269" s="99" t="str">
        <f>IF(FN_MC!D267="","*",FN_MC!D267)</f>
        <v>*</v>
      </c>
      <c r="F269" s="99" t="str">
        <f>IF(FN_MC!H267="","*",FN_MC!H267)</f>
        <v>*</v>
      </c>
      <c r="G269" s="99" t="str">
        <f>IF(FN_MC!M267="","*",FN_MC!M267)</f>
        <v>-</v>
      </c>
      <c r="H269" s="154" t="str">
        <f>IF(FN_MC!K267="","*",FN_MC!K267)</f>
        <v>*</v>
      </c>
      <c r="I269" s="132" t="str">
        <f>IF(FN_MC!O267="","*",FN_MC!O267)</f>
        <v>*</v>
      </c>
      <c r="J269" s="132" t="str">
        <f>IF(FN_MC!P267="","*",FN_MC!P267)</f>
        <v>*</v>
      </c>
      <c r="K269" s="141" t="str">
        <f>IF(FN_MC!AK267="","*",FN_MC!AK267)</f>
        <v>-</v>
      </c>
      <c r="L269" s="141" t="str">
        <f>IF(FN_MC!AM267="","*",FN_MC!AM267)</f>
        <v>-</v>
      </c>
      <c r="M269" s="141" t="str">
        <f>IF(FN_MC!AP267="","*",FN_MC!AP267)</f>
        <v>-</v>
      </c>
      <c r="N269" s="141" t="str">
        <f>IF(FN_MC!AM267="","*",FN_MC!AM267)</f>
        <v>-</v>
      </c>
      <c r="O269" s="174">
        <f>FN_MC!BH267</f>
        <v>0</v>
      </c>
      <c r="P269" s="90"/>
      <c r="Q269" s="145" t="str">
        <f>IF($A$2=1,IF(FN_MC!BJ267="","*",FN_MC!BJ267),IF(FN_MC!BK267="","*",FN_MC!BK267))</f>
        <v>*</v>
      </c>
    </row>
    <row r="270" spans="1:17" ht="30" hidden="1" customHeight="1">
      <c r="A270" s="97">
        <f>IF(FN_MC!B268="","*",FN_MC!B268)</f>
        <v>46013</v>
      </c>
      <c r="B270" s="98" t="str">
        <f>IF(FN_MC!X268="","*",FN_MC!X268)</f>
        <v>Oportunidade</v>
      </c>
      <c r="C270" s="99" t="str">
        <f>IF(FN_MC!S268="","*",FN_MC!S268)</f>
        <v>FERRONORTE</v>
      </c>
      <c r="D270" s="99" t="str">
        <f>IF(FN_MC!T268="","*",FN_MC!T268)</f>
        <v>TGR-TRO</v>
      </c>
      <c r="E270" s="99" t="str">
        <f>IF(FN_MC!D268="","*",FN_MC!D268)</f>
        <v>A80</v>
      </c>
      <c r="F270" s="99" t="str">
        <f>IF(FN_MC!H268="","*",FN_MC!H268)</f>
        <v>TRO</v>
      </c>
      <c r="G270" s="99" t="str">
        <f>IF(FN_MC!M268="","*",FN_MC!M268)</f>
        <v>TROTGR</v>
      </c>
      <c r="H270" s="154">
        <f>IF(FN_MC!K268="","*",FN_MC!K268)</f>
        <v>759</v>
      </c>
      <c r="I270" s="132">
        <f>IF(FN_MC!O268="","*",FN_MC!O268)</f>
        <v>0.375</v>
      </c>
      <c r="J270" s="132">
        <f>IF(FN_MC!P268="","*",FN_MC!P268)</f>
        <v>4.1666666666666664E-2</v>
      </c>
      <c r="K270" s="141" t="str">
        <f>IF(FN_MC!AK268="","*",FN_MC!AK268)</f>
        <v>TRO</v>
      </c>
      <c r="L270" s="141" t="str">
        <f>IF(FN_MC!AM268="","*",FN_MC!AM268)</f>
        <v>TROTGR</v>
      </c>
      <c r="M270" s="141">
        <f>IF(FN_MC!AP268="","*",FN_MC!AP268)</f>
        <v>759</v>
      </c>
      <c r="N270" s="141" t="str">
        <f>IF(FN_MC!AM268="","*",FN_MC!AM268)</f>
        <v>TROTGR</v>
      </c>
      <c r="O270" s="174">
        <f>FN_MC!BH268</f>
        <v>0</v>
      </c>
      <c r="P270" s="90"/>
      <c r="Q270" s="351" t="str">
        <f>IF($A$2=1,IF(FN_MC!BJ268="","*",FN_MC!BJ268),IF(FN_MC!BK268="","*",FN_MC!BK268))</f>
        <v>mc1 as 08:40h, licença as 09:35h, em inspeção a TRO</v>
      </c>
    </row>
    <row r="271" spans="1:17" ht="18.75" hidden="1" customHeight="1">
      <c r="A271" s="97">
        <f>IF(FN_MC!B269="","*",FN_MC!B269)</f>
        <v>46013</v>
      </c>
      <c r="B271" s="98" t="str">
        <f>IF(FN_MC!X269="","*",FN_MC!X269)</f>
        <v>Oportunidade</v>
      </c>
      <c r="C271" s="99" t="str">
        <f>IF(FN_MC!S269="","*",FN_MC!S269)</f>
        <v>FERRONORTE</v>
      </c>
      <c r="D271" s="99" t="str">
        <f>IF(FN_MC!T269="","*",FN_MC!T269)</f>
        <v>TGR-TRO</v>
      </c>
      <c r="E271" s="99" t="str">
        <f>IF(FN_MC!D269="","*",FN_MC!D269)</f>
        <v>W70</v>
      </c>
      <c r="F271" s="99" t="str">
        <f>IF(FN_MC!H269="","*",FN_MC!H269)</f>
        <v>TGR2</v>
      </c>
      <c r="G271" s="99" t="str">
        <f>IF(FN_MC!M269="","*",FN_MC!M269)</f>
        <v>TGR-TBE</v>
      </c>
      <c r="H271" s="154">
        <f>IF(FN_MC!K269="","*",FN_MC!K269)</f>
        <v>507</v>
      </c>
      <c r="I271" s="132">
        <f>IF(FN_MC!O269="","*",FN_MC!O269)</f>
        <v>0.45833333333333331</v>
      </c>
      <c r="J271" s="132">
        <f>IF(FN_MC!P269="","*",FN_MC!P269)</f>
        <v>8.3333333333333329E-2</v>
      </c>
      <c r="K271" s="141" t="str">
        <f>IF(FN_MC!AK269="","*",FN_MC!AK269)</f>
        <v>TGR2</v>
      </c>
      <c r="L271" s="141" t="str">
        <f>IF(FN_MC!AM269="","*",FN_MC!AM269)</f>
        <v>TGR-TBE</v>
      </c>
      <c r="M271" s="141">
        <f>IF(FN_MC!AP269="","*",FN_MC!AP269)</f>
        <v>507</v>
      </c>
      <c r="N271" s="141" t="str">
        <f>IF(FN_MC!AM269="","*",FN_MC!AM269)</f>
        <v>TGR-TBE</v>
      </c>
      <c r="O271" s="174">
        <f>FN_MC!BH269</f>
        <v>2</v>
      </c>
      <c r="P271" s="90"/>
      <c r="Q271" s="351" t="str">
        <f>IF($A$2=1,IF(FN_MC!BJ269="","*",FN_MC!BJ269),IF(FN_MC!BK269="","*",FN_MC!BK269))</f>
        <v>mc1 as 09:14h, licença as 10:07h , em descarga as 10:34 até as 11:44, segunda descarga das 13:11 as 14:06h, 16 vagões</v>
      </c>
    </row>
    <row r="272" spans="1:17" ht="30" hidden="1" customHeight="1">
      <c r="A272" s="97">
        <f>IF(FN_MC!B270="","*",FN_MC!B270)</f>
        <v>46013</v>
      </c>
      <c r="B272" s="98" t="str">
        <f>IF(FN_MC!X270="","*",FN_MC!X270)</f>
        <v>Oportunidade</v>
      </c>
      <c r="C272" s="99" t="str">
        <f>IF(FN_MC!S270="","*",FN_MC!S270)</f>
        <v>FERRONORTE</v>
      </c>
      <c r="D272" s="99" t="str">
        <f>IF(FN_MC!T270="","*",FN_MC!T270)</f>
        <v>TCS-TGR</v>
      </c>
      <c r="E272" s="99" t="str">
        <f>IF(FN_MC!D270="","*",FN_MC!D270)</f>
        <v>V86</v>
      </c>
      <c r="F272" s="99" t="str">
        <f>IF(FN_MC!H270="","*",FN_MC!H270)</f>
        <v>TOM2</v>
      </c>
      <c r="G272" s="99" t="str">
        <f>IF(FN_MC!M270="","*",FN_MC!M270)</f>
        <v>TPC-TVL</v>
      </c>
      <c r="H272" s="154">
        <f>IF(FN_MC!K270="","*",FN_MC!K270)</f>
        <v>437.95</v>
      </c>
      <c r="I272" s="132">
        <f>IF(FN_MC!O270="","*",FN_MC!O270)</f>
        <v>0.39583333333333331</v>
      </c>
      <c r="J272" s="132">
        <f>IF(FN_MC!P270="","*",FN_MC!P270)</f>
        <v>8.3333333333333329E-2</v>
      </c>
      <c r="K272" s="141" t="str">
        <f>IF(FN_MC!AK270="","*",FN_MC!AK270)</f>
        <v>TOM2</v>
      </c>
      <c r="L272" s="141" t="str">
        <f>IF(FN_MC!AM270="","*",FN_MC!AM270)</f>
        <v>TPC-TVL</v>
      </c>
      <c r="M272" s="141">
        <f>IF(FN_MC!AP270="","*",FN_MC!AP270)</f>
        <v>437.95</v>
      </c>
      <c r="N272" s="141" t="str">
        <f>IF(FN_MC!AM270="","*",FN_MC!AM270)</f>
        <v>TPC-TVL</v>
      </c>
      <c r="O272" s="174">
        <f>FN_MC!BH270</f>
        <v>0</v>
      </c>
      <c r="P272" s="90"/>
      <c r="Q272" s="351" t="str">
        <f>IF($A$2=1,IF(FN_MC!BJ270="","*",FN_MC!BJ270),IF(FN_MC!BK270="","*",FN_MC!BK270))</f>
        <v>Mc1 9h, autorizado as 09:31, em intervalo as 12:24 até as 13:24 retornando para TOM</v>
      </c>
    </row>
    <row r="273" spans="1:17" ht="30" hidden="1" customHeight="1">
      <c r="A273" s="97">
        <f>IF(FN_MC!B271="","*",FN_MC!B271)</f>
        <v>46013</v>
      </c>
      <c r="B273" s="98" t="str">
        <f>IF(FN_MC!X271="","*",FN_MC!X271)</f>
        <v>Oportunidade</v>
      </c>
      <c r="C273" s="99" t="str">
        <f>IF(FN_MC!S271="","*",FN_MC!S271)</f>
        <v>FERRONORTE</v>
      </c>
      <c r="D273" s="99" t="str">
        <f>IF(FN_MC!T271="","*",FN_MC!T271)</f>
        <v>TCS-TGR</v>
      </c>
      <c r="E273" s="99" t="str">
        <f>IF(FN_MC!D271="","*",FN_MC!D271)</f>
        <v>MARCOS (TF-520)</v>
      </c>
      <c r="F273" s="99" t="str">
        <f>IF(FN_MC!H271="","*",FN_MC!H271)</f>
        <v>TCSTAG</v>
      </c>
      <c r="G273" s="99" t="str">
        <f>IF(FN_MC!M271="","*",FN_MC!M271)</f>
        <v>TMR-TLA</v>
      </c>
      <c r="H273" s="154">
        <f>IF(FN_MC!K271="","*",FN_MC!K271)</f>
        <v>332.39</v>
      </c>
      <c r="I273" s="132">
        <f>IF(FN_MC!O271="","*",FN_MC!O271)</f>
        <v>0.375</v>
      </c>
      <c r="J273" s="132">
        <f>IF(FN_MC!P271="","*",FN_MC!P271)</f>
        <v>8.3333333333333329E-2</v>
      </c>
      <c r="K273" s="141" t="str">
        <f>IF(FN_MC!AK271="","*",FN_MC!AK271)</f>
        <v>TCSTAG</v>
      </c>
      <c r="L273" s="141" t="str">
        <f>IF(FN_MC!AM271="","*",FN_MC!AM271)</f>
        <v>TMR-TLA</v>
      </c>
      <c r="M273" s="141">
        <f>IF(FN_MC!AP271="","*",FN_MC!AP271)</f>
        <v>332.39</v>
      </c>
      <c r="N273" s="141" t="str">
        <f>IF(FN_MC!AM271="","*",FN_MC!AM271)</f>
        <v>TMR-TLA</v>
      </c>
      <c r="O273" s="174">
        <f>FN_MC!BH271</f>
        <v>2</v>
      </c>
      <c r="P273" s="90"/>
      <c r="Q273" s="351" t="str">
        <f>IF($A$2=1,IF(FN_MC!BJ271="","*",FN_MC!BJ271),IF(FN_MC!BK271="","*",FN_MC!BK271))</f>
        <v>Alinhado intervalo as 11:27 até as 13:27, intervalo entregue as 14:08, 2 soldas realizadas</v>
      </c>
    </row>
    <row r="274" spans="1:17" hidden="1">
      <c r="A274" s="97">
        <f>IF(FN_MC!B272="","*",FN_MC!B272)</f>
        <v>46013</v>
      </c>
      <c r="B274" s="98" t="str">
        <f>IF(FN_MC!X272="","*",FN_MC!X272)</f>
        <v>Oportunidade</v>
      </c>
      <c r="C274" s="99" t="str">
        <f>IF(FN_MC!S272="","*",FN_MC!S272)</f>
        <v>FERRONORTE</v>
      </c>
      <c r="D274" s="99" t="str">
        <f>IF(FN_MC!T272="","*",FN_MC!T272)</f>
        <v>TMI-TCS</v>
      </c>
      <c r="E274" s="99" t="str">
        <f>IF(FN_MC!D272="","*",FN_MC!D272)</f>
        <v>W50</v>
      </c>
      <c r="F274" s="99" t="str">
        <f>IF(FN_MC!H272="","*",FN_MC!H272)</f>
        <v>TCS</v>
      </c>
      <c r="G274" s="99" t="str">
        <f>IF(FN_MC!M272="","*",FN_MC!M272)</f>
        <v>TCS-TAG</v>
      </c>
      <c r="H274" s="154">
        <f>IF(FN_MC!K272="","*",FN_MC!K272)</f>
        <v>290</v>
      </c>
      <c r="I274" s="132">
        <f>IF(FN_MC!O272="","*",FN_MC!O272)</f>
        <v>0.375</v>
      </c>
      <c r="J274" s="132">
        <f>IF(FN_MC!P272="","*",FN_MC!P272)</f>
        <v>4.1666666666666664E-2</v>
      </c>
      <c r="K274" s="141" t="str">
        <f>IF(FN_MC!AK272="","*",FN_MC!AK272)</f>
        <v>TCS</v>
      </c>
      <c r="L274" s="141" t="str">
        <f>IF(FN_MC!AM272="","*",FN_MC!AM272)</f>
        <v>TCS-TAG</v>
      </c>
      <c r="M274" s="141">
        <f>IF(FN_MC!AP272="","*",FN_MC!AP272)</f>
        <v>290</v>
      </c>
      <c r="N274" s="141" t="str">
        <f>IF(FN_MC!AM272="","*",FN_MC!AM272)</f>
        <v>TCS-TAG</v>
      </c>
      <c r="O274" s="174">
        <f>FN_MC!BH272</f>
        <v>2</v>
      </c>
      <c r="P274" s="90"/>
      <c r="Q274" s="351" t="str">
        <f>IF($A$2=1,IF(FN_MC!BJ272="","*",FN_MC!BJ272),IF(FN_MC!BK272="","*",FN_MC!BK272))</f>
        <v>mc1 as 11hMc1 11:04, autorizado as 11:24, em deslocamento para TGR</v>
      </c>
    </row>
    <row r="275" spans="1:17" hidden="1">
      <c r="A275" s="97">
        <f>IF(FN_MC!B273="","*",FN_MC!B273)</f>
        <v>46013</v>
      </c>
      <c r="B275" s="98" t="str">
        <f>IF(FN_MC!X273="","*",FN_MC!X273)</f>
        <v>Oportunidade</v>
      </c>
      <c r="C275" s="99" t="str">
        <f>IF(FN_MC!S273="","*",FN_MC!S273)</f>
        <v>FERRONORTE</v>
      </c>
      <c r="D275" s="99" t="str">
        <f>IF(FN_MC!T273="","*",FN_MC!T273)</f>
        <v>TMI-TCS</v>
      </c>
      <c r="E275" s="99" t="str">
        <f>IF(FN_MC!D273="","*",FN_MC!D273)</f>
        <v>W48</v>
      </c>
      <c r="F275" s="99" t="str">
        <f>IF(FN_MC!H273="","*",FN_MC!H273)</f>
        <v>TAP</v>
      </c>
      <c r="G275" s="99" t="str">
        <f>IF(FN_MC!M273="","*",FN_MC!M273)</f>
        <v>TAP-ZVP</v>
      </c>
      <c r="H275" s="154">
        <f>IF(FN_MC!K273="","*",FN_MC!K273)</f>
        <v>26</v>
      </c>
      <c r="I275" s="132">
        <f>IF(FN_MC!O273="","*",FN_MC!O273)</f>
        <v>0.375</v>
      </c>
      <c r="J275" s="132">
        <f>IF(FN_MC!P273="","*",FN_MC!P273)</f>
        <v>4.1666666666666664E-2</v>
      </c>
      <c r="K275" s="141" t="str">
        <f>IF(FN_MC!AK273="","*",FN_MC!AK273)</f>
        <v>TAP</v>
      </c>
      <c r="L275" s="141" t="str">
        <f>IF(FN_MC!AM273="","*",FN_MC!AM273)</f>
        <v>TAP-ZVP</v>
      </c>
      <c r="M275" s="141">
        <f>IF(FN_MC!AP273="","*",FN_MC!AP273)</f>
        <v>26</v>
      </c>
      <c r="N275" s="141" t="str">
        <f>IF(FN_MC!AM273="","*",FN_MC!AM273)</f>
        <v>TAP-ZVP</v>
      </c>
      <c r="O275" s="174">
        <f>FN_MC!BH273</f>
        <v>2</v>
      </c>
      <c r="P275" s="90"/>
      <c r="Q275" s="351" t="str">
        <f>IF($A$2=1,IF(FN_MC!BJ273="","*",FN_MC!BJ273),IF(FN_MC!BK273="","*",FN_MC!BK273))</f>
        <v xml:space="preserve">Mc1 08:15, autorizado as 10:37, em deslocamento para ZVP </v>
      </c>
    </row>
    <row r="276" spans="1:17" hidden="1">
      <c r="A276" s="97">
        <f>IF(FN_MC!B274="","*",FN_MC!B274)</f>
        <v>46013</v>
      </c>
      <c r="B276" s="98" t="str">
        <f>IF(FN_MC!X274="","*",FN_MC!X274)</f>
        <v>Oportunidade</v>
      </c>
      <c r="C276" s="99" t="str">
        <f>IF(FN_MC!S274="","*",FN_MC!S274)</f>
        <v>MALHA CENTRAL</v>
      </c>
      <c r="D276" s="99" t="str">
        <f>IF(FN_MC!T274="","*",FN_MC!T274)</f>
        <v>RAMAL</v>
      </c>
      <c r="E276" s="99" t="str">
        <f>IF(FN_MC!D274="","*",FN_MC!D274)</f>
        <v>E17</v>
      </c>
      <c r="F276" s="99" t="str">
        <f>IF(FN_MC!H274="","*",FN_MC!H274)</f>
        <v>ZDK2</v>
      </c>
      <c r="G276" s="99" t="str">
        <f>IF(FN_MC!M274="","*",FN_MC!M274)</f>
        <v>ZVT-ZDK</v>
      </c>
      <c r="H276" s="154">
        <f>IF(FN_MC!K274="","*",FN_MC!K274)</f>
        <v>250</v>
      </c>
      <c r="I276" s="132">
        <f>IF(FN_MC!O274="","*",FN_MC!O274)</f>
        <v>0.41666666666666669</v>
      </c>
      <c r="J276" s="132">
        <f>IF(FN_MC!P274="","*",FN_MC!P274)</f>
        <v>0.125</v>
      </c>
      <c r="K276" s="141" t="str">
        <f>IF(FN_MC!AK274="","*",FN_MC!AK274)</f>
        <v>ZDK2</v>
      </c>
      <c r="L276" s="141" t="str">
        <f>IF(FN_MC!AM274="","*",FN_MC!AM274)</f>
        <v>ZVT-ZDK</v>
      </c>
      <c r="M276" s="141">
        <f>IF(FN_MC!AP274="","*",FN_MC!AP274)</f>
        <v>250</v>
      </c>
      <c r="N276" s="141" t="str">
        <f>IF(FN_MC!AM274="","*",FN_MC!AM274)</f>
        <v>ZVT-ZDK</v>
      </c>
      <c r="O276" s="174">
        <f>FN_MC!BH274</f>
        <v>2</v>
      </c>
      <c r="P276" s="90"/>
      <c r="Q276" s="351" t="str">
        <f>IF($A$2=1,IF(FN_MC!BJ274="","*",FN_MC!BJ274),IF(FN_MC!BK274="","*",FN_MC!BK274))</f>
        <v>MC1  as 08:25 aguardando faixa, em intervalo as 11:28 até as 14:28, 3 soldas realizadas</v>
      </c>
    </row>
    <row r="277" spans="1:17" hidden="1">
      <c r="A277" s="97">
        <f>IF(FN_MC!B275="","*",FN_MC!B275)</f>
        <v>46013</v>
      </c>
      <c r="B277" s="98" t="str">
        <f>IF(FN_MC!X275="","*",FN_MC!X275)</f>
        <v>Oportunidade</v>
      </c>
      <c r="C277" s="99" t="str">
        <f>IF(FN_MC!S275="","*",FN_MC!S275)</f>
        <v>MALHA CENTRAL</v>
      </c>
      <c r="D277" s="99" t="str">
        <f>IF(FN_MC!T275="","*",FN_MC!T275)</f>
        <v>RAMAL</v>
      </c>
      <c r="E277" s="99" t="str">
        <f>IF(FN_MC!D275="","*",FN_MC!D275)</f>
        <v>E14</v>
      </c>
      <c r="F277" s="99" t="str">
        <f>IF(FN_MC!H275="","*",FN_MC!H275)</f>
        <v>ZTR2</v>
      </c>
      <c r="G277" s="99" t="str">
        <f>IF(FN_MC!M275="","*",FN_MC!M275)</f>
        <v>ZTR-ZIQ</v>
      </c>
      <c r="H277" s="154">
        <f>IF(FN_MC!K275="","*",FN_MC!K275)</f>
        <v>228.4</v>
      </c>
      <c r="I277" s="132">
        <f>IF(FN_MC!O275="","*",FN_MC!O275)</f>
        <v>0.99930555555555556</v>
      </c>
      <c r="J277" s="132">
        <f>IF(FN_MC!P275="","*",FN_MC!P275)</f>
        <v>4.1666666666666664E-2</v>
      </c>
      <c r="K277" s="141" t="str">
        <f>IF(FN_MC!AK275="","*",FN_MC!AK275)</f>
        <v>ZTR2</v>
      </c>
      <c r="L277" s="141" t="str">
        <f>IF(FN_MC!AM275="","*",FN_MC!AM275)</f>
        <v>ZTR-ZIQ</v>
      </c>
      <c r="M277" s="141">
        <f>IF(FN_MC!AP275="","*",FN_MC!AP275)</f>
        <v>185</v>
      </c>
      <c r="N277" s="141" t="str">
        <f>IF(FN_MC!AM275="","*",FN_MC!AM275)</f>
        <v>ZTR-ZIQ</v>
      </c>
      <c r="O277" s="174">
        <f>FN_MC!BH275</f>
        <v>0</v>
      </c>
      <c r="P277" s="90"/>
      <c r="Q277" s="351" t="str">
        <f>IF($A$2=1,IF(FN_MC!BJ275="","*",FN_MC!BJ275),IF(FN_MC!BK275="","*",FN_MC!BK275))</f>
        <v>mc1 as 23:59h</v>
      </c>
    </row>
    <row r="278" spans="1:17" hidden="1">
      <c r="A278" s="97">
        <f>IF(FN_MC!B276="","*",FN_MC!B276)</f>
        <v>46013</v>
      </c>
      <c r="B278" s="98" t="str">
        <f>IF(FN_MC!X276="","*",FN_MC!X276)</f>
        <v>Oportunidade</v>
      </c>
      <c r="C278" s="99" t="str">
        <f>IF(FN_MC!S276="","*",FN_MC!S276)</f>
        <v>MALHA CENTRAL</v>
      </c>
      <c r="D278" s="99" t="str">
        <f>IF(FN_MC!T276="","*",FN_MC!T276)</f>
        <v>RAMAL</v>
      </c>
      <c r="E278" s="99" t="str">
        <f>IF(FN_MC!D276="","*",FN_MC!D276)</f>
        <v>V93</v>
      </c>
      <c r="F278" s="99" t="str">
        <f>IF(FN_MC!H276="","*",FN_MC!H276)</f>
        <v>ZFH2</v>
      </c>
      <c r="G278" s="99" t="str">
        <f>IF(FN_MC!M276="","*",FN_MC!M276)</f>
        <v>ZQY-ZFH</v>
      </c>
      <c r="H278" s="154">
        <f>IF(FN_MC!K276="","*",FN_MC!K276)</f>
        <v>185</v>
      </c>
      <c r="I278" s="132">
        <f>IF(FN_MC!O276="","*",FN_MC!O276)</f>
        <v>0.375</v>
      </c>
      <c r="J278" s="132">
        <f>IF(FN_MC!P276="","*",FN_MC!P276)</f>
        <v>4.1666666666666664E-2</v>
      </c>
      <c r="K278" s="141" t="str">
        <f>IF(FN_MC!AK276="","*",FN_MC!AK276)</f>
        <v>ZFH2</v>
      </c>
      <c r="L278" s="141" t="str">
        <f>IF(FN_MC!AM276="","*",FN_MC!AM276)</f>
        <v>ZQY-ZFH</v>
      </c>
      <c r="M278" s="141">
        <f>IF(FN_MC!AP276="","*",FN_MC!AP276)</f>
        <v>185</v>
      </c>
      <c r="N278" s="141" t="str">
        <f>IF(FN_MC!AM276="","*",FN_MC!AM276)</f>
        <v>ZQY-ZFH</v>
      </c>
      <c r="O278" s="174">
        <f>FN_MC!BH276</f>
        <v>2</v>
      </c>
      <c r="P278" s="90"/>
      <c r="Q278" s="351" t="str">
        <f>IF($A$2=1,IF(FN_MC!BJ276="","*",FN_MC!BJ276),IF(FN_MC!BK276="","*",FN_MC!BK276))</f>
        <v>MC1 12:25, previsão de faixa as 15h, em deslocamento para local de trabalho</v>
      </c>
    </row>
    <row r="279" spans="1:17" hidden="1">
      <c r="A279" s="97">
        <f>IF(FN_MC!B277="","*",FN_MC!B277)</f>
        <v>46013</v>
      </c>
      <c r="B279" s="98" t="str">
        <f>IF(FN_MC!X277="","*",FN_MC!X277)</f>
        <v>Oportunidade</v>
      </c>
      <c r="C279" s="99" t="str">
        <f>IF(FN_MC!S277="","*",FN_MC!S277)</f>
        <v>MALHA CENTRAL</v>
      </c>
      <c r="D279" s="99" t="str">
        <f>IF(FN_MC!T277="","*",FN_MC!T277)</f>
        <v>RAMAL</v>
      </c>
      <c r="E279" s="99" t="str">
        <f>IF(FN_MC!D277="","*",FN_MC!D277)</f>
        <v>E18</v>
      </c>
      <c r="F279" s="99" t="str">
        <f>IF(FN_MC!H277="","*",FN_MC!H277)</f>
        <v>ZIQ-ZQY</v>
      </c>
      <c r="G279" s="99" t="str">
        <f>IF(FN_MC!M277="","*",FN_MC!M277)</f>
        <v>ZIQ-ZQY</v>
      </c>
      <c r="H279" s="154">
        <f>IF(FN_MC!K277="","*",FN_MC!K277)</f>
        <v>178</v>
      </c>
      <c r="I279" s="132">
        <f>IF(FN_MC!O277="","*",FN_MC!O277)</f>
        <v>0.35416666666666669</v>
      </c>
      <c r="J279" s="132">
        <f>IF(FN_MC!P277="","*",FN_MC!P277)</f>
        <v>0.125</v>
      </c>
      <c r="K279" s="141" t="str">
        <f>IF(FN_MC!AK277="","*",FN_MC!AK277)</f>
        <v>ZIQ-ZQY</v>
      </c>
      <c r="L279" s="141" t="str">
        <f>IF(FN_MC!AM277="","*",FN_MC!AM277)</f>
        <v>ZIQ-ZQY</v>
      </c>
      <c r="M279" s="141">
        <f>IF(FN_MC!AP277="","*",FN_MC!AP277)</f>
        <v>178</v>
      </c>
      <c r="N279" s="141" t="str">
        <f>IF(FN_MC!AM277="","*",FN_MC!AM277)</f>
        <v>ZIQ-ZQY</v>
      </c>
      <c r="O279" s="174">
        <f>FN_MC!BH277</f>
        <v>0</v>
      </c>
      <c r="P279" s="90"/>
      <c r="Q279" s="351" t="str">
        <f>IF($A$2=1,IF(FN_MC!BJ277="","*",FN_MC!BJ277),IF(FN_MC!BK277="","*",FN_MC!BK277))</f>
        <v>MC1  as 08:32, faixa após M87 as 14h</v>
      </c>
    </row>
    <row r="280" spans="1:17" hidden="1">
      <c r="A280" s="97">
        <f>IF(FN_MC!B278="","*",FN_MC!B278)</f>
        <v>46013</v>
      </c>
      <c r="B280" s="98" t="str">
        <f>IF(FN_MC!X278="","*",FN_MC!X278)</f>
        <v>Oportunidade</v>
      </c>
      <c r="C280" s="99" t="str">
        <f>IF(FN_MC!S278="","*",FN_MC!S278)</f>
        <v>MALHA CENTRAL</v>
      </c>
      <c r="D280" s="99" t="str">
        <f>IF(FN_MC!T278="","*",FN_MC!T278)</f>
        <v>RAMAL</v>
      </c>
      <c r="E280" s="99" t="str">
        <f>IF(FN_MC!D278="","*",FN_MC!D278)</f>
        <v>V42</v>
      </c>
      <c r="F280" s="99" t="str">
        <f>IF(FN_MC!H278="","*",FN_MC!H278)</f>
        <v>ZGT1</v>
      </c>
      <c r="G280" s="99" t="str">
        <f>IF(FN_MC!M278="","*",FN_MC!M278)</f>
        <v>ZGT-ZXE</v>
      </c>
      <c r="H280" s="154">
        <f>IF(FN_MC!K278="","*",FN_MC!K278)</f>
        <v>319</v>
      </c>
      <c r="I280" s="132">
        <f>IF(FN_MC!O278="","*",FN_MC!O278)</f>
        <v>0.27083333333333331</v>
      </c>
      <c r="J280" s="132">
        <f>IF(FN_MC!P278="","*",FN_MC!P278)</f>
        <v>8.3333333333333329E-2</v>
      </c>
      <c r="K280" s="141" t="str">
        <f>IF(FN_MC!AK278="","*",FN_MC!AK278)</f>
        <v>ZGT1</v>
      </c>
      <c r="L280" s="141" t="str">
        <f>IF(FN_MC!AM278="","*",FN_MC!AM278)</f>
        <v>ZGT-ZXE</v>
      </c>
      <c r="M280" s="141">
        <f>IF(FN_MC!AP278="","*",FN_MC!AP278)</f>
        <v>319</v>
      </c>
      <c r="N280" s="141" t="str">
        <f>IF(FN_MC!AM278="","*",FN_MC!AM278)</f>
        <v>ZGT-ZXE</v>
      </c>
      <c r="O280" s="174">
        <f>FN_MC!BH278</f>
        <v>2</v>
      </c>
      <c r="P280" s="90"/>
      <c r="Q280" s="351" t="str">
        <f>IF($A$2=1,IF(FN_MC!BJ278="","*",FN_MC!BJ278),IF(FN_MC!BK278="","*",FN_MC!BK278))</f>
        <v>MC1 06:20, em intervalo as 08:52</v>
      </c>
    </row>
    <row r="281" spans="1:17" hidden="1">
      <c r="A281" s="97">
        <f>IF(FN_MC!B279="","*",FN_MC!B279)</f>
        <v>46013</v>
      </c>
      <c r="B281" s="98" t="str">
        <f>IF(FN_MC!X279="","*",FN_MC!X279)</f>
        <v>Oportunidade</v>
      </c>
      <c r="C281" s="99" t="str">
        <f>IF(FN_MC!S279="","*",FN_MC!S279)</f>
        <v>MALHA CENTRAL</v>
      </c>
      <c r="D281" s="99" t="str">
        <f>IF(FN_MC!T279="","*",FN_MC!T279)</f>
        <v>RAMAL</v>
      </c>
      <c r="E281" s="99" t="str">
        <f>IF(FN_MC!D279="","*",FN_MC!D279)</f>
        <v>N21</v>
      </c>
      <c r="F281" s="99" t="str">
        <f>IF(FN_MC!H279="","*",FN_MC!H279)</f>
        <v>ZTO</v>
      </c>
      <c r="G281" s="99" t="str">
        <f>IF(FN_MC!M279="","*",FN_MC!M279)</f>
        <v>ZTO-ZXE</v>
      </c>
      <c r="H281" s="154">
        <f>IF(FN_MC!K279="","*",FN_MC!K279)</f>
        <v>255.5</v>
      </c>
      <c r="I281" s="132">
        <f>IF(FN_MC!O279="","*",FN_MC!O279)</f>
        <v>0.375</v>
      </c>
      <c r="J281" s="132">
        <f>IF(FN_MC!P279="","*",FN_MC!P279)</f>
        <v>4.1666666666666664E-2</v>
      </c>
      <c r="K281" s="141" t="str">
        <f>IF(FN_MC!AK279="","*",FN_MC!AK279)</f>
        <v>ZTO</v>
      </c>
      <c r="L281" s="141" t="str">
        <f>IF(FN_MC!AM279="","*",FN_MC!AM279)</f>
        <v>ZTO-ZXE</v>
      </c>
      <c r="M281" s="141">
        <f>IF(FN_MC!AP279="","*",FN_MC!AP279)</f>
        <v>255.5</v>
      </c>
      <c r="N281" s="141" t="str">
        <f>IF(FN_MC!AM279="","*",FN_MC!AM279)</f>
        <v>ZTO-ZXE</v>
      </c>
      <c r="O281" s="174">
        <f>FN_MC!BH279</f>
        <v>2</v>
      </c>
      <c r="P281" s="90"/>
      <c r="Q281" s="351" t="str">
        <f>IF($A$2=1,IF(FN_MC!BJ279="","*",FN_MC!BJ279),IF(FN_MC!BK279="","*",FN_MC!BK279))</f>
        <v>Equipe acionada as 07:30, previsão em ZTO as 9:10</v>
      </c>
    </row>
    <row r="282" spans="1:17" hidden="1">
      <c r="A282" s="97">
        <f>IF(FN_MC!B280="","*",FN_MC!B280)</f>
        <v>46013</v>
      </c>
      <c r="B282" s="98" t="str">
        <f>IF(FN_MC!X280="","*",FN_MC!X280)</f>
        <v>Contrato</v>
      </c>
      <c r="C282" s="99" t="str">
        <f>IF(FN_MC!S280="","*",FN_MC!S280)</f>
        <v>FERRONORTE</v>
      </c>
      <c r="D282" s="99" t="str">
        <f>IF(FN_MC!T280="","*",FN_MC!T280)</f>
        <v>TMI-TCS</v>
      </c>
      <c r="E282" s="99" t="str">
        <f>IF(FN_MC!D280="","*",FN_MC!D280)</f>
        <v>A60</v>
      </c>
      <c r="F282" s="99" t="str">
        <f>IF(FN_MC!H280="","*",FN_MC!H280)</f>
        <v>TMITRP</v>
      </c>
      <c r="G282" s="99" t="str">
        <f>IF(FN_MC!M280="","*",FN_MC!M280)</f>
        <v>TMITRP-TCS</v>
      </c>
      <c r="H282" s="154">
        <f>IF(FN_MC!K280="","*",FN_MC!K280)</f>
        <v>8</v>
      </c>
      <c r="I282" s="132">
        <f>IF(FN_MC!O280="","*",FN_MC!O280)</f>
        <v>0.375</v>
      </c>
      <c r="J282" s="132">
        <f>IF(FN_MC!P280="","*",FN_MC!P280)</f>
        <v>4.1666666666666664E-2</v>
      </c>
      <c r="K282" s="141" t="str">
        <f>IF(FN_MC!AK280="","*",FN_MC!AK280)</f>
        <v>TMITRP</v>
      </c>
      <c r="L282" s="141" t="str">
        <f>IF(FN_MC!AM280="","*",FN_MC!AM280)</f>
        <v>TMITRP-TCS</v>
      </c>
      <c r="M282" s="141">
        <f>IF(FN_MC!AP280="","*",FN_MC!AP280)</f>
        <v>8</v>
      </c>
      <c r="N282" s="141" t="str">
        <f>IF(FN_MC!AM280="","*",FN_MC!AM280)</f>
        <v>TMITRP-TCS</v>
      </c>
      <c r="O282" s="174">
        <f>FN_MC!BH280</f>
        <v>0</v>
      </c>
      <c r="P282" s="90"/>
      <c r="Q282" s="351" t="str">
        <f>IF($A$2=1,IF(FN_MC!BJ280="","*",FN_MC!BJ280),IF(FN_MC!BK280="","*",FN_MC!BK280))</f>
        <v>MC1 08:16, autorizado as 08:31, retirado de via em TAP devido não receber mensagens</v>
      </c>
    </row>
    <row r="283" spans="1:17" hidden="1">
      <c r="A283" s="97" t="str">
        <f>IF(FN_MC!B281="","*",FN_MC!B281)</f>
        <v>*</v>
      </c>
      <c r="B283" s="98" t="str">
        <f>IF(FN_MC!X281="","*",FN_MC!X281)</f>
        <v>*</v>
      </c>
      <c r="C283" s="99" t="str">
        <f>IF(FN_MC!S281="","*",FN_MC!S281)</f>
        <v>-</v>
      </c>
      <c r="D283" s="99" t="str">
        <f>IF(FN_MC!T281="","*",FN_MC!T281)</f>
        <v>-</v>
      </c>
      <c r="E283" s="99" t="str">
        <f>IF(FN_MC!D281="","*",FN_MC!D281)</f>
        <v>*</v>
      </c>
      <c r="F283" s="99" t="str">
        <f>IF(FN_MC!H281="","*",FN_MC!H281)</f>
        <v>*</v>
      </c>
      <c r="G283" s="99" t="str">
        <f>IF(FN_MC!M281="","*",FN_MC!M281)</f>
        <v>-</v>
      </c>
      <c r="H283" s="154" t="str">
        <f>IF(FN_MC!K281="","*",FN_MC!K281)</f>
        <v>*</v>
      </c>
      <c r="I283" s="132" t="str">
        <f>IF(FN_MC!O281="","*",FN_MC!O281)</f>
        <v>*</v>
      </c>
      <c r="J283" s="132" t="str">
        <f>IF(FN_MC!P281="","*",FN_MC!P281)</f>
        <v>*</v>
      </c>
      <c r="K283" s="141" t="str">
        <f>IF(FN_MC!AK281="","*",FN_MC!AK281)</f>
        <v>-</v>
      </c>
      <c r="L283" s="141" t="str">
        <f>IF(FN_MC!AM281="","*",FN_MC!AM281)</f>
        <v>-</v>
      </c>
      <c r="M283" s="141" t="str">
        <f>IF(FN_MC!AP281="","*",FN_MC!AP281)</f>
        <v>-</v>
      </c>
      <c r="N283" s="141" t="str">
        <f>IF(FN_MC!AM281="","*",FN_MC!AM281)</f>
        <v>-</v>
      </c>
      <c r="O283" s="174">
        <f>FN_MC!BH281</f>
        <v>0</v>
      </c>
      <c r="P283" s="90"/>
      <c r="Q283" s="145" t="str">
        <f>IF($A$2=1,IF(FN_MC!BJ281="","*",FN_MC!BJ281),IF(FN_MC!BK281="","*",FN_MC!BK281))</f>
        <v>*</v>
      </c>
    </row>
    <row r="284" spans="1:17" hidden="1">
      <c r="A284" s="97" t="str">
        <f>IF(FN_MC!B282="","*",FN_MC!B282)</f>
        <v>*</v>
      </c>
      <c r="B284" s="98" t="str">
        <f>IF(FN_MC!X282="","*",FN_MC!X282)</f>
        <v>*</v>
      </c>
      <c r="C284" s="99" t="str">
        <f>IF(FN_MC!S282="","*",FN_MC!S282)</f>
        <v>-</v>
      </c>
      <c r="D284" s="99" t="str">
        <f>IF(FN_MC!T282="","*",FN_MC!T282)</f>
        <v>-</v>
      </c>
      <c r="E284" s="99" t="str">
        <f>IF(FN_MC!D282="","*",FN_MC!D282)</f>
        <v>*</v>
      </c>
      <c r="F284" s="99" t="str">
        <f>IF(FN_MC!H282="","*",FN_MC!H282)</f>
        <v>*</v>
      </c>
      <c r="G284" s="99" t="str">
        <f>IF(FN_MC!M282="","*",FN_MC!M282)</f>
        <v>-</v>
      </c>
      <c r="H284" s="154" t="str">
        <f>IF(FN_MC!K282="","*",FN_MC!K282)</f>
        <v>*</v>
      </c>
      <c r="I284" s="132" t="str">
        <f>IF(FN_MC!O282="","*",FN_MC!O282)</f>
        <v>*</v>
      </c>
      <c r="J284" s="132" t="str">
        <f>IF(FN_MC!P282="","*",FN_MC!P282)</f>
        <v>*</v>
      </c>
      <c r="K284" s="141" t="str">
        <f>IF(FN_MC!AK282="","*",FN_MC!AK282)</f>
        <v>-</v>
      </c>
      <c r="L284" s="141" t="str">
        <f>IF(FN_MC!AM282="","*",FN_MC!AM282)</f>
        <v>-</v>
      </c>
      <c r="M284" s="141" t="str">
        <f>IF(FN_MC!AP282="","*",FN_MC!AP282)</f>
        <v>-</v>
      </c>
      <c r="N284" s="141" t="str">
        <f>IF(FN_MC!AM282="","*",FN_MC!AM282)</f>
        <v>-</v>
      </c>
      <c r="O284" s="174">
        <f>FN_MC!BH282</f>
        <v>0</v>
      </c>
      <c r="P284" s="90"/>
      <c r="Q284" s="145" t="str">
        <f>IF($A$2=1,IF(FN_MC!BJ282="","*",FN_MC!BJ282),IF(FN_MC!BK282="","*",FN_MC!BK282))</f>
        <v>*</v>
      </c>
    </row>
    <row r="285" spans="1:17" hidden="1">
      <c r="A285" s="97">
        <f>IF(FN_MC!B283="","*",FN_MC!B283)</f>
        <v>46014</v>
      </c>
      <c r="B285" s="98" t="str">
        <f>IF(FN_MC!X283="","*",FN_MC!X283)</f>
        <v>Oportunidade</v>
      </c>
      <c r="C285" s="99" t="str">
        <f>IF(FN_MC!S283="","*",FN_MC!S283)</f>
        <v>FERRONORTE</v>
      </c>
      <c r="D285" s="99" t="str">
        <f>IF(FN_MC!T283="","*",FN_MC!T283)</f>
        <v>TGR-TRO</v>
      </c>
      <c r="E285" s="99" t="str">
        <f>IF(FN_MC!D283="","*",FN_MC!D283)</f>
        <v>A80</v>
      </c>
      <c r="F285" s="99" t="str">
        <f>IF(FN_MC!H283="","*",FN_MC!H283)</f>
        <v>TIQ</v>
      </c>
      <c r="G285" s="99" t="str">
        <f>IF(FN_MC!M283="","*",FN_MC!M283)</f>
        <v>TIQ-TGR</v>
      </c>
      <c r="H285" s="154">
        <f>IF(FN_MC!K283="","*",FN_MC!K283)</f>
        <v>616.654</v>
      </c>
      <c r="I285" s="132">
        <f>IF(FN_MC!O283="","*",FN_MC!O283)</f>
        <v>0.41666666666666669</v>
      </c>
      <c r="J285" s="132">
        <f>IF(FN_MC!P283="","*",FN_MC!P283)</f>
        <v>4.1666666666666664E-2</v>
      </c>
      <c r="K285" s="141" t="str">
        <f>IF(FN_MC!AK283="","*",FN_MC!AK283)</f>
        <v>TIQ</v>
      </c>
      <c r="L285" s="141" t="str">
        <f>IF(FN_MC!AM283="","*",FN_MC!AM283)</f>
        <v>TIQ-TGR</v>
      </c>
      <c r="M285" s="141">
        <f>IF(FN_MC!AP283="","*",FN_MC!AP283)</f>
        <v>616.654</v>
      </c>
      <c r="N285" s="141" t="str">
        <f>IF(FN_MC!AM283="","*",FN_MC!AM283)</f>
        <v>TIQ-TGR</v>
      </c>
      <c r="O285" s="174">
        <f>FN_MC!BH283</f>
        <v>2</v>
      </c>
      <c r="P285" s="90"/>
      <c r="Q285" s="145" t="str">
        <f>IF($A$2=1,IF(FN_MC!BJ283="","*",FN_MC!BJ283),IF(FN_MC!BK283="","*",FN_MC!BK283))</f>
        <v>MC1 10:52, autorizado as 12:39, em inspeção a TGR</v>
      </c>
    </row>
    <row r="286" spans="1:17" hidden="1">
      <c r="A286" s="97" t="str">
        <f>IF(FN_MC!B284="","*",FN_MC!B284)</f>
        <v>*</v>
      </c>
      <c r="B286" s="98" t="str">
        <f>IF(FN_MC!X284="","*",FN_MC!X284)</f>
        <v>*</v>
      </c>
      <c r="C286" s="99" t="str">
        <f>IF(FN_MC!S284="","*",FN_MC!S284)</f>
        <v>-</v>
      </c>
      <c r="D286" s="99" t="str">
        <f>IF(FN_MC!T284="","*",FN_MC!T284)</f>
        <v>-</v>
      </c>
      <c r="E286" s="99" t="str">
        <f>IF(FN_MC!D284="","*",FN_MC!D284)</f>
        <v>*</v>
      </c>
      <c r="F286" s="99" t="str">
        <f>IF(FN_MC!H284="","*",FN_MC!H284)</f>
        <v>*</v>
      </c>
      <c r="G286" s="99" t="str">
        <f>IF(FN_MC!M284="","*",FN_MC!M284)</f>
        <v>-</v>
      </c>
      <c r="H286" s="154" t="str">
        <f>IF(FN_MC!K284="","*",FN_MC!K284)</f>
        <v>*</v>
      </c>
      <c r="I286" s="132" t="str">
        <f>IF(FN_MC!O284="","*",FN_MC!O284)</f>
        <v>*</v>
      </c>
      <c r="J286" s="132" t="str">
        <f>IF(FN_MC!P284="","*",FN_MC!P284)</f>
        <v>*</v>
      </c>
      <c r="K286" s="141" t="str">
        <f>IF(FN_MC!AK284="","*",FN_MC!AK284)</f>
        <v>-</v>
      </c>
      <c r="L286" s="141" t="str">
        <f>IF(FN_MC!AM284="","*",FN_MC!AM284)</f>
        <v>-</v>
      </c>
      <c r="M286" s="141" t="str">
        <f>IF(FN_MC!AP284="","*",FN_MC!AP284)</f>
        <v>-</v>
      </c>
      <c r="N286" s="141" t="str">
        <f>IF(FN_MC!AM284="","*",FN_MC!AM284)</f>
        <v>-</v>
      </c>
      <c r="O286" s="174">
        <f>FN_MC!BH284</f>
        <v>0</v>
      </c>
      <c r="P286" s="90"/>
      <c r="Q286" s="145" t="str">
        <f>IF($A$2=1,IF(FN_MC!BJ284="","*",FN_MC!BJ284),IF(FN_MC!BK284="","*",FN_MC!BK284))</f>
        <v>*</v>
      </c>
    </row>
    <row r="287" spans="1:17" hidden="1">
      <c r="A287" s="97">
        <f>IF(FN_MC!B285="","*",FN_MC!B285)</f>
        <v>46014</v>
      </c>
      <c r="B287" s="98" t="str">
        <f>IF(FN_MC!X285="","*",FN_MC!X285)</f>
        <v>Contrato</v>
      </c>
      <c r="C287" s="99" t="str">
        <f>IF(FN_MC!S285="","*",FN_MC!S285)</f>
        <v>FERRONORTE</v>
      </c>
      <c r="D287" s="99" t="str">
        <f>IF(FN_MC!T285="","*",FN_MC!T285)</f>
        <v>TGR-TRO</v>
      </c>
      <c r="E287" s="99" t="str">
        <f>IF(FN_MC!D285="","*",FN_MC!D285)</f>
        <v>W50</v>
      </c>
      <c r="F287" s="99" t="str">
        <f>IF(FN_MC!H285="","*",FN_MC!H285)</f>
        <v>TGR2</v>
      </c>
      <c r="G287" s="99" t="str">
        <f>IF(FN_MC!M285="","*",FN_MC!M285)</f>
        <v>TGR-TBE</v>
      </c>
      <c r="H287" s="154">
        <f>IF(FN_MC!K285="","*",FN_MC!K285)</f>
        <v>519</v>
      </c>
      <c r="I287" s="132">
        <f>IF(FN_MC!O285="","*",FN_MC!O285)</f>
        <v>0.375</v>
      </c>
      <c r="J287" s="132">
        <f>IF(FN_MC!P285="","*",FN_MC!P285)</f>
        <v>8.3333333333333329E-2</v>
      </c>
      <c r="K287" s="141" t="str">
        <f>IF(FN_MC!AK285="","*",FN_MC!AK285)</f>
        <v>TGR2</v>
      </c>
      <c r="L287" s="141" t="str">
        <f>IF(FN_MC!AM285="","*",FN_MC!AM285)</f>
        <v>TGR-TBE</v>
      </c>
      <c r="M287" s="141">
        <f>IF(FN_MC!AP285="","*",FN_MC!AP285)</f>
        <v>519</v>
      </c>
      <c r="N287" s="141" t="str">
        <f>IF(FN_MC!AM285="","*",FN_MC!AM285)</f>
        <v>TGR-TBE</v>
      </c>
      <c r="O287" s="174">
        <f>FN_MC!BH285</f>
        <v>2</v>
      </c>
      <c r="P287" s="90"/>
      <c r="Q287" s="145" t="str">
        <f>IF($A$2=1,IF(FN_MC!BJ285="","*",FN_MC!BJ285),IF(FN_MC!BK285="","*",FN_MC!BK285))</f>
        <v xml:space="preserve">MC1 09:47, autorizado as 12:03, em deslocamento para descarga </v>
      </c>
    </row>
    <row r="288" spans="1:17" hidden="1">
      <c r="A288" s="97">
        <f>IF(FN_MC!B286="","*",FN_MC!B286)</f>
        <v>46014</v>
      </c>
      <c r="B288" s="98" t="str">
        <f>IF(FN_MC!X286="","*",FN_MC!X286)</f>
        <v>Contrato</v>
      </c>
      <c r="C288" s="99" t="str">
        <f>IF(FN_MC!S286="","*",FN_MC!S286)</f>
        <v>FERRONORTE</v>
      </c>
      <c r="D288" s="99" t="str">
        <f>IF(FN_MC!T286="","*",FN_MC!T286)</f>
        <v>TCS-TGR</v>
      </c>
      <c r="E288" s="99" t="str">
        <f>IF(FN_MC!D286="","*",FN_MC!D286)</f>
        <v>V86</v>
      </c>
      <c r="F288" s="99" t="str">
        <f>IF(FN_MC!H286="","*",FN_MC!H286)</f>
        <v>TOM</v>
      </c>
      <c r="G288" s="99" t="str">
        <f>IF(FN_MC!M286="","*",FN_MC!M286)</f>
        <v>TBR-TGR</v>
      </c>
      <c r="H288" s="154">
        <f>IF(FN_MC!K286="","*",FN_MC!K286)</f>
        <v>483.803</v>
      </c>
      <c r="I288" s="132">
        <f>IF(FN_MC!O286="","*",FN_MC!O286)</f>
        <v>0.375</v>
      </c>
      <c r="J288" s="132">
        <f>IF(FN_MC!P286="","*",FN_MC!P286)</f>
        <v>0.125</v>
      </c>
      <c r="K288" s="141" t="str">
        <f>IF(FN_MC!AK286="","*",FN_MC!AK286)</f>
        <v>TOM</v>
      </c>
      <c r="L288" s="141" t="str">
        <f>IF(FN_MC!AM286="","*",FN_MC!AM286)</f>
        <v>TBR-TGR</v>
      </c>
      <c r="M288" s="141">
        <f>IF(FN_MC!AP286="","*",FN_MC!AP286)</f>
        <v>483.803</v>
      </c>
      <c r="N288" s="141" t="str">
        <f>IF(FN_MC!AM286="","*",FN_MC!AM286)</f>
        <v>TBR-TGR</v>
      </c>
      <c r="O288" s="174">
        <f>FN_MC!BH286</f>
        <v>1</v>
      </c>
      <c r="P288" s="90"/>
      <c r="Q288" s="145" t="str">
        <f>IF($A$2=1,IF(FN_MC!BJ286="","*",FN_MC!BJ286),IF(FN_MC!BK286="","*",FN_MC!BK286))</f>
        <v>previsão de mc1 as 9h, verificando RDC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54" t="str">
        <f>IF(FN_MC!K287="","*",FN_MC!K287)</f>
        <v>*</v>
      </c>
      <c r="I289" s="132" t="str">
        <f>IF(FN_MC!O287="","*",FN_MC!O287)</f>
        <v>*</v>
      </c>
      <c r="J289" s="132" t="str">
        <f>IF(FN_MC!P287="","*",FN_MC!P287)</f>
        <v>*</v>
      </c>
      <c r="K289" s="141" t="str">
        <f>IF(FN_MC!AK287="","*",FN_MC!AK287)</f>
        <v>-</v>
      </c>
      <c r="L289" s="141" t="str">
        <f>IF(FN_MC!AM287="","*",FN_MC!AM287)</f>
        <v>-</v>
      </c>
      <c r="M289" s="141" t="str">
        <f>IF(FN_MC!AP287="","*",FN_MC!AP287)</f>
        <v>-</v>
      </c>
      <c r="N289" s="141" t="str">
        <f>IF(FN_MC!AM287="","*",FN_MC!AM287)</f>
        <v>-</v>
      </c>
      <c r="O289" s="174">
        <f>FN_MC!BH287</f>
        <v>0</v>
      </c>
      <c r="P289" s="90"/>
      <c r="Q289" s="145" t="str">
        <f>IF($A$2=1,IF(FN_MC!BJ287="","*",FN_MC!BJ287),IF(FN_MC!BK287="","*",FN_MC!BK287))</f>
        <v>*</v>
      </c>
    </row>
    <row r="290" spans="1:17" hidden="1">
      <c r="A290" s="97">
        <f>IF(FN_MC!B288="","*",FN_MC!B288)</f>
        <v>46014</v>
      </c>
      <c r="B290" s="98" t="str">
        <f>IF(FN_MC!X288="","*",FN_MC!X288)</f>
        <v>Extra</v>
      </c>
      <c r="C290" s="99" t="str">
        <f>IF(FN_MC!S288="","*",FN_MC!S288)</f>
        <v>FERRONORTE</v>
      </c>
      <c r="D290" s="99" t="str">
        <f>IF(FN_MC!T288="","*",FN_MC!T288)</f>
        <v>TMI-TCS</v>
      </c>
      <c r="E290" s="99" t="str">
        <f>IF(FN_MC!D288="","*",FN_MC!D288)</f>
        <v>MARCOS (TF-520)</v>
      </c>
      <c r="F290" s="99" t="str">
        <f>IF(FN_MC!H288="","*",FN_MC!H288)</f>
        <v>TMR326</v>
      </c>
      <c r="G290" s="99" t="str">
        <f>IF(FN_MC!M288="","*",FN_MC!M288)</f>
        <v>TJA-TCS</v>
      </c>
      <c r="H290" s="154">
        <f>IF(FN_MC!K288="","*",FN_MC!K288)</f>
        <v>267</v>
      </c>
      <c r="I290" s="132">
        <f>IF(FN_MC!O288="","*",FN_MC!O288)</f>
        <v>0.375</v>
      </c>
      <c r="J290" s="132">
        <f>IF(FN_MC!P288="","*",FN_MC!P288)</f>
        <v>6.25E-2</v>
      </c>
      <c r="K290" s="141" t="str">
        <f>IF(FN_MC!AK288="","*",FN_MC!AK288)</f>
        <v>TMR326</v>
      </c>
      <c r="L290" s="141" t="str">
        <f>IF(FN_MC!AM288="","*",FN_MC!AM288)</f>
        <v>TJA-TCS</v>
      </c>
      <c r="M290" s="141">
        <f>IF(FN_MC!AP288="","*",FN_MC!AP288)</f>
        <v>267</v>
      </c>
      <c r="N290" s="141" t="str">
        <f>IF(FN_MC!AM288="","*",FN_MC!AM288)</f>
        <v>TJA-TCS</v>
      </c>
      <c r="O290" s="174">
        <f>FN_MC!BH288</f>
        <v>3</v>
      </c>
      <c r="P290" s="90"/>
      <c r="Q290" s="145" t="str">
        <f>IF($A$2=1,IF(FN_MC!BJ288="","*",FN_MC!BJ288),IF(FN_MC!BK288="","*",FN_MC!BK288))</f>
        <v>Intervalo realizado das 9:26 as 11:02h 1 solda realizada</v>
      </c>
    </row>
    <row r="291" spans="1:17" hidden="1">
      <c r="A291" s="97" t="str">
        <f>IF(FN_MC!B289="","*",FN_MC!B289)</f>
        <v>*</v>
      </c>
      <c r="B291" s="98" t="str">
        <f>IF(FN_MC!X289="","*",FN_MC!X289)</f>
        <v>*</v>
      </c>
      <c r="C291" s="99" t="str">
        <f>IF(FN_MC!S289="","*",FN_MC!S289)</f>
        <v>-</v>
      </c>
      <c r="D291" s="99" t="str">
        <f>IF(FN_MC!T289="","*",FN_MC!T289)</f>
        <v>-</v>
      </c>
      <c r="E291" s="99" t="str">
        <f>IF(FN_MC!D289="","*",FN_MC!D289)</f>
        <v>*</v>
      </c>
      <c r="F291" s="99" t="str">
        <f>IF(FN_MC!H289="","*",FN_MC!H289)</f>
        <v>*</v>
      </c>
      <c r="G291" s="99" t="str">
        <f>IF(FN_MC!M289="","*",FN_MC!M289)</f>
        <v>-</v>
      </c>
      <c r="H291" s="154" t="str">
        <f>IF(FN_MC!K289="","*",FN_MC!K289)</f>
        <v>*</v>
      </c>
      <c r="I291" s="132" t="str">
        <f>IF(FN_MC!O289="","*",FN_MC!O289)</f>
        <v>*</v>
      </c>
      <c r="J291" s="132" t="str">
        <f>IF(FN_MC!P289="","*",FN_MC!P289)</f>
        <v>*</v>
      </c>
      <c r="K291" s="141" t="str">
        <f>IF(FN_MC!AK289="","*",FN_MC!AK289)</f>
        <v>-</v>
      </c>
      <c r="L291" s="141" t="str">
        <f>IF(FN_MC!AM289="","*",FN_MC!AM289)</f>
        <v>-</v>
      </c>
      <c r="M291" s="141" t="str">
        <f>IF(FN_MC!AP289="","*",FN_MC!AP289)</f>
        <v>-</v>
      </c>
      <c r="N291" s="141" t="str">
        <f>IF(FN_MC!AM289="","*",FN_MC!AM289)</f>
        <v>-</v>
      </c>
      <c r="O291" s="174">
        <f>FN_MC!BH289</f>
        <v>0</v>
      </c>
      <c r="P291" s="90"/>
      <c r="Q291" s="145" t="str">
        <f>IF($A$2=1,IF(FN_MC!BJ289="","*",FN_MC!BJ289),IF(FN_MC!BK289="","*",FN_MC!BK289))</f>
        <v>*</v>
      </c>
    </row>
    <row r="292" spans="1:1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54" t="str">
        <f>IF(FN_MC!K290="","*",FN_MC!K290)</f>
        <v>*</v>
      </c>
      <c r="I292" s="132" t="str">
        <f>IF(FN_MC!O290="","*",FN_MC!O290)</f>
        <v>*</v>
      </c>
      <c r="J292" s="132" t="str">
        <f>IF(FN_MC!P290="","*",FN_MC!P290)</f>
        <v>*</v>
      </c>
      <c r="K292" s="141" t="str">
        <f>IF(FN_MC!AK290="","*",FN_MC!AK290)</f>
        <v>-</v>
      </c>
      <c r="L292" s="141" t="str">
        <f>IF(FN_MC!AM290="","*",FN_MC!AM290)</f>
        <v>-</v>
      </c>
      <c r="M292" s="141" t="str">
        <f>IF(FN_MC!AP290="","*",FN_MC!AP290)</f>
        <v>-</v>
      </c>
      <c r="N292" s="141" t="str">
        <f>IF(FN_MC!AM290="","*",FN_MC!AM290)</f>
        <v>-</v>
      </c>
      <c r="O292" s="174">
        <f>FN_MC!BH290</f>
        <v>0</v>
      </c>
      <c r="P292" s="90"/>
      <c r="Q292" s="145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*</v>
      </c>
      <c r="C293" s="99" t="str">
        <f>IF(FN_MC!S291="","*",FN_MC!S291)</f>
        <v>-</v>
      </c>
      <c r="D293" s="99" t="str">
        <f>IF(FN_MC!T291="","*",FN_MC!T291)</f>
        <v>-</v>
      </c>
      <c r="E293" s="99" t="str">
        <f>IF(FN_MC!D291="","*",FN_MC!D291)</f>
        <v>*</v>
      </c>
      <c r="F293" s="99" t="str">
        <f>IF(FN_MC!H291="","*",FN_MC!H291)</f>
        <v>*</v>
      </c>
      <c r="G293" s="99" t="str">
        <f>IF(FN_MC!M291="","*",FN_MC!M291)</f>
        <v>-</v>
      </c>
      <c r="H293" s="154" t="str">
        <f>IF(FN_MC!K291="","*",FN_MC!K291)</f>
        <v>*</v>
      </c>
      <c r="I293" s="132" t="str">
        <f>IF(FN_MC!O291="","*",FN_MC!O291)</f>
        <v>*</v>
      </c>
      <c r="J293" s="132" t="str">
        <f>IF(FN_MC!P291="","*",FN_MC!P291)</f>
        <v>*</v>
      </c>
      <c r="K293" s="141" t="str">
        <f>IF(FN_MC!AK291="","*",FN_MC!AK291)</f>
        <v>-</v>
      </c>
      <c r="L293" s="141" t="str">
        <f>IF(FN_MC!AM291="","*",FN_MC!AM291)</f>
        <v>-</v>
      </c>
      <c r="M293" s="141" t="str">
        <f>IF(FN_MC!AP291="","*",FN_MC!AP291)</f>
        <v>-</v>
      </c>
      <c r="N293" s="141" t="str">
        <f>IF(FN_MC!AM291="","*",FN_MC!AM291)</f>
        <v>-</v>
      </c>
      <c r="O293" s="174">
        <f>FN_MC!BH291</f>
        <v>0</v>
      </c>
      <c r="P293" s="90"/>
      <c r="Q293" s="145" t="str">
        <f>IF($A$2=1,IF(FN_MC!BJ291="","*",FN_MC!BJ291),IF(FN_MC!BK291="","*",FN_MC!BK291))</f>
        <v>*</v>
      </c>
    </row>
    <row r="294" spans="1:17" hidden="1">
      <c r="A294" s="97">
        <f>IF(FN_MC!B292="","*",FN_MC!B292)</f>
        <v>46014</v>
      </c>
      <c r="B294" s="98" t="str">
        <f>IF(FN_MC!X292="","*",FN_MC!X292)</f>
        <v>Contrato</v>
      </c>
      <c r="C294" s="99" t="str">
        <f>IF(FN_MC!S292="","*",FN_MC!S292)</f>
        <v>FERRONORTE</v>
      </c>
      <c r="D294" s="99" t="str">
        <f>IF(FN_MC!T292="","*",FN_MC!T292)</f>
        <v>TMI-TCS</v>
      </c>
      <c r="E294" s="99" t="str">
        <f>IF(FN_MC!D292="","*",FN_MC!D292)</f>
        <v>ANISIO (TF-514)</v>
      </c>
      <c r="F294" s="99" t="str">
        <f>IF(FN_MC!H292="","*",FN_MC!H292)</f>
        <v>-</v>
      </c>
      <c r="G294" s="99" t="str">
        <f>IF(FN_MC!M292="","*",FN_MC!M292)</f>
        <v>TRP-S</v>
      </c>
      <c r="H294" s="154">
        <f>IF(FN_MC!K292="","*",FN_MC!K292)</f>
        <v>5.7</v>
      </c>
      <c r="I294" s="132">
        <f>IF(FN_MC!O292="","*",FN_MC!O292)</f>
        <v>0.41666666666666669</v>
      </c>
      <c r="J294" s="132">
        <f>IF(FN_MC!P292="","*",FN_MC!P292)</f>
        <v>8.3333333333333329E-2</v>
      </c>
      <c r="K294" s="141" t="str">
        <f>IF(FN_MC!AK292="","*",FN_MC!AK292)</f>
        <v>-</v>
      </c>
      <c r="L294" s="141" t="str">
        <f>IF(FN_MC!AM292="","*",FN_MC!AM292)</f>
        <v>TRP-S</v>
      </c>
      <c r="M294" s="141">
        <f>IF(FN_MC!AP292="","*",FN_MC!AP292)</f>
        <v>5.7</v>
      </c>
      <c r="N294" s="141" t="str">
        <f>IF(FN_MC!AM292="","*",FN_MC!AM292)</f>
        <v>TRP-S</v>
      </c>
      <c r="O294" s="174">
        <f>FN_MC!BH292</f>
        <v>2</v>
      </c>
      <c r="P294" s="90"/>
      <c r="Q294" s="145" t="str">
        <f>IF($A$2=1,IF(FN_MC!BJ292="","*",FN_MC!BJ292),IF(FN_MC!BK292="","*",FN_MC!BK292))</f>
        <v xml:space="preserve">previsão de prontos as 9h, intervalo aberto as 8:38h, realizado substiuição do jacaré </v>
      </c>
    </row>
    <row r="295" spans="1:17" hidden="1">
      <c r="A295" s="97" t="str">
        <f>IF(FN_MC!B293="","*",FN_MC!B293)</f>
        <v>*</v>
      </c>
      <c r="B295" s="98" t="str">
        <f>IF(FN_MC!X293="","*",FN_MC!X293)</f>
        <v>*</v>
      </c>
      <c r="C295" s="99" t="str">
        <f>IF(FN_MC!S293="","*",FN_MC!S293)</f>
        <v>-</v>
      </c>
      <c r="D295" s="99" t="str">
        <f>IF(FN_MC!T293="","*",FN_MC!T293)</f>
        <v>-</v>
      </c>
      <c r="E295" s="99" t="str">
        <f>IF(FN_MC!D293="","*",FN_MC!D293)</f>
        <v>*</v>
      </c>
      <c r="F295" s="99" t="str">
        <f>IF(FN_MC!H293="","*",FN_MC!H293)</f>
        <v>*</v>
      </c>
      <c r="G295" s="99" t="str">
        <f>IF(FN_MC!M293="","*",FN_MC!M293)</f>
        <v>-</v>
      </c>
      <c r="H295" s="154" t="str">
        <f>IF(FN_MC!K293="","*",FN_MC!K293)</f>
        <v>*</v>
      </c>
      <c r="I295" s="132" t="str">
        <f>IF(FN_MC!O293="","*",FN_MC!O293)</f>
        <v>*</v>
      </c>
      <c r="J295" s="132" t="str">
        <f>IF(FN_MC!P293="","*",FN_MC!P293)</f>
        <v>*</v>
      </c>
      <c r="K295" s="141" t="str">
        <f>IF(FN_MC!AK293="","*",FN_MC!AK293)</f>
        <v>-</v>
      </c>
      <c r="L295" s="141" t="str">
        <f>IF(FN_MC!AM293="","*",FN_MC!AM293)</f>
        <v>-</v>
      </c>
      <c r="M295" s="141" t="str">
        <f>IF(FN_MC!AP293="","*",FN_MC!AP293)</f>
        <v>-</v>
      </c>
      <c r="N295" s="141" t="str">
        <f>IF(FN_MC!AM293="","*",FN_MC!AM293)</f>
        <v>-</v>
      </c>
      <c r="O295" s="174">
        <f>FN_MC!BH293</f>
        <v>0</v>
      </c>
      <c r="P295" s="90"/>
      <c r="Q295" s="145" t="str">
        <f>IF($A$2=1,IF(FN_MC!BJ293="","*",FN_MC!BJ293),IF(FN_MC!BK293="","*",FN_MC!BK293))</f>
        <v>*</v>
      </c>
    </row>
    <row r="296" spans="1:17" hidden="1">
      <c r="A296" s="97">
        <f>IF(FN_MC!B294="","*",FN_MC!B294)</f>
        <v>46014</v>
      </c>
      <c r="B296" s="98" t="str">
        <f>IF(FN_MC!X294="","*",FN_MC!X294)</f>
        <v>Oportunidade</v>
      </c>
      <c r="C296" s="99" t="str">
        <f>IF(FN_MC!S294="","*",FN_MC!S294)</f>
        <v>MALHA CENTRAL</v>
      </c>
      <c r="D296" s="99" t="str">
        <f>IF(FN_MC!T294="","*",FN_MC!T294)</f>
        <v>RAMAL</v>
      </c>
      <c r="E296" s="99" t="str">
        <f>IF(FN_MC!D294="","*",FN_MC!D294)</f>
        <v>E17</v>
      </c>
      <c r="F296" s="99" t="str">
        <f>IF(FN_MC!H294="","*",FN_MC!H294)</f>
        <v>ZDK2</v>
      </c>
      <c r="G296" s="99" t="str">
        <f>IF(FN_MC!M294="","*",FN_MC!M294)</f>
        <v>ZVT-ZDK</v>
      </c>
      <c r="H296" s="154">
        <f>IF(FN_MC!K294="","*",FN_MC!K294)</f>
        <v>250</v>
      </c>
      <c r="I296" s="132">
        <f>IF(FN_MC!O294="","*",FN_MC!O294)</f>
        <v>0.375</v>
      </c>
      <c r="J296" s="132">
        <f>IF(FN_MC!P294="","*",FN_MC!P294)</f>
        <v>0.125</v>
      </c>
      <c r="K296" s="141" t="str">
        <f>IF(FN_MC!AK294="","*",FN_MC!AK294)</f>
        <v>ZDK2</v>
      </c>
      <c r="L296" s="141" t="str">
        <f>IF(FN_MC!AM294="","*",FN_MC!AM294)</f>
        <v>ZVT-ZDK</v>
      </c>
      <c r="M296" s="141">
        <f>IF(FN_MC!AP294="","*",FN_MC!AP294)</f>
        <v>250</v>
      </c>
      <c r="N296" s="141" t="str">
        <f>IF(FN_MC!AM294="","*",FN_MC!AM294)</f>
        <v>ZVT-ZDK</v>
      </c>
      <c r="O296" s="174">
        <f>FN_MC!BH294</f>
        <v>0</v>
      </c>
      <c r="P296" s="90"/>
      <c r="Q296" s="145" t="str">
        <f>IF($A$2=1,IF(FN_MC!BJ294="","*",FN_MC!BJ294),IF(FN_MC!BK294="","*",FN_MC!BK294))</f>
        <v>Equipe saindo para folga</v>
      </c>
    </row>
    <row r="297" spans="1:17" hidden="1">
      <c r="A297" s="97">
        <f>IF(FN_MC!B295="","*",FN_MC!B295)</f>
        <v>46014</v>
      </c>
      <c r="B297" s="98" t="str">
        <f>IF(FN_MC!X295="","*",FN_MC!X295)</f>
        <v>Oportunidade</v>
      </c>
      <c r="C297" s="99" t="str">
        <f>IF(FN_MC!S295="","*",FN_MC!S295)</f>
        <v>MALHA CENTRAL</v>
      </c>
      <c r="D297" s="99" t="str">
        <f>IF(FN_MC!T295="","*",FN_MC!T295)</f>
        <v>RAMAL</v>
      </c>
      <c r="E297" s="99" t="str">
        <f>IF(FN_MC!D295="","*",FN_MC!D295)</f>
        <v>E18</v>
      </c>
      <c r="F297" s="99" t="str">
        <f>IF(FN_MC!H295="","*",FN_MC!H295)</f>
        <v>ZIQZQY</v>
      </c>
      <c r="G297" s="99" t="str">
        <f>IF(FN_MC!M295="","*",FN_MC!M295)</f>
        <v>ZIQ-ZQY</v>
      </c>
      <c r="H297" s="154">
        <f>IF(FN_MC!K295="","*",FN_MC!K295)</f>
        <v>178</v>
      </c>
      <c r="I297" s="132">
        <f>IF(FN_MC!O295="","*",FN_MC!O295)</f>
        <v>0.35416666666666669</v>
      </c>
      <c r="J297" s="132">
        <f>IF(FN_MC!P295="","*",FN_MC!P295)</f>
        <v>0.125</v>
      </c>
      <c r="K297" s="141" t="str">
        <f>IF(FN_MC!AK295="","*",FN_MC!AK295)</f>
        <v>ZIQZQY</v>
      </c>
      <c r="L297" s="141" t="str">
        <f>IF(FN_MC!AM295="","*",FN_MC!AM295)</f>
        <v>ZIQ-ZQY</v>
      </c>
      <c r="M297" s="141">
        <f>IF(FN_MC!AP295="","*",FN_MC!AP295)</f>
        <v>178</v>
      </c>
      <c r="N297" s="141" t="str">
        <f>IF(FN_MC!AM295="","*",FN_MC!AM295)</f>
        <v>ZIQ-ZQY</v>
      </c>
      <c r="O297" s="174">
        <f>FN_MC!BH295</f>
        <v>1</v>
      </c>
      <c r="P297" s="90"/>
      <c r="Q297" s="145" t="str">
        <f>IF($A$2=1,IF(FN_MC!BJ295="","*",FN_MC!BJ295),IF(FN_MC!BK295="","*",FN_MC!BK295))</f>
        <v>previsão de faixa após o M85</v>
      </c>
    </row>
    <row r="298" spans="1:17" hidden="1">
      <c r="A298" s="97">
        <f>IF(FN_MC!B296="","*",FN_MC!B296)</f>
        <v>46014</v>
      </c>
      <c r="B298" s="98" t="str">
        <f>IF(FN_MC!X296="","*",FN_MC!X296)</f>
        <v>Oportunidade</v>
      </c>
      <c r="C298" s="99" t="str">
        <f>IF(FN_MC!S296="","*",FN_MC!S296)</f>
        <v>MALHA CENTRAL</v>
      </c>
      <c r="D298" s="99" t="str">
        <f>IF(FN_MC!T296="","*",FN_MC!T296)</f>
        <v>RAMAL</v>
      </c>
      <c r="E298" s="99" t="str">
        <f>IF(FN_MC!D296="","*",FN_MC!D296)</f>
        <v>V93</v>
      </c>
      <c r="F298" s="99" t="str">
        <f>IF(FN_MC!H296="","*",FN_MC!H296)</f>
        <v>ZFH2</v>
      </c>
      <c r="G298" s="99" t="str">
        <f>IF(FN_MC!M296="","*",FN_MC!M296)</f>
        <v>ZQY-ZFH</v>
      </c>
      <c r="H298" s="154">
        <f>IF(FN_MC!K296="","*",FN_MC!K296)</f>
        <v>185</v>
      </c>
      <c r="I298" s="132">
        <f>IF(FN_MC!O296="","*",FN_MC!O296)</f>
        <v>0.375</v>
      </c>
      <c r="J298" s="132">
        <f>IF(FN_MC!P296="","*",FN_MC!P296)</f>
        <v>8.3333333333333329E-2</v>
      </c>
      <c r="K298" s="141" t="str">
        <f>IF(FN_MC!AK296="","*",FN_MC!AK296)</f>
        <v>ZFH2</v>
      </c>
      <c r="L298" s="141" t="str">
        <f>IF(FN_MC!AM296="","*",FN_MC!AM296)</f>
        <v>ZQY-ZFH</v>
      </c>
      <c r="M298" s="141">
        <f>IF(FN_MC!AP296="","*",FN_MC!AP296)</f>
        <v>185</v>
      </c>
      <c r="N298" s="141" t="str">
        <f>IF(FN_MC!AM296="","*",FN_MC!AM296)</f>
        <v>ZQY-ZFH</v>
      </c>
      <c r="O298" s="174">
        <f>FN_MC!BH296</f>
        <v>1</v>
      </c>
      <c r="P298" s="90"/>
      <c r="Q298" s="145" t="str">
        <f>IF($A$2=1,IF(FN_MC!BJ296="","*",FN_MC!BJ296),IF(FN_MC!BK296="","*",FN_MC!BK296))</f>
        <v>mc1 as 10:31h</v>
      </c>
    </row>
    <row r="299" spans="1:17" hidden="1">
      <c r="A299" s="97">
        <f>IF(FN_MC!B297="","*",FN_MC!B297)</f>
        <v>46014</v>
      </c>
      <c r="B299" s="98" t="str">
        <f>IF(FN_MC!X297="","*",FN_MC!X297)</f>
        <v>Oportunidade</v>
      </c>
      <c r="C299" s="99" t="str">
        <f>IF(FN_MC!S297="","*",FN_MC!S297)</f>
        <v>MALHA CENTRAL</v>
      </c>
      <c r="D299" s="99" t="str">
        <f>IF(FN_MC!T297="","*",FN_MC!T297)</f>
        <v>RAMAL</v>
      </c>
      <c r="E299" s="99" t="str">
        <f>IF(FN_MC!D297="","*",FN_MC!D297)</f>
        <v>N21</v>
      </c>
      <c r="F299" s="99" t="str">
        <f>IF(FN_MC!H297="","*",FN_MC!H297)</f>
        <v>ZTOZFT3</v>
      </c>
      <c r="G299" s="99" t="str">
        <f>IF(FN_MC!M297="","*",FN_MC!M297)</f>
        <v>ZTO-ZGT</v>
      </c>
      <c r="H299" s="154">
        <f>IF(FN_MC!K297="","*",FN_MC!K297)</f>
        <v>260</v>
      </c>
      <c r="I299" s="132">
        <f>IF(FN_MC!O297="","*",FN_MC!O297)</f>
        <v>0.33333333333333331</v>
      </c>
      <c r="J299" s="132">
        <f>IF(FN_MC!P297="","*",FN_MC!P297)</f>
        <v>4.1666666666666664E-2</v>
      </c>
      <c r="K299" s="141" t="str">
        <f>IF(FN_MC!AK297="","*",FN_MC!AK297)</f>
        <v>ZTOZFT3</v>
      </c>
      <c r="L299" s="141" t="str">
        <f>IF(FN_MC!AM297="","*",FN_MC!AM297)</f>
        <v>ZTO-ZGT</v>
      </c>
      <c r="M299" s="141">
        <f>IF(FN_MC!AP297="","*",FN_MC!AP297)</f>
        <v>260</v>
      </c>
      <c r="N299" s="141" t="str">
        <f>IF(FN_MC!AM297="","*",FN_MC!AM297)</f>
        <v>ZTO-ZGT</v>
      </c>
      <c r="O299" s="174">
        <f>FN_MC!BH297</f>
        <v>0</v>
      </c>
      <c r="P299" s="90"/>
      <c r="Q299" s="145" t="str">
        <f>IF($A$2=1,IF(FN_MC!BJ297="","*",FN_MC!BJ297),IF(FN_MC!BK297="","*",FN_MC!BK297))</f>
        <v xml:space="preserve">Sem equipe da escala </v>
      </c>
    </row>
    <row r="300" spans="1:17" hidden="1">
      <c r="A300" s="97">
        <f>IF(FN_MC!B298="","*",FN_MC!B298)</f>
        <v>46014</v>
      </c>
      <c r="B300" s="98" t="str">
        <f>IF(FN_MC!X298="","*",FN_MC!X298)</f>
        <v>Oportunidade</v>
      </c>
      <c r="C300" s="99" t="str">
        <f>IF(FN_MC!S298="","*",FN_MC!S298)</f>
        <v>MALHA CENTRAL</v>
      </c>
      <c r="D300" s="99" t="str">
        <f>IF(FN_MC!T298="","*",FN_MC!T298)</f>
        <v>RAMAL</v>
      </c>
      <c r="E300" s="99" t="str">
        <f>IF(FN_MC!D298="","*",FN_MC!D298)</f>
        <v>V42</v>
      </c>
      <c r="F300" s="99" t="str">
        <f>IF(FN_MC!H298="","*",FN_MC!H298)</f>
        <v>ZGT1</v>
      </c>
      <c r="G300" s="99" t="str">
        <f>IF(FN_MC!M298="","*",FN_MC!M298)</f>
        <v>ZGT-ZXE</v>
      </c>
      <c r="H300" s="154">
        <f>IF(FN_MC!K298="","*",FN_MC!K298)</f>
        <v>319</v>
      </c>
      <c r="I300" s="132">
        <f>IF(FN_MC!O298="","*",FN_MC!O298)</f>
        <v>0.27083333333333331</v>
      </c>
      <c r="J300" s="132">
        <f>IF(FN_MC!P298="","*",FN_MC!P298)</f>
        <v>8.3333333333333329E-2</v>
      </c>
      <c r="K300" s="141" t="str">
        <f>IF(FN_MC!AK298="","*",FN_MC!AK298)</f>
        <v>ZGT1</v>
      </c>
      <c r="L300" s="141" t="str">
        <f>IF(FN_MC!AM298="","*",FN_MC!AM298)</f>
        <v>ZGT-ZXE</v>
      </c>
      <c r="M300" s="141">
        <f>IF(FN_MC!AP298="","*",FN_MC!AP298)</f>
        <v>319</v>
      </c>
      <c r="N300" s="141" t="str">
        <f>IF(FN_MC!AM298="","*",FN_MC!AM298)</f>
        <v>ZGT-ZXE</v>
      </c>
      <c r="O300" s="174">
        <f>FN_MC!BH298</f>
        <v>1</v>
      </c>
      <c r="P300" s="90"/>
      <c r="Q300" s="145" t="str">
        <f>IF($A$2=1,IF(FN_MC!BJ298="","*",FN_MC!BJ298),IF(FN_MC!BK298="","*",FN_MC!BK298))</f>
        <v xml:space="preserve">MC1 06:16, autorizado as 06:21, recolheu devido avaria </v>
      </c>
    </row>
    <row r="301" spans="1:17" ht="25.5" hidden="1" customHeight="1">
      <c r="A301" s="97">
        <f>IF(FN_MC!B299="","*",FN_MC!B299)</f>
        <v>46014</v>
      </c>
      <c r="B301" s="98" t="str">
        <f>IF(FN_MC!X299="","*",FN_MC!X299)</f>
        <v>Extra</v>
      </c>
      <c r="C301" s="99" t="str">
        <f>IF(FN_MC!S299="","*",FN_MC!S299)</f>
        <v>MALHA CENTRAL</v>
      </c>
      <c r="D301" s="99" t="str">
        <f>IF(FN_MC!T299="","*",FN_MC!T299)</f>
        <v>RAMAL</v>
      </c>
      <c r="E301" s="99" t="str">
        <f>IF(FN_MC!D299="","*",FN_MC!D299)</f>
        <v>V88</v>
      </c>
      <c r="F301" s="99" t="str">
        <f>IF(FN_MC!H299="","*",FN_MC!H299)</f>
        <v>ZFH2</v>
      </c>
      <c r="G301" s="99" t="str">
        <f>IF(FN_MC!M299="","*",FN_MC!M299)</f>
        <v>ZFH</v>
      </c>
      <c r="H301" s="154">
        <f>IF(FN_MC!K299="","*",FN_MC!K299)</f>
        <v>190</v>
      </c>
      <c r="I301" s="132">
        <f>IF(FN_MC!O299="","*",FN_MC!O299)</f>
        <v>0.33333333333333331</v>
      </c>
      <c r="J301" s="132">
        <f>IF(FN_MC!P299="","*",FN_MC!P299)</f>
        <v>4.1666666666666664E-2</v>
      </c>
      <c r="K301" s="141" t="str">
        <f>IF(FN_MC!AK299="","*",FN_MC!AK299)</f>
        <v>ZFH2</v>
      </c>
      <c r="L301" s="141" t="str">
        <f>IF(FN_MC!AM299="","*",FN_MC!AM299)</f>
        <v>ZFH</v>
      </c>
      <c r="M301" s="141">
        <f>IF(FN_MC!AP299="","*",FN_MC!AP299)</f>
        <v>190</v>
      </c>
      <c r="N301" s="141" t="str">
        <f>IF(FN_MC!AM299="","*",FN_MC!AM299)</f>
        <v>ZFH</v>
      </c>
      <c r="O301" s="174">
        <f>FN_MC!BH299</f>
        <v>1</v>
      </c>
      <c r="P301" s="90"/>
      <c r="Q301" s="145" t="str">
        <f>IF($A$2=1,IF(FN_MC!BJ299="","*",FN_MC!BJ299),IF(FN_MC!BK299="","*",FN_MC!BK299))</f>
        <v>Manutenção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54" t="str">
        <f>IF(FN_MC!K300="","*",FN_MC!K300)</f>
        <v>*</v>
      </c>
      <c r="I302" s="132" t="str">
        <f>IF(FN_MC!O300="","*",FN_MC!O300)</f>
        <v>*</v>
      </c>
      <c r="J302" s="132" t="str">
        <f>IF(FN_MC!P300="","*",FN_MC!P300)</f>
        <v>*</v>
      </c>
      <c r="K302" s="141" t="str">
        <f>IF(FN_MC!AK300="","*",FN_MC!AK300)</f>
        <v>-</v>
      </c>
      <c r="L302" s="141" t="str">
        <f>IF(FN_MC!AM300="","*",FN_MC!AM300)</f>
        <v>-</v>
      </c>
      <c r="M302" s="141" t="str">
        <f>IF(FN_MC!AP300="","*",FN_MC!AP300)</f>
        <v>-</v>
      </c>
      <c r="N302" s="141" t="str">
        <f>IF(FN_MC!AM300="","*",FN_MC!AM300)</f>
        <v>-</v>
      </c>
      <c r="O302" s="174">
        <f>FN_MC!BH300</f>
        <v>0</v>
      </c>
      <c r="P302" s="90"/>
      <c r="Q302" s="145" t="str">
        <f>IF($A$2=1,IF(FN_MC!BJ300="","*",FN_MC!BJ300),IF(FN_MC!BK300="","*",FN_MC!BK300))</f>
        <v>*</v>
      </c>
    </row>
    <row r="303" spans="1:17" ht="26.25" hidden="1" customHeight="1">
      <c r="A303" s="97" t="str">
        <f>IF(FN_MC!B301="","*",FN_MC!B301)</f>
        <v>*</v>
      </c>
      <c r="B303" s="98" t="str">
        <f>IF(FN_MC!X301="","*",FN_MC!X301)</f>
        <v>*</v>
      </c>
      <c r="C303" s="99" t="str">
        <f>IF(FN_MC!S301="","*",FN_MC!S301)</f>
        <v>-</v>
      </c>
      <c r="D303" s="99" t="str">
        <f>IF(FN_MC!T301="","*",FN_MC!T301)</f>
        <v>-</v>
      </c>
      <c r="E303" s="99" t="str">
        <f>IF(FN_MC!D301="","*",FN_MC!D301)</f>
        <v>*</v>
      </c>
      <c r="F303" s="99" t="str">
        <f>IF(FN_MC!H301="","*",FN_MC!H301)</f>
        <v>*</v>
      </c>
      <c r="G303" s="99" t="str">
        <f>IF(FN_MC!M301="","*",FN_MC!M301)</f>
        <v>-</v>
      </c>
      <c r="H303" s="154" t="str">
        <f>IF(FN_MC!K301="","*",FN_MC!K301)</f>
        <v>*</v>
      </c>
      <c r="I303" s="132" t="str">
        <f>IF(FN_MC!O301="","*",FN_MC!O301)</f>
        <v>*</v>
      </c>
      <c r="J303" s="132" t="str">
        <f>IF(FN_MC!P301="","*",FN_MC!P301)</f>
        <v>*</v>
      </c>
      <c r="K303" s="141" t="str">
        <f>IF(FN_MC!AK301="","*",FN_MC!AK301)</f>
        <v>-</v>
      </c>
      <c r="L303" s="141" t="str">
        <f>IF(FN_MC!AM301="","*",FN_MC!AM301)</f>
        <v>-</v>
      </c>
      <c r="M303" s="141" t="str">
        <f>IF(FN_MC!AP301="","*",FN_MC!AP301)</f>
        <v>-</v>
      </c>
      <c r="N303" s="141" t="str">
        <f>IF(FN_MC!AM301="","*",FN_MC!AM301)</f>
        <v>-</v>
      </c>
      <c r="O303" s="174">
        <f>FN_MC!BH301</f>
        <v>0</v>
      </c>
      <c r="P303" s="90"/>
      <c r="Q303" s="145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54" t="str">
        <f>IF(FN_MC!K302="","*",FN_MC!K302)</f>
        <v>*</v>
      </c>
      <c r="I304" s="132" t="str">
        <f>IF(FN_MC!O302="","*",FN_MC!O302)</f>
        <v>*</v>
      </c>
      <c r="J304" s="132" t="str">
        <f>IF(FN_MC!P302="","*",FN_MC!P302)</f>
        <v>*</v>
      </c>
      <c r="K304" s="141" t="str">
        <f>IF(FN_MC!AK302="","*",FN_MC!AK302)</f>
        <v>-</v>
      </c>
      <c r="L304" s="141" t="str">
        <f>IF(FN_MC!AM302="","*",FN_MC!AM302)</f>
        <v>-</v>
      </c>
      <c r="M304" s="141" t="str">
        <f>IF(FN_MC!AP302="","*",FN_MC!AP302)</f>
        <v>-</v>
      </c>
      <c r="N304" s="141" t="str">
        <f>IF(FN_MC!AM302="","*",FN_MC!AM302)</f>
        <v>-</v>
      </c>
      <c r="O304" s="174">
        <f>FN_MC!BH302</f>
        <v>0</v>
      </c>
      <c r="P304" s="90"/>
      <c r="Q304" s="145" t="str">
        <f>IF($A$2=1,IF(FN_MC!BJ302="","*",FN_MC!BJ302),IF(FN_MC!BK302="","*",FN_MC!BK302))</f>
        <v>*</v>
      </c>
    </row>
    <row r="305" spans="1:17" ht="29.25" hidden="1" customHeight="1">
      <c r="A305" s="97" t="str">
        <f>IF(FN_MC!B303="","*",FN_MC!B303)</f>
        <v>*</v>
      </c>
      <c r="B305" s="98" t="str">
        <f>IF(FN_MC!X303="","*",FN_MC!X303)</f>
        <v>*</v>
      </c>
      <c r="C305" s="99" t="str">
        <f>IF(FN_MC!S303="","*",FN_MC!S303)</f>
        <v>-</v>
      </c>
      <c r="D305" s="99" t="str">
        <f>IF(FN_MC!T303="","*",FN_MC!T303)</f>
        <v>-</v>
      </c>
      <c r="E305" s="99" t="str">
        <f>IF(FN_MC!D303="","*",FN_MC!D303)</f>
        <v>*</v>
      </c>
      <c r="F305" s="99" t="str">
        <f>IF(FN_MC!H303="","*",FN_MC!H303)</f>
        <v>*</v>
      </c>
      <c r="G305" s="99" t="str">
        <f>IF(FN_MC!M303="","*",FN_MC!M303)</f>
        <v>-</v>
      </c>
      <c r="H305" s="154" t="str">
        <f>IF(FN_MC!K303="","*",FN_MC!K303)</f>
        <v>*</v>
      </c>
      <c r="I305" s="132" t="str">
        <f>IF(FN_MC!O303="","*",FN_MC!O303)</f>
        <v>*</v>
      </c>
      <c r="J305" s="132" t="str">
        <f>IF(FN_MC!P303="","*",FN_MC!P303)</f>
        <v>*</v>
      </c>
      <c r="K305" s="141" t="str">
        <f>IF(FN_MC!AK303="","*",FN_MC!AK303)</f>
        <v>-</v>
      </c>
      <c r="L305" s="141" t="str">
        <f>IF(FN_MC!AM303="","*",FN_MC!AM303)</f>
        <v>-</v>
      </c>
      <c r="M305" s="141" t="str">
        <f>IF(FN_MC!AP303="","*",FN_MC!AP303)</f>
        <v>-</v>
      </c>
      <c r="N305" s="141" t="str">
        <f>IF(FN_MC!AM303="","*",FN_MC!AM303)</f>
        <v>-</v>
      </c>
      <c r="O305" s="174">
        <f>FN_MC!BH303</f>
        <v>0</v>
      </c>
      <c r="P305" s="90"/>
      <c r="Q305" s="145" t="str">
        <f>IF($A$2=1,IF(FN_MC!BJ303="","*",FN_MC!BJ303),IF(FN_MC!BK303="","*",FN_MC!BK303))</f>
        <v>*</v>
      </c>
    </row>
    <row r="306" spans="1:17" ht="24.75" hidden="1" customHeight="1">
      <c r="A306" s="97" t="str">
        <f>IF(FN_MC!B306="","*",FN_MC!B306)</f>
        <v>*</v>
      </c>
      <c r="B306" s="98" t="str">
        <f>IF(FN_MC!X306="","*",FN_MC!X306)</f>
        <v>*</v>
      </c>
      <c r="C306" s="99" t="str">
        <f>IF(FN_MC!S306="","*",FN_MC!S306)</f>
        <v>-</v>
      </c>
      <c r="D306" s="99" t="str">
        <f>IF(FN_MC!T306="","*",FN_MC!T306)</f>
        <v>-</v>
      </c>
      <c r="E306" s="99" t="str">
        <f>IF(FN_MC!D306="","*",FN_MC!D306)</f>
        <v>*</v>
      </c>
      <c r="F306" s="99" t="str">
        <f>IF(FN_MC!H306="","*",FN_MC!H306)</f>
        <v>*</v>
      </c>
      <c r="G306" s="99" t="str">
        <f>IF(FN_MC!M306="","*",FN_MC!M306)</f>
        <v>-</v>
      </c>
      <c r="H306" s="154" t="str">
        <f>IF(FN_MC!K306="","*",FN_MC!K306)</f>
        <v>*</v>
      </c>
      <c r="I306" s="132" t="str">
        <f>IF(FN_MC!O306="","*",FN_MC!O306)</f>
        <v>*</v>
      </c>
      <c r="J306" s="132" t="str">
        <f>IF(FN_MC!P306="","*",FN_MC!P306)</f>
        <v>*</v>
      </c>
      <c r="K306" s="141" t="str">
        <f>IF(FN_MC!AK306="","*",FN_MC!AK306)</f>
        <v>-</v>
      </c>
      <c r="L306" s="141" t="str">
        <f>IF(FN_MC!AM306="","*",FN_MC!AM306)</f>
        <v>-</v>
      </c>
      <c r="M306" s="141" t="str">
        <f>IF(FN_MC!AP306="","*",FN_MC!AP306)</f>
        <v>-</v>
      </c>
      <c r="N306" s="141" t="str">
        <f>IF(FN_MC!AM306="","*",FN_MC!AM306)</f>
        <v>-</v>
      </c>
      <c r="O306" s="174">
        <f>FN_MC!BH306</f>
        <v>0</v>
      </c>
      <c r="P306" s="90"/>
      <c r="Q306" s="145" t="str">
        <f>IF($A$2=1,IF(FN_MC!BJ306="","*",FN_MC!BJ306),IF(FN_MC!BK306="","*",FN_MC!BK306))</f>
        <v>*</v>
      </c>
    </row>
    <row r="307" spans="1:17" hidden="1">
      <c r="A307" s="97" t="str">
        <f>IF(FN_MC!B307="","*",FN_MC!B307)</f>
        <v>*</v>
      </c>
      <c r="B307" s="98" t="str">
        <f>IF(FN_MC!X307="","*",FN_MC!X307)</f>
        <v>*</v>
      </c>
      <c r="C307" s="99" t="str">
        <f>IF(FN_MC!S307="","*",FN_MC!S307)</f>
        <v>-</v>
      </c>
      <c r="D307" s="99" t="str">
        <f>IF(FN_MC!T307="","*",FN_MC!T307)</f>
        <v>-</v>
      </c>
      <c r="E307" s="99" t="str">
        <f>IF(FN_MC!D307="","*",FN_MC!D307)</f>
        <v>*</v>
      </c>
      <c r="F307" s="99" t="str">
        <f>IF(FN_MC!H307="","*",FN_MC!H307)</f>
        <v>*</v>
      </c>
      <c r="G307" s="99" t="str">
        <f>IF(FN_MC!M307="","*",FN_MC!M307)</f>
        <v>-</v>
      </c>
      <c r="H307" s="154" t="str">
        <f>IF(FN_MC!K307="","*",FN_MC!K307)</f>
        <v>*</v>
      </c>
      <c r="I307" s="132" t="str">
        <f>IF(FN_MC!O307="","*",FN_MC!O307)</f>
        <v>*</v>
      </c>
      <c r="J307" s="132" t="str">
        <f>IF(FN_MC!P307="","*",FN_MC!P307)</f>
        <v>*</v>
      </c>
      <c r="K307" s="141" t="str">
        <f>IF(FN_MC!AK307="","*",FN_MC!AK307)</f>
        <v>-</v>
      </c>
      <c r="L307" s="141" t="str">
        <f>IF(FN_MC!AM307="","*",FN_MC!AM307)</f>
        <v>-</v>
      </c>
      <c r="M307" s="141" t="str">
        <f>IF(FN_MC!AP307="","*",FN_MC!AP307)</f>
        <v>-</v>
      </c>
      <c r="N307" s="141" t="str">
        <f>IF(FN_MC!AM307="","*",FN_MC!AM307)</f>
        <v>-</v>
      </c>
      <c r="O307" s="174">
        <f>FN_MC!BH307</f>
        <v>0</v>
      </c>
      <c r="P307" s="90"/>
      <c r="Q307" s="145" t="str">
        <f>IF($A$2=1,IF(FN_MC!BJ307="","*",FN_MC!BJ307),IF(FN_MC!BK307="","*",FN_MC!BK307))</f>
        <v>*</v>
      </c>
    </row>
    <row r="308" spans="1:17" hidden="1">
      <c r="A308" s="97">
        <f>IF(FN_MC!B308="","*",FN_MC!B308)</f>
        <v>46015</v>
      </c>
      <c r="B308" s="98" t="str">
        <f>IF(FN_MC!X308="","*",FN_MC!X308)</f>
        <v>Oportunidade</v>
      </c>
      <c r="C308" s="99" t="str">
        <f>IF(FN_MC!S308="","*",FN_MC!S308)</f>
        <v>FERRONORTE</v>
      </c>
      <c r="D308" s="99" t="str">
        <f>IF(FN_MC!T308="","*",FN_MC!T308)</f>
        <v>TGR-TRO</v>
      </c>
      <c r="E308" s="99" t="str">
        <f>IF(FN_MC!D308="","*",FN_MC!D308)</f>
        <v>W70</v>
      </c>
      <c r="F308" s="99" t="str">
        <f>IF(FN_MC!H308="","*",FN_MC!H308)</f>
        <v>TGR2</v>
      </c>
      <c r="G308" s="99" t="str">
        <f>IF(FN_MC!M308="","*",FN_MC!M308)</f>
        <v>TGR-TBE</v>
      </c>
      <c r="H308" s="154">
        <f>IF(FN_MC!K308="","*",FN_MC!K308)</f>
        <v>519</v>
      </c>
      <c r="I308" s="132">
        <f>IF(FN_MC!O308="","*",FN_MC!O308)</f>
        <v>0.375</v>
      </c>
      <c r="J308" s="132">
        <f>IF(FN_MC!P308="","*",FN_MC!P308)</f>
        <v>8.3333333333333329E-2</v>
      </c>
      <c r="K308" s="141" t="str">
        <f>IF(FN_MC!AK308="","*",FN_MC!AK308)</f>
        <v>TGR2</v>
      </c>
      <c r="L308" s="141" t="str">
        <f>IF(FN_MC!AM308="","*",FN_MC!AM308)</f>
        <v>TGR-TBE</v>
      </c>
      <c r="M308" s="141">
        <f>IF(FN_MC!AP308="","*",FN_MC!AP308)</f>
        <v>519</v>
      </c>
      <c r="N308" s="141" t="str">
        <f>IF(FN_MC!AM308="","*",FN_MC!AM308)</f>
        <v>TGR-TBE</v>
      </c>
      <c r="O308" s="174">
        <f>FN_MC!BH308</f>
        <v>0</v>
      </c>
      <c r="P308" s="90"/>
      <c r="Q308" s="145" t="str">
        <f>IF($A$2=1,IF(FN_MC!BJ308="","*",FN_MC!BJ308),IF(FN_MC!BK308="","*",FN_MC!BK308))</f>
        <v>*</v>
      </c>
    </row>
    <row r="309" spans="1:17" hidden="1">
      <c r="A309" s="97">
        <f>IF(FN_MC!B309="","*",FN_MC!B309)</f>
        <v>46015</v>
      </c>
      <c r="B309" s="98" t="str">
        <f>IF(FN_MC!X309="","*",FN_MC!X309)</f>
        <v>Oportunidade</v>
      </c>
      <c r="C309" s="99" t="str">
        <f>IF(FN_MC!S309="","*",FN_MC!S309)</f>
        <v>FERRONORTE</v>
      </c>
      <c r="D309" s="99" t="str">
        <f>IF(FN_MC!T309="","*",FN_MC!T309)</f>
        <v>TCS-TGR</v>
      </c>
      <c r="E309" s="99" t="str">
        <f>IF(FN_MC!D309="","*",FN_MC!D309)</f>
        <v>W50</v>
      </c>
      <c r="F309" s="99" t="str">
        <f>IF(FN_MC!H309="","*",FN_MC!H309)</f>
        <v>TGR2</v>
      </c>
      <c r="G309" s="99" t="str">
        <f>IF(FN_MC!M309="","*",FN_MC!M309)</f>
        <v>TGR</v>
      </c>
      <c r="H309" s="154">
        <f>IF(FN_MC!K309="","*",FN_MC!K309)</f>
        <v>500</v>
      </c>
      <c r="I309" s="132">
        <f>IF(FN_MC!O309="","*",FN_MC!O309)</f>
        <v>0.41666666666666669</v>
      </c>
      <c r="J309" s="132">
        <f>IF(FN_MC!P309="","*",FN_MC!P309)</f>
        <v>4.1666666666666664E-2</v>
      </c>
      <c r="K309" s="141" t="str">
        <f>IF(FN_MC!AK309="","*",FN_MC!AK309)</f>
        <v>TGR2</v>
      </c>
      <c r="L309" s="141" t="str">
        <f>IF(FN_MC!AM309="","*",FN_MC!AM309)</f>
        <v>TGR</v>
      </c>
      <c r="M309" s="141">
        <f>IF(FN_MC!AP309="","*",FN_MC!AP309)</f>
        <v>500</v>
      </c>
      <c r="N309" s="141" t="str">
        <f>IF(FN_MC!AM309="","*",FN_MC!AM309)</f>
        <v>TGR</v>
      </c>
      <c r="O309" s="174">
        <f>FN_MC!BH309</f>
        <v>0</v>
      </c>
      <c r="P309" s="90"/>
      <c r="Q309" s="145" t="str">
        <f>IF($A$2=1,IF(FN_MC!BJ309="","*",FN_MC!BJ309),IF(FN_MC!BK309="","*",FN_MC!BK309))</f>
        <v>*</v>
      </c>
    </row>
    <row r="310" spans="1:17" hidden="1">
      <c r="A310" s="97">
        <f>IF(FN_MC!B310="","*",FN_MC!B310)</f>
        <v>46015</v>
      </c>
      <c r="B310" s="98" t="str">
        <f>IF(FN_MC!X310="","*",FN_MC!X310)</f>
        <v>Oportunidade</v>
      </c>
      <c r="C310" s="99" t="str">
        <f>IF(FN_MC!S310="","*",FN_MC!S310)</f>
        <v>FERRONORTE</v>
      </c>
      <c r="D310" s="99" t="str">
        <f>IF(FN_MC!T310="","*",FN_MC!T310)</f>
        <v>TMI-TCS</v>
      </c>
      <c r="E310" s="99" t="str">
        <f>IF(FN_MC!D310="","*",FN_MC!D310)</f>
        <v>MARCOS (TF-520)</v>
      </c>
      <c r="F310" s="99" t="str">
        <f>IF(FN_MC!H310="","*",FN_MC!H310)</f>
        <v>TCS1</v>
      </c>
      <c r="G310" s="99" t="str">
        <f>IF(FN_MC!M310="","*",FN_MC!M310)</f>
        <v>TCS</v>
      </c>
      <c r="H310" s="154">
        <f>IF(FN_MC!K310="","*",FN_MC!K310)</f>
        <v>288.5</v>
      </c>
      <c r="I310" s="132">
        <f>IF(FN_MC!O310="","*",FN_MC!O310)</f>
        <v>0.375</v>
      </c>
      <c r="J310" s="132">
        <f>IF(FN_MC!P310="","*",FN_MC!P310)</f>
        <v>6.25E-2</v>
      </c>
      <c r="K310" s="141" t="str">
        <f>IF(FN_MC!AK310="","*",FN_MC!AK310)</f>
        <v>TCS1</v>
      </c>
      <c r="L310" s="141" t="str">
        <f>IF(FN_MC!AM310="","*",FN_MC!AM310)</f>
        <v>TCS</v>
      </c>
      <c r="M310" s="141">
        <f>IF(FN_MC!AP310="","*",FN_MC!AP310)</f>
        <v>288.5</v>
      </c>
      <c r="N310" s="141" t="str">
        <f>IF(FN_MC!AM310="","*",FN_MC!AM310)</f>
        <v>TCS</v>
      </c>
      <c r="O310" s="174">
        <f>FN_MC!BH310</f>
        <v>0</v>
      </c>
      <c r="P310" s="90"/>
      <c r="Q310" s="145" t="str">
        <f>IF($A$2=1,IF(FN_MC!BJ310="","*",FN_MC!BJ310),IF(FN_MC!BK310="","*",FN_MC!BK310))</f>
        <v>*</v>
      </c>
    </row>
    <row r="311" spans="1:17" hidden="1">
      <c r="A311" s="97" t="str">
        <f>IF(FN_MC!B311="","*",FN_MC!B311)</f>
        <v>*</v>
      </c>
      <c r="B311" s="98" t="str">
        <f>IF(FN_MC!X311="","*",FN_MC!X311)</f>
        <v>*</v>
      </c>
      <c r="C311" s="99" t="str">
        <f>IF(FN_MC!S311="","*",FN_MC!S311)</f>
        <v>-</v>
      </c>
      <c r="D311" s="99" t="str">
        <f>IF(FN_MC!T311="","*",FN_MC!T311)</f>
        <v>-</v>
      </c>
      <c r="E311" s="99" t="str">
        <f>IF(FN_MC!D311="","*",FN_MC!D311)</f>
        <v>*</v>
      </c>
      <c r="F311" s="99" t="str">
        <f>IF(FN_MC!H311="","*",FN_MC!H311)</f>
        <v>*</v>
      </c>
      <c r="G311" s="99" t="str">
        <f>IF(FN_MC!M311="","*",FN_MC!M311)</f>
        <v>-</v>
      </c>
      <c r="H311" s="154" t="str">
        <f>IF(FN_MC!K311="","*",FN_MC!K311)</f>
        <v>*</v>
      </c>
      <c r="I311" s="132" t="str">
        <f>IF(FN_MC!O311="","*",FN_MC!O311)</f>
        <v>*</v>
      </c>
      <c r="J311" s="132" t="str">
        <f>IF(FN_MC!P311="","*",FN_MC!P311)</f>
        <v>*</v>
      </c>
      <c r="K311" s="141" t="str">
        <f>IF(FN_MC!AK311="","*",FN_MC!AK311)</f>
        <v>-</v>
      </c>
      <c r="L311" s="141" t="str">
        <f>IF(FN_MC!AM311="","*",FN_MC!AM311)</f>
        <v>-</v>
      </c>
      <c r="M311" s="141" t="str">
        <f>IF(FN_MC!AP311="","*",FN_MC!AP311)</f>
        <v>-</v>
      </c>
      <c r="N311" s="141" t="str">
        <f>IF(FN_MC!AM311="","*",FN_MC!AM311)</f>
        <v>-</v>
      </c>
      <c r="O311" s="174">
        <f>FN_MC!BH311</f>
        <v>0</v>
      </c>
      <c r="P311" s="90"/>
      <c r="Q311" s="145" t="str">
        <f>IF($A$2=1,IF(FN_MC!BJ311="","*",FN_MC!BJ311),IF(FN_MC!BK311="","*",FN_MC!BK311))</f>
        <v>*</v>
      </c>
    </row>
    <row r="312" spans="1:17" hidden="1">
      <c r="A312" s="97">
        <f>IF(FN_MC!B312="","*",FN_MC!B312)</f>
        <v>46015</v>
      </c>
      <c r="B312" s="98" t="str">
        <f>IF(FN_MC!X312="","*",FN_MC!X312)</f>
        <v>Oportunidade</v>
      </c>
      <c r="C312" s="99" t="str">
        <f>IF(FN_MC!S312="","*",FN_MC!S312)</f>
        <v>MALHA CENTRAL</v>
      </c>
      <c r="D312" s="99" t="str">
        <f>IF(FN_MC!T312="","*",FN_MC!T312)</f>
        <v>RAMAL</v>
      </c>
      <c r="E312" s="99" t="str">
        <f>IF(FN_MC!D312="","*",FN_MC!D312)</f>
        <v>N21</v>
      </c>
      <c r="F312" s="99" t="str">
        <f>IF(FN_MC!H312="","*",FN_MC!H312)</f>
        <v>ZTOZFT3</v>
      </c>
      <c r="G312" s="99" t="str">
        <f>IF(FN_MC!M312="","*",FN_MC!M312)</f>
        <v>ZTO-ZGT</v>
      </c>
      <c r="H312" s="154">
        <f>IF(FN_MC!K312="","*",FN_MC!K312)</f>
        <v>260</v>
      </c>
      <c r="I312" s="132">
        <f>IF(FN_MC!O312="","*",FN_MC!O312)</f>
        <v>0.33333333333333331</v>
      </c>
      <c r="J312" s="132">
        <f>IF(FN_MC!P312="","*",FN_MC!P312)</f>
        <v>4.1666666666666664E-2</v>
      </c>
      <c r="K312" s="141" t="str">
        <f>IF(FN_MC!AK312="","*",FN_MC!AK312)</f>
        <v>ZTOZFT3</v>
      </c>
      <c r="L312" s="141" t="str">
        <f>IF(FN_MC!AM312="","*",FN_MC!AM312)</f>
        <v>ZTO-ZGT</v>
      </c>
      <c r="M312" s="141">
        <f>IF(FN_MC!AP312="","*",FN_MC!AP312)</f>
        <v>260</v>
      </c>
      <c r="N312" s="141" t="str">
        <f>IF(FN_MC!AM312="","*",FN_MC!AM312)</f>
        <v>ZTO-ZGT</v>
      </c>
      <c r="O312" s="174">
        <f>FN_MC!BH312</f>
        <v>0</v>
      </c>
      <c r="P312" s="90"/>
      <c r="Q312" s="145" t="str">
        <f>IF($A$2=1,IF(FN_MC!BJ312="","*",FN_MC!BJ312),IF(FN_MC!BK312="","*",FN_MC!BK312))</f>
        <v>*</v>
      </c>
    </row>
    <row r="313" spans="1:17" hidden="1">
      <c r="A313" s="97" t="str">
        <f>IF(FN_MC!B313="","*",FN_MC!B313)</f>
        <v>*</v>
      </c>
      <c r="B313" s="98" t="str">
        <f>IF(FN_MC!X313="","*",FN_MC!X313)</f>
        <v>*</v>
      </c>
      <c r="C313" s="99" t="str">
        <f>IF(FN_MC!S313="","*",FN_MC!S313)</f>
        <v>-</v>
      </c>
      <c r="D313" s="99" t="str">
        <f>IF(FN_MC!T313="","*",FN_MC!T313)</f>
        <v>-</v>
      </c>
      <c r="E313" s="99" t="str">
        <f>IF(FN_MC!D313="","*",FN_MC!D313)</f>
        <v>*</v>
      </c>
      <c r="F313" s="99" t="str">
        <f>IF(FN_MC!H313="","*",FN_MC!H313)</f>
        <v>*</v>
      </c>
      <c r="G313" s="99" t="str">
        <f>IF(FN_MC!M313="","*",FN_MC!M313)</f>
        <v>-</v>
      </c>
      <c r="H313" s="154" t="str">
        <f>IF(FN_MC!K313="","*",FN_MC!K313)</f>
        <v>*</v>
      </c>
      <c r="I313" s="132" t="str">
        <f>IF(FN_MC!O313="","*",FN_MC!O313)</f>
        <v>*</v>
      </c>
      <c r="J313" s="132" t="str">
        <f>IF(FN_MC!P313="","*",FN_MC!P313)</f>
        <v>*</v>
      </c>
      <c r="K313" s="141" t="str">
        <f>IF(FN_MC!AK313="","*",FN_MC!AK313)</f>
        <v>-</v>
      </c>
      <c r="L313" s="141" t="str">
        <f>IF(FN_MC!AM313="","*",FN_MC!AM313)</f>
        <v>-</v>
      </c>
      <c r="M313" s="141" t="str">
        <f>IF(FN_MC!AP313="","*",FN_MC!AP313)</f>
        <v>-</v>
      </c>
      <c r="N313" s="141" t="str">
        <f>IF(FN_MC!AM313="","*",FN_MC!AM313)</f>
        <v>-</v>
      </c>
      <c r="O313" s="174">
        <f>FN_MC!BH313</f>
        <v>0</v>
      </c>
      <c r="P313" s="90"/>
      <c r="Q313" s="145" t="str">
        <f>IF($A$2=1,IF(FN_MC!BJ313="","*",FN_MC!BJ313),IF(FN_MC!BK313="","*",FN_MC!BK313))</f>
        <v>*</v>
      </c>
    </row>
    <row r="314" spans="1:17" hidden="1">
      <c r="A314" s="97">
        <f>IF(FN_MC!B314="","*",FN_MC!B314)</f>
        <v>46015</v>
      </c>
      <c r="B314" s="98" t="str">
        <f>IF(FN_MC!X314="","*",FN_MC!X314)</f>
        <v>*</v>
      </c>
      <c r="C314" s="99" t="str">
        <f>IF(FN_MC!S314="","*",FN_MC!S314)</f>
        <v>-</v>
      </c>
      <c r="D314" s="99" t="str">
        <f>IF(FN_MC!T314="","*",FN_MC!T314)</f>
        <v>-</v>
      </c>
      <c r="E314" s="99" t="str">
        <f>IF(FN_MC!D314="","*",FN_MC!D314)</f>
        <v>E48</v>
      </c>
      <c r="F314" s="99" t="str">
        <f>IF(FN_MC!H314="","*",FN_MC!H314)</f>
        <v>*</v>
      </c>
      <c r="G314" s="99" t="str">
        <f>IF(FN_MC!M314="","*",FN_MC!M314)</f>
        <v>-</v>
      </c>
      <c r="H314" s="154" t="str">
        <f>IF(FN_MC!K314="","*",FN_MC!K314)</f>
        <v>*</v>
      </c>
      <c r="I314" s="132" t="str">
        <f>IF(FN_MC!O314="","*",FN_MC!O314)</f>
        <v>*</v>
      </c>
      <c r="J314" s="132" t="str">
        <f>IF(FN_MC!P314="","*",FN_MC!P314)</f>
        <v>*</v>
      </c>
      <c r="K314" s="141" t="str">
        <f>IF(FN_MC!AK314="","*",FN_MC!AK314)</f>
        <v>-</v>
      </c>
      <c r="L314" s="141" t="str">
        <f>IF(FN_MC!AM314="","*",FN_MC!AM314)</f>
        <v>-</v>
      </c>
      <c r="M314" s="141" t="str">
        <f>IF(FN_MC!AP314="","*",FN_MC!AP314)</f>
        <v>-</v>
      </c>
      <c r="N314" s="141" t="str">
        <f>IF(FN_MC!AM314="","*",FN_MC!AM314)</f>
        <v>-</v>
      </c>
      <c r="O314" s="174">
        <f>FN_MC!BH314</f>
        <v>0</v>
      </c>
      <c r="P314" s="90"/>
      <c r="Q314" s="145" t="str">
        <f>IF($A$2=1,IF(FN_MC!BJ314="","*",FN_MC!BJ314),IF(FN_MC!BK314="","*",FN_MC!BK314))</f>
        <v>*</v>
      </c>
    </row>
    <row r="315" spans="1:17" hidden="1">
      <c r="A315" s="97" t="str">
        <f>IF(FN_MC!B315="","*",FN_MC!B315)</f>
        <v>*</v>
      </c>
      <c r="B315" s="98" t="str">
        <f>IF(FN_MC!X315="","*",FN_MC!X315)</f>
        <v>*</v>
      </c>
      <c r="C315" s="99" t="str">
        <f>IF(FN_MC!S315="","*",FN_MC!S315)</f>
        <v>-</v>
      </c>
      <c r="D315" s="99" t="str">
        <f>IF(FN_MC!T315="","*",FN_MC!T315)</f>
        <v>-</v>
      </c>
      <c r="E315" s="99" t="str">
        <f>IF(FN_MC!D315="","*",FN_MC!D315)</f>
        <v>*</v>
      </c>
      <c r="F315" s="99" t="str">
        <f>IF(FN_MC!H315="","*",FN_MC!H315)</f>
        <v>*</v>
      </c>
      <c r="G315" s="99" t="str">
        <f>IF(FN_MC!M315="","*",FN_MC!M315)</f>
        <v>-</v>
      </c>
      <c r="H315" s="154" t="str">
        <f>IF(FN_MC!K315="","*",FN_MC!K315)</f>
        <v>*</v>
      </c>
      <c r="I315" s="132" t="str">
        <f>IF(FN_MC!O315="","*",FN_MC!O315)</f>
        <v>*</v>
      </c>
      <c r="J315" s="132" t="str">
        <f>IF(FN_MC!P315="","*",FN_MC!P315)</f>
        <v>*</v>
      </c>
      <c r="K315" s="141" t="str">
        <f>IF(FN_MC!AK315="","*",FN_MC!AK315)</f>
        <v>-</v>
      </c>
      <c r="L315" s="141" t="str">
        <f>IF(FN_MC!AM315="","*",FN_MC!AM315)</f>
        <v>-</v>
      </c>
      <c r="M315" s="141" t="str">
        <f>IF(FN_MC!AP315="","*",FN_MC!AP315)</f>
        <v>-</v>
      </c>
      <c r="N315" s="141" t="str">
        <f>IF(FN_MC!AM315="","*",FN_MC!AM315)</f>
        <v>-</v>
      </c>
      <c r="O315" s="174">
        <f>FN_MC!BH315</f>
        <v>0</v>
      </c>
      <c r="P315" s="90"/>
      <c r="Q315" s="145" t="str">
        <f>IF($A$2=1,IF(FN_MC!BJ315="","*",FN_MC!BJ315),IF(FN_MC!BK315="","*",FN_MC!BK315))</f>
        <v>*</v>
      </c>
    </row>
    <row r="316" spans="1:17" hidden="1">
      <c r="A316" s="97" t="str">
        <f>IF(FN_MC!B316="","*",FN_MC!B316)</f>
        <v>*</v>
      </c>
      <c r="B316" s="98" t="str">
        <f>IF(FN_MC!X316="","*",FN_MC!X316)</f>
        <v>*</v>
      </c>
      <c r="C316" s="99" t="str">
        <f>IF(FN_MC!S316="","*",FN_MC!S316)</f>
        <v>-</v>
      </c>
      <c r="D316" s="99" t="str">
        <f>IF(FN_MC!T316="","*",FN_MC!T316)</f>
        <v>-</v>
      </c>
      <c r="E316" s="99" t="str">
        <f>IF(FN_MC!D316="","*",FN_MC!D316)</f>
        <v>*</v>
      </c>
      <c r="F316" s="99" t="str">
        <f>IF(FN_MC!H316="","*",FN_MC!H316)</f>
        <v>*</v>
      </c>
      <c r="G316" s="99" t="str">
        <f>IF(FN_MC!M316="","*",FN_MC!M316)</f>
        <v>-</v>
      </c>
      <c r="H316" s="154" t="str">
        <f>IF(FN_MC!K316="","*",FN_MC!K316)</f>
        <v>*</v>
      </c>
      <c r="I316" s="132" t="str">
        <f>IF(FN_MC!O316="","*",FN_MC!O316)</f>
        <v>*</v>
      </c>
      <c r="J316" s="132" t="str">
        <f>IF(FN_MC!P316="","*",FN_MC!P316)</f>
        <v>*</v>
      </c>
      <c r="K316" s="141" t="str">
        <f>IF(FN_MC!AK316="","*",FN_MC!AK316)</f>
        <v>-</v>
      </c>
      <c r="L316" s="141" t="str">
        <f>IF(FN_MC!AM316="","*",FN_MC!AM316)</f>
        <v>-</v>
      </c>
      <c r="M316" s="141" t="str">
        <f>IF(FN_MC!AP316="","*",FN_MC!AP316)</f>
        <v>-</v>
      </c>
      <c r="N316" s="141" t="str">
        <f>IF(FN_MC!AM316="","*",FN_MC!AM316)</f>
        <v>-</v>
      </c>
      <c r="O316" s="174">
        <f>FN_MC!BH316</f>
        <v>0</v>
      </c>
      <c r="P316" s="90"/>
      <c r="Q316" s="145" t="str">
        <f>IF($A$2=1,IF(FN_MC!BJ316="","*",FN_MC!BJ316),IF(FN_MC!BK316="","*",FN_MC!BK316))</f>
        <v>*</v>
      </c>
    </row>
    <row r="317" spans="1:17" hidden="1">
      <c r="A317" s="97" t="str">
        <f>IF(FN_MC!B317="","*",FN_MC!B317)</f>
        <v>*</v>
      </c>
      <c r="B317" s="98" t="str">
        <f>IF(FN_MC!X317="","*",FN_MC!X317)</f>
        <v>*</v>
      </c>
      <c r="C317" s="99" t="str">
        <f>IF(FN_MC!S317="","*",FN_MC!S317)</f>
        <v>-</v>
      </c>
      <c r="D317" s="99" t="str">
        <f>IF(FN_MC!T317="","*",FN_MC!T317)</f>
        <v>-</v>
      </c>
      <c r="E317" s="99" t="str">
        <f>IF(FN_MC!D317="","*",FN_MC!D317)</f>
        <v>*</v>
      </c>
      <c r="F317" s="99" t="str">
        <f>IF(FN_MC!H317="","*",FN_MC!H317)</f>
        <v>*</v>
      </c>
      <c r="G317" s="99" t="str">
        <f>IF(FN_MC!M317="","*",FN_MC!M317)</f>
        <v>-</v>
      </c>
      <c r="H317" s="154" t="str">
        <f>IF(FN_MC!K317="","*",FN_MC!K317)</f>
        <v>*</v>
      </c>
      <c r="I317" s="132" t="str">
        <f>IF(FN_MC!O317="","*",FN_MC!O317)</f>
        <v>*</v>
      </c>
      <c r="J317" s="132" t="str">
        <f>IF(FN_MC!P317="","*",FN_MC!P317)</f>
        <v>*</v>
      </c>
      <c r="K317" s="141" t="str">
        <f>IF(FN_MC!AK317="","*",FN_MC!AK317)</f>
        <v>-</v>
      </c>
      <c r="L317" s="141" t="str">
        <f>IF(FN_MC!AM317="","*",FN_MC!AM317)</f>
        <v>-</v>
      </c>
      <c r="M317" s="141" t="str">
        <f>IF(FN_MC!AP317="","*",FN_MC!AP317)</f>
        <v>-</v>
      </c>
      <c r="N317" s="141" t="str">
        <f>IF(FN_MC!AM317="","*",FN_MC!AM317)</f>
        <v>-</v>
      </c>
      <c r="O317" s="174">
        <f>FN_MC!BH317</f>
        <v>0</v>
      </c>
      <c r="P317" s="90"/>
      <c r="Q317" s="145" t="str">
        <f>IF($A$2=1,IF(FN_MC!BJ317="","*",FN_MC!BJ317),IF(FN_MC!BK317="","*",FN_MC!BK317))</f>
        <v>*</v>
      </c>
    </row>
    <row r="318" spans="1:17" hidden="1">
      <c r="A318" s="97" t="str">
        <f>IF(FN_MC!B318="","*",FN_MC!B318)</f>
        <v>*</v>
      </c>
      <c r="B318" s="98" t="str">
        <f>IF(FN_MC!X318="","*",FN_MC!X318)</f>
        <v>*</v>
      </c>
      <c r="C318" s="99" t="str">
        <f>IF(FN_MC!S318="","*",FN_MC!S318)</f>
        <v>-</v>
      </c>
      <c r="D318" s="99" t="str">
        <f>IF(FN_MC!T318="","*",FN_MC!T318)</f>
        <v>-</v>
      </c>
      <c r="E318" s="99" t="str">
        <f>IF(FN_MC!D318="","*",FN_MC!D318)</f>
        <v>*</v>
      </c>
      <c r="F318" s="99" t="str">
        <f>IF(FN_MC!H318="","*",FN_MC!H318)</f>
        <v>*</v>
      </c>
      <c r="G318" s="99" t="str">
        <f>IF(FN_MC!M318="","*",FN_MC!M318)</f>
        <v>-</v>
      </c>
      <c r="H318" s="154" t="str">
        <f>IF(FN_MC!K318="","*",FN_MC!K318)</f>
        <v>*</v>
      </c>
      <c r="I318" s="132" t="str">
        <f>IF(FN_MC!O318="","*",FN_MC!O318)</f>
        <v>*</v>
      </c>
      <c r="J318" s="132" t="str">
        <f>IF(FN_MC!P318="","*",FN_MC!P318)</f>
        <v>*</v>
      </c>
      <c r="K318" s="141" t="str">
        <f>IF(FN_MC!AK318="","*",FN_MC!AK318)</f>
        <v>-</v>
      </c>
      <c r="L318" s="141" t="str">
        <f>IF(FN_MC!AM318="","*",FN_MC!AM318)</f>
        <v>-</v>
      </c>
      <c r="M318" s="141" t="str">
        <f>IF(FN_MC!AP318="","*",FN_MC!AP318)</f>
        <v>-</v>
      </c>
      <c r="N318" s="141" t="str">
        <f>IF(FN_MC!AM318="","*",FN_MC!AM318)</f>
        <v>-</v>
      </c>
      <c r="O318" s="174">
        <f>FN_MC!BH318</f>
        <v>0</v>
      </c>
      <c r="P318" s="90"/>
      <c r="Q318" s="145" t="str">
        <f>IF($A$2=1,IF(FN_MC!BJ318="","*",FN_MC!BJ318),IF(FN_MC!BK318="","*",FN_MC!BK318))</f>
        <v>*</v>
      </c>
    </row>
    <row r="319" spans="1:17" hidden="1">
      <c r="A319" s="97" t="str">
        <f>IF(FN_MC!B319="","*",FN_MC!B319)</f>
        <v>*</v>
      </c>
      <c r="B319" s="98" t="str">
        <f>IF(FN_MC!X319="","*",FN_MC!X319)</f>
        <v>*</v>
      </c>
      <c r="C319" s="99" t="str">
        <f>IF(FN_MC!S319="","*",FN_MC!S319)</f>
        <v>-</v>
      </c>
      <c r="D319" s="99" t="str">
        <f>IF(FN_MC!T319="","*",FN_MC!T319)</f>
        <v>-</v>
      </c>
      <c r="E319" s="99" t="str">
        <f>IF(FN_MC!D319="","*",FN_MC!D319)</f>
        <v>*</v>
      </c>
      <c r="F319" s="99" t="str">
        <f>IF(FN_MC!H319="","*",FN_MC!H319)</f>
        <v>*</v>
      </c>
      <c r="G319" s="99" t="str">
        <f>IF(FN_MC!M319="","*",FN_MC!M319)</f>
        <v>-</v>
      </c>
      <c r="H319" s="154" t="str">
        <f>IF(FN_MC!K319="","*",FN_MC!K319)</f>
        <v>*</v>
      </c>
      <c r="I319" s="132" t="str">
        <f>IF(FN_MC!O319="","*",FN_MC!O319)</f>
        <v>*</v>
      </c>
      <c r="J319" s="132" t="str">
        <f>IF(FN_MC!P319="","*",FN_MC!P319)</f>
        <v>*</v>
      </c>
      <c r="K319" s="141" t="str">
        <f>IF(FN_MC!AK319="","*",FN_MC!AK319)</f>
        <v>-</v>
      </c>
      <c r="L319" s="141" t="str">
        <f>IF(FN_MC!AM319="","*",FN_MC!AM319)</f>
        <v>-</v>
      </c>
      <c r="M319" s="141" t="str">
        <f>IF(FN_MC!AP319="","*",FN_MC!AP319)</f>
        <v>-</v>
      </c>
      <c r="N319" s="141" t="str">
        <f>IF(FN_MC!AM319="","*",FN_MC!AM319)</f>
        <v>-</v>
      </c>
      <c r="O319" s="174">
        <f>FN_MC!BH319</f>
        <v>0</v>
      </c>
      <c r="P319" s="90"/>
      <c r="Q319" s="145" t="str">
        <f>IF($A$2=1,IF(FN_MC!BJ319="","*",FN_MC!BJ319),IF(FN_MC!BK319="","*",FN_MC!BK319))</f>
        <v>*</v>
      </c>
    </row>
    <row r="320" spans="1:17" hidden="1">
      <c r="A320" s="97" t="str">
        <f>IF(FN_MC!B320="","*",FN_MC!B320)</f>
        <v>*</v>
      </c>
      <c r="B320" s="98" t="str">
        <f>IF(FN_MC!X320="","*",FN_MC!X320)</f>
        <v>*</v>
      </c>
      <c r="C320" s="99" t="str">
        <f>IF(FN_MC!S320="","*",FN_MC!S320)</f>
        <v>-</v>
      </c>
      <c r="D320" s="99" t="str">
        <f>IF(FN_MC!T320="","*",FN_MC!T320)</f>
        <v>-</v>
      </c>
      <c r="E320" s="99" t="str">
        <f>IF(FN_MC!D320="","*",FN_MC!D320)</f>
        <v>*</v>
      </c>
      <c r="F320" s="99" t="str">
        <f>IF(FN_MC!H320="","*",FN_MC!H320)</f>
        <v>*</v>
      </c>
      <c r="G320" s="99" t="str">
        <f>IF(FN_MC!M320="","*",FN_MC!M320)</f>
        <v>-</v>
      </c>
      <c r="H320" s="154" t="str">
        <f>IF(FN_MC!K320="","*",FN_MC!K320)</f>
        <v>*</v>
      </c>
      <c r="I320" s="132" t="str">
        <f>IF(FN_MC!O320="","*",FN_MC!O320)</f>
        <v>*</v>
      </c>
      <c r="J320" s="132" t="str">
        <f>IF(FN_MC!P320="","*",FN_MC!P320)</f>
        <v>*</v>
      </c>
      <c r="K320" s="141" t="str">
        <f>IF(FN_MC!AK320="","*",FN_MC!AK320)</f>
        <v>-</v>
      </c>
      <c r="L320" s="141" t="str">
        <f>IF(FN_MC!AM320="","*",FN_MC!AM320)</f>
        <v>-</v>
      </c>
      <c r="M320" s="141" t="str">
        <f>IF(FN_MC!AP320="","*",FN_MC!AP320)</f>
        <v>-</v>
      </c>
      <c r="N320" s="141" t="str">
        <f>IF(FN_MC!AM320="","*",FN_MC!AM320)</f>
        <v>-</v>
      </c>
      <c r="O320" s="174">
        <f>FN_MC!BH320</f>
        <v>0</v>
      </c>
      <c r="P320" s="90"/>
      <c r="Q320" s="145" t="str">
        <f>IF($A$2=1,IF(FN_MC!BJ320="","*",FN_MC!BJ320),IF(FN_MC!BK320="","*",FN_MC!BK320))</f>
        <v>*</v>
      </c>
    </row>
    <row r="321" spans="1:17" hidden="1">
      <c r="A321" s="97" t="str">
        <f>IF(FN_MC!B321="","*",FN_MC!B321)</f>
        <v>*</v>
      </c>
      <c r="B321" s="98" t="str">
        <f>IF(FN_MC!X321="","*",FN_MC!X321)</f>
        <v>*</v>
      </c>
      <c r="C321" s="99" t="str">
        <f>IF(FN_MC!S321="","*",FN_MC!S321)</f>
        <v>-</v>
      </c>
      <c r="D321" s="99" t="str">
        <f>IF(FN_MC!T321="","*",FN_MC!T321)</f>
        <v>-</v>
      </c>
      <c r="E321" s="99" t="str">
        <f>IF(FN_MC!D321="","*",FN_MC!D321)</f>
        <v>*</v>
      </c>
      <c r="F321" s="99" t="str">
        <f>IF(FN_MC!H321="","*",FN_MC!H321)</f>
        <v>*</v>
      </c>
      <c r="G321" s="99" t="str">
        <f>IF(FN_MC!M321="","*",FN_MC!M321)</f>
        <v>-</v>
      </c>
      <c r="H321" s="154" t="str">
        <f>IF(FN_MC!K321="","*",FN_MC!K321)</f>
        <v>*</v>
      </c>
      <c r="I321" s="132" t="str">
        <f>IF(FN_MC!O321="","*",FN_MC!O321)</f>
        <v>*</v>
      </c>
      <c r="J321" s="132" t="str">
        <f>IF(FN_MC!P321="","*",FN_MC!P321)</f>
        <v>*</v>
      </c>
      <c r="K321" s="141" t="str">
        <f>IF(FN_MC!AK321="","*",FN_MC!AK321)</f>
        <v>-</v>
      </c>
      <c r="L321" s="141" t="str">
        <f>IF(FN_MC!AM321="","*",FN_MC!AM321)</f>
        <v>-</v>
      </c>
      <c r="M321" s="141" t="str">
        <f>IF(FN_MC!AP321="","*",FN_MC!AP321)</f>
        <v>-</v>
      </c>
      <c r="N321" s="141" t="str">
        <f>IF(FN_MC!AM321="","*",FN_MC!AM321)</f>
        <v>-</v>
      </c>
      <c r="O321" s="174">
        <f>FN_MC!BH321</f>
        <v>0</v>
      </c>
      <c r="P321" s="90"/>
      <c r="Q321" s="145" t="str">
        <f>IF($A$2=1,IF(FN_MC!BJ321="","*",FN_MC!BJ321),IF(FN_MC!BK321="","*",FN_MC!BK321))</f>
        <v>*</v>
      </c>
    </row>
    <row r="322" spans="1:17" hidden="1">
      <c r="A322" s="97" t="str">
        <f>IF(FN_MC!B322="","*",FN_MC!B322)</f>
        <v>*</v>
      </c>
      <c r="B322" s="98" t="str">
        <f>IF(FN_MC!X322="","*",FN_MC!X322)</f>
        <v>*</v>
      </c>
      <c r="C322" s="99" t="str">
        <f>IF(FN_MC!S322="","*",FN_MC!S322)</f>
        <v>-</v>
      </c>
      <c r="D322" s="99" t="str">
        <f>IF(FN_MC!T322="","*",FN_MC!T322)</f>
        <v>-</v>
      </c>
      <c r="E322" s="99" t="str">
        <f>IF(FN_MC!D322="","*",FN_MC!D322)</f>
        <v>*</v>
      </c>
      <c r="F322" s="99" t="str">
        <f>IF(FN_MC!H322="","*",FN_MC!H322)</f>
        <v>*</v>
      </c>
      <c r="G322" s="99" t="str">
        <f>IF(FN_MC!M322="","*",FN_MC!M322)</f>
        <v>-</v>
      </c>
      <c r="H322" s="154" t="str">
        <f>IF(FN_MC!K322="","*",FN_MC!K322)</f>
        <v>*</v>
      </c>
      <c r="I322" s="132" t="str">
        <f>IF(FN_MC!O322="","*",FN_MC!O322)</f>
        <v>*</v>
      </c>
      <c r="J322" s="132" t="str">
        <f>IF(FN_MC!P322="","*",FN_MC!P322)</f>
        <v>*</v>
      </c>
      <c r="K322" s="141" t="str">
        <f>IF(FN_MC!AK322="","*",FN_MC!AK322)</f>
        <v>-</v>
      </c>
      <c r="L322" s="141" t="str">
        <f>IF(FN_MC!AM322="","*",FN_MC!AM322)</f>
        <v>-</v>
      </c>
      <c r="M322" s="141" t="str">
        <f>IF(FN_MC!AP322="","*",FN_MC!AP322)</f>
        <v>-</v>
      </c>
      <c r="N322" s="141" t="str">
        <f>IF(FN_MC!AM322="","*",FN_MC!AM322)</f>
        <v>-</v>
      </c>
      <c r="O322" s="174">
        <f>FN_MC!BH322</f>
        <v>0</v>
      </c>
      <c r="P322" s="90"/>
      <c r="Q322" s="145" t="str">
        <f>IF($A$2=1,IF(FN_MC!BJ322="","*",FN_MC!BJ322),IF(FN_MC!BK322="","*",FN_MC!BK322))</f>
        <v>*</v>
      </c>
    </row>
    <row r="323" spans="1:17" hidden="1">
      <c r="A323" s="97" t="str">
        <f>IF(FN_MC!B323="","*",FN_MC!B323)</f>
        <v>*</v>
      </c>
      <c r="B323" s="98" t="str">
        <f>IF(FN_MC!X323="","*",FN_MC!X323)</f>
        <v>*</v>
      </c>
      <c r="C323" s="99" t="str">
        <f>IF(FN_MC!S323="","*",FN_MC!S323)</f>
        <v>-</v>
      </c>
      <c r="D323" s="99" t="str">
        <f>IF(FN_MC!T323="","*",FN_MC!T323)</f>
        <v>-</v>
      </c>
      <c r="E323" s="99" t="str">
        <f>IF(FN_MC!D323="","*",FN_MC!D323)</f>
        <v>*</v>
      </c>
      <c r="F323" s="99" t="str">
        <f>IF(FN_MC!H323="","*",FN_MC!H323)</f>
        <v>*</v>
      </c>
      <c r="G323" s="99" t="str">
        <f>IF(FN_MC!M323="","*",FN_MC!M323)</f>
        <v>-</v>
      </c>
      <c r="H323" s="154" t="str">
        <f>IF(FN_MC!K323="","*",FN_MC!K323)</f>
        <v>*</v>
      </c>
      <c r="I323" s="132" t="str">
        <f>IF(FN_MC!O323="","*",FN_MC!O323)</f>
        <v>*</v>
      </c>
      <c r="J323" s="132" t="str">
        <f>IF(FN_MC!P323="","*",FN_MC!P323)</f>
        <v>*</v>
      </c>
      <c r="K323" s="141" t="str">
        <f>IF(FN_MC!AK323="","*",FN_MC!AK323)</f>
        <v>-</v>
      </c>
      <c r="L323" s="141" t="str">
        <f>IF(FN_MC!AM323="","*",FN_MC!AM323)</f>
        <v>-</v>
      </c>
      <c r="M323" s="141" t="str">
        <f>IF(FN_MC!AP323="","*",FN_MC!AP323)</f>
        <v>-</v>
      </c>
      <c r="N323" s="141" t="str">
        <f>IF(FN_MC!AM323="","*",FN_MC!AM323)</f>
        <v>-</v>
      </c>
      <c r="O323" s="174">
        <f>FN_MC!BH323</f>
        <v>0</v>
      </c>
      <c r="P323" s="90"/>
      <c r="Q323" s="145" t="str">
        <f>IF($A$2=1,IF(FN_MC!BJ323="","*",FN_MC!BJ323),IF(FN_MC!BK323="","*",FN_MC!BK323))</f>
        <v>*</v>
      </c>
    </row>
    <row r="324" spans="1:17" hidden="1">
      <c r="A324" s="97" t="str">
        <f>IF(FN_MC!B324="","*",FN_MC!B324)</f>
        <v>*</v>
      </c>
      <c r="B324" s="98" t="str">
        <f>IF(FN_MC!X324="","*",FN_MC!X324)</f>
        <v>*</v>
      </c>
      <c r="C324" s="99" t="str">
        <f>IF(FN_MC!S324="","*",FN_MC!S324)</f>
        <v>-</v>
      </c>
      <c r="D324" s="99" t="str">
        <f>IF(FN_MC!T324="","*",FN_MC!T324)</f>
        <v>-</v>
      </c>
      <c r="E324" s="99" t="str">
        <f>IF(FN_MC!D324="","*",FN_MC!D324)</f>
        <v>*</v>
      </c>
      <c r="F324" s="99" t="str">
        <f>IF(FN_MC!H324="","*",FN_MC!H324)</f>
        <v>*</v>
      </c>
      <c r="G324" s="99" t="str">
        <f>IF(FN_MC!M324="","*",FN_MC!M324)</f>
        <v>-</v>
      </c>
      <c r="H324" s="154" t="str">
        <f>IF(FN_MC!K324="","*",FN_MC!K324)</f>
        <v>*</v>
      </c>
      <c r="I324" s="132" t="str">
        <f>IF(FN_MC!O324="","*",FN_MC!O324)</f>
        <v>*</v>
      </c>
      <c r="J324" s="132" t="str">
        <f>IF(FN_MC!P324="","*",FN_MC!P324)</f>
        <v>*</v>
      </c>
      <c r="K324" s="141" t="str">
        <f>IF(FN_MC!AK324="","*",FN_MC!AK324)</f>
        <v>-</v>
      </c>
      <c r="L324" s="141" t="str">
        <f>IF(FN_MC!AM324="","*",FN_MC!AM324)</f>
        <v>-</v>
      </c>
      <c r="M324" s="141" t="str">
        <f>IF(FN_MC!AP324="","*",FN_MC!AP324)</f>
        <v>-</v>
      </c>
      <c r="N324" s="141" t="str">
        <f>IF(FN_MC!AM324="","*",FN_MC!AM324)</f>
        <v>-</v>
      </c>
      <c r="O324" s="174">
        <f>FN_MC!BH324</f>
        <v>0</v>
      </c>
      <c r="P324" s="90"/>
      <c r="Q324" s="145" t="str">
        <f>IF($A$2=1,IF(FN_MC!BJ324="","*",FN_MC!BJ324),IF(FN_MC!BK324="","*",FN_MC!BK324))</f>
        <v>*</v>
      </c>
    </row>
    <row r="325" spans="1:17" hidden="1">
      <c r="A325" s="97" t="str">
        <f>IF(FN_MC!B325="","*",FN_MC!B325)</f>
        <v>*</v>
      </c>
      <c r="B325" s="98" t="str">
        <f>IF(FN_MC!X325="","*",FN_MC!X325)</f>
        <v>*</v>
      </c>
      <c r="C325" s="99" t="str">
        <f>IF(FN_MC!S325="","*",FN_MC!S325)</f>
        <v>-</v>
      </c>
      <c r="D325" s="99" t="str">
        <f>IF(FN_MC!T325="","*",FN_MC!T325)</f>
        <v>-</v>
      </c>
      <c r="E325" s="99" t="str">
        <f>IF(FN_MC!D325="","*",FN_MC!D325)</f>
        <v>*</v>
      </c>
      <c r="F325" s="99" t="str">
        <f>IF(FN_MC!H325="","*",FN_MC!H325)</f>
        <v>*</v>
      </c>
      <c r="G325" s="99" t="str">
        <f>IF(FN_MC!M325="","*",FN_MC!M325)</f>
        <v>-</v>
      </c>
      <c r="H325" s="154" t="str">
        <f>IF(FN_MC!K325="","*",FN_MC!K325)</f>
        <v>*</v>
      </c>
      <c r="I325" s="132" t="str">
        <f>IF(FN_MC!O325="","*",FN_MC!O325)</f>
        <v>*</v>
      </c>
      <c r="J325" s="132" t="str">
        <f>IF(FN_MC!P325="","*",FN_MC!P325)</f>
        <v>*</v>
      </c>
      <c r="K325" s="141" t="str">
        <f>IF(FN_MC!AK325="","*",FN_MC!AK325)</f>
        <v>-</v>
      </c>
      <c r="L325" s="141" t="str">
        <f>IF(FN_MC!AM325="","*",FN_MC!AM325)</f>
        <v>-</v>
      </c>
      <c r="M325" s="141" t="str">
        <f>IF(FN_MC!AP325="","*",FN_MC!AP325)</f>
        <v>-</v>
      </c>
      <c r="N325" s="141" t="str">
        <f>IF(FN_MC!AM325="","*",FN_MC!AM325)</f>
        <v>-</v>
      </c>
      <c r="O325" s="174">
        <f>FN_MC!BH325</f>
        <v>0</v>
      </c>
      <c r="P325" s="90"/>
      <c r="Q325" s="145" t="str">
        <f>IF($A$2=1,IF(FN_MC!BJ325="","*",FN_MC!BJ325),IF(FN_MC!BK325="","*",FN_MC!BK325))</f>
        <v>*</v>
      </c>
    </row>
    <row r="326" spans="1:17" hidden="1">
      <c r="A326" s="97" t="str">
        <f>IF(FN_MC!B326="","*",FN_MC!B326)</f>
        <v>*</v>
      </c>
      <c r="B326" s="98" t="str">
        <f>IF(FN_MC!X326="","*",FN_MC!X326)</f>
        <v>*</v>
      </c>
      <c r="C326" s="99" t="str">
        <f>IF(FN_MC!S326="","*",FN_MC!S326)</f>
        <v>-</v>
      </c>
      <c r="D326" s="99" t="str">
        <f>IF(FN_MC!T326="","*",FN_MC!T326)</f>
        <v>-</v>
      </c>
      <c r="E326" s="99" t="str">
        <f>IF(FN_MC!D326="","*",FN_MC!D326)</f>
        <v>*</v>
      </c>
      <c r="F326" s="99" t="str">
        <f>IF(FN_MC!H326="","*",FN_MC!H326)</f>
        <v>*</v>
      </c>
      <c r="G326" s="99" t="str">
        <f>IF(FN_MC!M326="","*",FN_MC!M326)</f>
        <v>-</v>
      </c>
      <c r="H326" s="154" t="str">
        <f>IF(FN_MC!K326="","*",FN_MC!K326)</f>
        <v>*</v>
      </c>
      <c r="I326" s="132" t="str">
        <f>IF(FN_MC!O326="","*",FN_MC!O326)</f>
        <v>*</v>
      </c>
      <c r="J326" s="132" t="str">
        <f>IF(FN_MC!P326="","*",FN_MC!P326)</f>
        <v>*</v>
      </c>
      <c r="K326" s="141" t="str">
        <f>IF(FN_MC!AK326="","*",FN_MC!AK326)</f>
        <v>-</v>
      </c>
      <c r="L326" s="141" t="str">
        <f>IF(FN_MC!AM326="","*",FN_MC!AM326)</f>
        <v>-</v>
      </c>
      <c r="M326" s="141" t="str">
        <f>IF(FN_MC!AP326="","*",FN_MC!AP326)</f>
        <v>-</v>
      </c>
      <c r="N326" s="141" t="str">
        <f>IF(FN_MC!AM326="","*",FN_MC!AM326)</f>
        <v>-</v>
      </c>
      <c r="O326" s="174">
        <f>FN_MC!BH326</f>
        <v>0</v>
      </c>
      <c r="P326" s="90"/>
      <c r="Q326" s="145" t="str">
        <f>IF($A$2=1,IF(FN_MC!BJ326="","*",FN_MC!BJ326),IF(FN_MC!BK326="","*",FN_MC!BK326))</f>
        <v>*</v>
      </c>
    </row>
    <row r="327" spans="1:17" hidden="1">
      <c r="A327" s="97" t="str">
        <f>IF(FN_MC!B327="","*",FN_MC!B327)</f>
        <v>*</v>
      </c>
      <c r="B327" s="98" t="str">
        <f>IF(FN_MC!X327="","*",FN_MC!X327)</f>
        <v>*</v>
      </c>
      <c r="C327" s="99" t="str">
        <f>IF(FN_MC!S327="","*",FN_MC!S327)</f>
        <v>-</v>
      </c>
      <c r="D327" s="99" t="str">
        <f>IF(FN_MC!T327="","*",FN_MC!T327)</f>
        <v>-</v>
      </c>
      <c r="E327" s="99" t="str">
        <f>IF(FN_MC!D327="","*",FN_MC!D327)</f>
        <v>*</v>
      </c>
      <c r="F327" s="99" t="str">
        <f>IF(FN_MC!H327="","*",FN_MC!H327)</f>
        <v>*</v>
      </c>
      <c r="G327" s="99" t="str">
        <f>IF(FN_MC!M327="","*",FN_MC!M327)</f>
        <v>-</v>
      </c>
      <c r="H327" s="154" t="str">
        <f>IF(FN_MC!K327="","*",FN_MC!K327)</f>
        <v>*</v>
      </c>
      <c r="I327" s="132" t="str">
        <f>IF(FN_MC!O327="","*",FN_MC!O327)</f>
        <v>*</v>
      </c>
      <c r="J327" s="132" t="str">
        <f>IF(FN_MC!P327="","*",FN_MC!P327)</f>
        <v>*</v>
      </c>
      <c r="K327" s="141" t="str">
        <f>IF(FN_MC!AK327="","*",FN_MC!AK327)</f>
        <v>-</v>
      </c>
      <c r="L327" s="141" t="str">
        <f>IF(FN_MC!AM327="","*",FN_MC!AM327)</f>
        <v>-</v>
      </c>
      <c r="M327" s="141" t="str">
        <f>IF(FN_MC!AP327="","*",FN_MC!AP327)</f>
        <v>-</v>
      </c>
      <c r="N327" s="141" t="str">
        <f>IF(FN_MC!AM327="","*",FN_MC!AM327)</f>
        <v>-</v>
      </c>
      <c r="O327" s="174">
        <f>FN_MC!BH327</f>
        <v>0</v>
      </c>
      <c r="P327" s="90"/>
      <c r="Q327" s="145" t="str">
        <f>IF($A$2=1,IF(FN_MC!BJ327="","*",FN_MC!BJ327),IF(FN_MC!BK327="","*",FN_MC!BK327))</f>
        <v>*</v>
      </c>
    </row>
    <row r="328" spans="1:17" hidden="1">
      <c r="A328" s="97" t="str">
        <f>IF(FN_MC!B328="","*",FN_MC!B328)</f>
        <v>*</v>
      </c>
      <c r="B328" s="98" t="str">
        <f>IF(FN_MC!X328="","*",FN_MC!X328)</f>
        <v>*</v>
      </c>
      <c r="C328" s="99" t="str">
        <f>IF(FN_MC!S328="","*",FN_MC!S328)</f>
        <v>-</v>
      </c>
      <c r="D328" s="99" t="str">
        <f>IF(FN_MC!T328="","*",FN_MC!T328)</f>
        <v>-</v>
      </c>
      <c r="E328" s="99" t="str">
        <f>IF(FN_MC!D328="","*",FN_MC!D328)</f>
        <v>*</v>
      </c>
      <c r="F328" s="99" t="str">
        <f>IF(FN_MC!H328="","*",FN_MC!H328)</f>
        <v>*</v>
      </c>
      <c r="G328" s="99" t="str">
        <f>IF(FN_MC!M328="","*",FN_MC!M328)</f>
        <v>-</v>
      </c>
      <c r="H328" s="154" t="str">
        <f>IF(FN_MC!K328="","*",FN_MC!K328)</f>
        <v>*</v>
      </c>
      <c r="I328" s="132" t="str">
        <f>IF(FN_MC!O328="","*",FN_MC!O328)</f>
        <v>*</v>
      </c>
      <c r="J328" s="132" t="str">
        <f>IF(FN_MC!P328="","*",FN_MC!P328)</f>
        <v>*</v>
      </c>
      <c r="K328" s="141" t="str">
        <f>IF(FN_MC!AK328="","*",FN_MC!AK328)</f>
        <v>-</v>
      </c>
      <c r="L328" s="141" t="str">
        <f>IF(FN_MC!AM328="","*",FN_MC!AM328)</f>
        <v>-</v>
      </c>
      <c r="M328" s="141" t="str">
        <f>IF(FN_MC!AP328="","*",FN_MC!AP328)</f>
        <v>-</v>
      </c>
      <c r="N328" s="141" t="str">
        <f>IF(FN_MC!AM328="","*",FN_MC!AM328)</f>
        <v>-</v>
      </c>
      <c r="O328" s="174">
        <f>FN_MC!BH328</f>
        <v>0</v>
      </c>
      <c r="P328" s="90"/>
      <c r="Q328" s="145" t="str">
        <f>IF($A$2=1,IF(FN_MC!BJ328="","*",FN_MC!BJ328),IF(FN_MC!BK328="","*",FN_MC!BK328))</f>
        <v>*</v>
      </c>
    </row>
    <row r="329" spans="1:17" hidden="1">
      <c r="A329" s="97" t="str">
        <f>IF(FN_MC!B329="","*",FN_MC!B329)</f>
        <v>*</v>
      </c>
      <c r="B329" s="98" t="str">
        <f>IF(FN_MC!X329="","*",FN_MC!X329)</f>
        <v>*</v>
      </c>
      <c r="C329" s="99" t="str">
        <f>IF(FN_MC!S329="","*",FN_MC!S329)</f>
        <v>-</v>
      </c>
      <c r="D329" s="99" t="str">
        <f>IF(FN_MC!T329="","*",FN_MC!T329)</f>
        <v>-</v>
      </c>
      <c r="E329" s="99" t="str">
        <f>IF(FN_MC!D329="","*",FN_MC!D329)</f>
        <v>*</v>
      </c>
      <c r="F329" s="99" t="str">
        <f>IF(FN_MC!H329="","*",FN_MC!H329)</f>
        <v>*</v>
      </c>
      <c r="G329" s="99" t="str">
        <f>IF(FN_MC!M329="","*",FN_MC!M329)</f>
        <v>-</v>
      </c>
      <c r="H329" s="154" t="str">
        <f>IF(FN_MC!K329="","*",FN_MC!K329)</f>
        <v>*</v>
      </c>
      <c r="I329" s="132" t="str">
        <f>IF(FN_MC!O329="","*",FN_MC!O329)</f>
        <v>*</v>
      </c>
      <c r="J329" s="132" t="str">
        <f>IF(FN_MC!P329="","*",FN_MC!P329)</f>
        <v>*</v>
      </c>
      <c r="K329" s="141" t="str">
        <f>IF(FN_MC!AK329="","*",FN_MC!AK329)</f>
        <v>-</v>
      </c>
      <c r="L329" s="141" t="str">
        <f>IF(FN_MC!AM329="","*",FN_MC!AM329)</f>
        <v>-</v>
      </c>
      <c r="M329" s="141" t="str">
        <f>IF(FN_MC!AP329="","*",FN_MC!AP329)</f>
        <v>-</v>
      </c>
      <c r="N329" s="141" t="str">
        <f>IF(FN_MC!AM329="","*",FN_MC!AM329)</f>
        <v>-</v>
      </c>
      <c r="O329" s="174">
        <f>FN_MC!BH329</f>
        <v>0</v>
      </c>
      <c r="P329" s="90"/>
      <c r="Q329" s="145" t="str">
        <f>IF($A$2=1,IF(FN_MC!BJ329="","*",FN_MC!BJ329),IF(FN_MC!BK329="","*",FN_MC!BK329))</f>
        <v>*</v>
      </c>
    </row>
    <row r="330" spans="1:17" hidden="1">
      <c r="A330" s="97" t="str">
        <f>IF(FN_MC!B330="","*",FN_MC!B330)</f>
        <v>*</v>
      </c>
      <c r="B330" s="98" t="str">
        <f>IF(FN_MC!X330="","*",FN_MC!X330)</f>
        <v>*</v>
      </c>
      <c r="C330" s="99" t="str">
        <f>IF(FN_MC!S330="","*",FN_MC!S330)</f>
        <v>-</v>
      </c>
      <c r="D330" s="99" t="str">
        <f>IF(FN_MC!T330="","*",FN_MC!T330)</f>
        <v>-</v>
      </c>
      <c r="E330" s="99" t="str">
        <f>IF(FN_MC!D330="","*",FN_MC!D330)</f>
        <v>*</v>
      </c>
      <c r="F330" s="99" t="str">
        <f>IF(FN_MC!H330="","*",FN_MC!H330)</f>
        <v>*</v>
      </c>
      <c r="G330" s="99" t="str">
        <f>IF(FN_MC!M330="","*",FN_MC!M330)</f>
        <v>-</v>
      </c>
      <c r="H330" s="154" t="str">
        <f>IF(FN_MC!K330="","*",FN_MC!K330)</f>
        <v>*</v>
      </c>
      <c r="I330" s="132" t="str">
        <f>IF(FN_MC!O330="","*",FN_MC!O330)</f>
        <v>*</v>
      </c>
      <c r="J330" s="132" t="str">
        <f>IF(FN_MC!P330="","*",FN_MC!P330)</f>
        <v>*</v>
      </c>
      <c r="K330" s="141" t="str">
        <f>IF(FN_MC!AK330="","*",FN_MC!AK330)</f>
        <v>-</v>
      </c>
      <c r="L330" s="141" t="str">
        <f>IF(FN_MC!AM330="","*",FN_MC!AM330)</f>
        <v>-</v>
      </c>
      <c r="M330" s="141" t="str">
        <f>IF(FN_MC!AP330="","*",FN_MC!AP330)</f>
        <v>-</v>
      </c>
      <c r="N330" s="141" t="str">
        <f>IF(FN_MC!AM330="","*",FN_MC!AM330)</f>
        <v>-</v>
      </c>
      <c r="O330" s="174">
        <f>FN_MC!BH330</f>
        <v>0</v>
      </c>
      <c r="P330" s="90"/>
      <c r="Q330" s="145" t="str">
        <f>IF($A$2=1,IF(FN_MC!BJ330="","*",FN_MC!BJ330),IF(FN_MC!BK330="","*",FN_MC!BK330))</f>
        <v>*</v>
      </c>
    </row>
    <row r="331" spans="1:17" hidden="1">
      <c r="A331" s="97" t="str">
        <f>IF(FN_MC!B331="","*",FN_MC!B331)</f>
        <v>*</v>
      </c>
      <c r="B331" s="98" t="str">
        <f>IF(FN_MC!X331="","*",FN_MC!X331)</f>
        <v>*</v>
      </c>
      <c r="C331" s="99" t="str">
        <f>IF(FN_MC!S331="","*",FN_MC!S331)</f>
        <v>-</v>
      </c>
      <c r="D331" s="99" t="str">
        <f>IF(FN_MC!T331="","*",FN_MC!T331)</f>
        <v>-</v>
      </c>
      <c r="E331" s="99" t="str">
        <f>IF(FN_MC!D331="","*",FN_MC!D331)</f>
        <v>*</v>
      </c>
      <c r="F331" s="99" t="str">
        <f>IF(FN_MC!H331="","*",FN_MC!H331)</f>
        <v>*</v>
      </c>
      <c r="G331" s="99" t="str">
        <f>IF(FN_MC!M331="","*",FN_MC!M331)</f>
        <v>-</v>
      </c>
      <c r="H331" s="154" t="str">
        <f>IF(FN_MC!K331="","*",FN_MC!K331)</f>
        <v>*</v>
      </c>
      <c r="I331" s="132" t="str">
        <f>IF(FN_MC!O331="","*",FN_MC!O331)</f>
        <v>*</v>
      </c>
      <c r="J331" s="132" t="str">
        <f>IF(FN_MC!P331="","*",FN_MC!P331)</f>
        <v>*</v>
      </c>
      <c r="K331" s="141" t="str">
        <f>IF(FN_MC!AK331="","*",FN_MC!AK331)</f>
        <v>-</v>
      </c>
      <c r="L331" s="141" t="str">
        <f>IF(FN_MC!AM331="","*",FN_MC!AM331)</f>
        <v>-</v>
      </c>
      <c r="M331" s="141" t="str">
        <f>IF(FN_MC!AP331="","*",FN_MC!AP331)</f>
        <v>-</v>
      </c>
      <c r="N331" s="141" t="str">
        <f>IF(FN_MC!AM331="","*",FN_MC!AM331)</f>
        <v>-</v>
      </c>
      <c r="O331" s="174">
        <f>FN_MC!BH331</f>
        <v>0</v>
      </c>
      <c r="P331" s="90"/>
      <c r="Q331" s="145" t="str">
        <f>IF($A$2=1,IF(FN_MC!BJ331="","*",FN_MC!BJ331),IF(FN_MC!BK331="","*",FN_MC!BK331))</f>
        <v>*</v>
      </c>
    </row>
    <row r="332" spans="1:17" hidden="1">
      <c r="A332" s="97" t="str">
        <f>IF(FN_MC!B332="","*",FN_MC!B332)</f>
        <v>*</v>
      </c>
      <c r="B332" s="98" t="str">
        <f>IF(FN_MC!X332="","*",FN_MC!X332)</f>
        <v>*</v>
      </c>
      <c r="C332" s="99" t="str">
        <f>IF(FN_MC!S332="","*",FN_MC!S332)</f>
        <v>-</v>
      </c>
      <c r="D332" s="99" t="str">
        <f>IF(FN_MC!T332="","*",FN_MC!T332)</f>
        <v>-</v>
      </c>
      <c r="E332" s="99" t="str">
        <f>IF(FN_MC!D332="","*",FN_MC!D332)</f>
        <v>*</v>
      </c>
      <c r="F332" s="99" t="str">
        <f>IF(FN_MC!H332="","*",FN_MC!H332)</f>
        <v>*</v>
      </c>
      <c r="G332" s="99" t="str">
        <f>IF(FN_MC!M332="","*",FN_MC!M332)</f>
        <v>-</v>
      </c>
      <c r="H332" s="154" t="str">
        <f>IF(FN_MC!K332="","*",FN_MC!K332)</f>
        <v>*</v>
      </c>
      <c r="I332" s="132" t="str">
        <f>IF(FN_MC!O332="","*",FN_MC!O332)</f>
        <v>*</v>
      </c>
      <c r="J332" s="132" t="str">
        <f>IF(FN_MC!P332="","*",FN_MC!P332)</f>
        <v>*</v>
      </c>
      <c r="K332" s="141" t="str">
        <f>IF(FN_MC!AK332="","*",FN_MC!AK332)</f>
        <v>-</v>
      </c>
      <c r="L332" s="141" t="str">
        <f>IF(FN_MC!AM332="","*",FN_MC!AM332)</f>
        <v>-</v>
      </c>
      <c r="M332" s="141" t="str">
        <f>IF(FN_MC!AP332="","*",FN_MC!AP332)</f>
        <v>-</v>
      </c>
      <c r="N332" s="141" t="str">
        <f>IF(FN_MC!AM332="","*",FN_MC!AM332)</f>
        <v>-</v>
      </c>
      <c r="O332" s="174">
        <f>FN_MC!BH332</f>
        <v>0</v>
      </c>
      <c r="P332" s="90"/>
      <c r="Q332" s="145" t="str">
        <f>IF($A$2=1,IF(FN_MC!BJ332="","*",FN_MC!BJ332),IF(FN_MC!BK332="","*",FN_MC!BK332))</f>
        <v>*</v>
      </c>
    </row>
    <row r="333" spans="1:17" hidden="1">
      <c r="A333" s="97" t="str">
        <f>IF(FN_MC!B333="","*",FN_MC!B333)</f>
        <v>*</v>
      </c>
      <c r="B333" s="98" t="str">
        <f>IF(FN_MC!X333="","*",FN_MC!X333)</f>
        <v>*</v>
      </c>
      <c r="C333" s="99" t="str">
        <f>IF(FN_MC!S333="","*",FN_MC!S333)</f>
        <v>-</v>
      </c>
      <c r="D333" s="99" t="str">
        <f>IF(FN_MC!T333="","*",FN_MC!T333)</f>
        <v>-</v>
      </c>
      <c r="E333" s="99" t="str">
        <f>IF(FN_MC!D333="","*",FN_MC!D333)</f>
        <v>*</v>
      </c>
      <c r="F333" s="99" t="str">
        <f>IF(FN_MC!H333="","*",FN_MC!H333)</f>
        <v>*</v>
      </c>
      <c r="G333" s="99" t="str">
        <f>IF(FN_MC!M333="","*",FN_MC!M333)</f>
        <v>-</v>
      </c>
      <c r="H333" s="154" t="str">
        <f>IF(FN_MC!K333="","*",FN_MC!K333)</f>
        <v>*</v>
      </c>
      <c r="I333" s="132" t="str">
        <f>IF(FN_MC!O333="","*",FN_MC!O333)</f>
        <v>*</v>
      </c>
      <c r="J333" s="132" t="str">
        <f>IF(FN_MC!P333="","*",FN_MC!P333)</f>
        <v>*</v>
      </c>
      <c r="K333" s="141" t="str">
        <f>IF(FN_MC!AK333="","*",FN_MC!AK333)</f>
        <v>-</v>
      </c>
      <c r="L333" s="141" t="str">
        <f>IF(FN_MC!AM333="","*",FN_MC!AM333)</f>
        <v>-</v>
      </c>
      <c r="M333" s="141" t="str">
        <f>IF(FN_MC!AP333="","*",FN_MC!AP333)</f>
        <v>-</v>
      </c>
      <c r="N333" s="141" t="str">
        <f>IF(FN_MC!AM333="","*",FN_MC!AM333)</f>
        <v>-</v>
      </c>
      <c r="O333" s="174">
        <f>FN_MC!BH333</f>
        <v>0</v>
      </c>
      <c r="P333" s="90"/>
      <c r="Q333" s="145" t="str">
        <f>IF($A$2=1,IF(FN_MC!BJ333="","*",FN_MC!BJ333),IF(FN_MC!BK333="","*",FN_MC!BK333))</f>
        <v>*</v>
      </c>
    </row>
    <row r="334" spans="1:17" hidden="1">
      <c r="A334" s="97" t="str">
        <f>IF(FN_MC!B334="","*",FN_MC!B334)</f>
        <v>*</v>
      </c>
      <c r="B334" s="98" t="str">
        <f>IF(FN_MC!X334="","*",FN_MC!X334)</f>
        <v>*</v>
      </c>
      <c r="C334" s="99" t="str">
        <f>IF(FN_MC!S334="","*",FN_MC!S334)</f>
        <v>-</v>
      </c>
      <c r="D334" s="99" t="str">
        <f>IF(FN_MC!T334="","*",FN_MC!T334)</f>
        <v>-</v>
      </c>
      <c r="E334" s="99" t="str">
        <f>IF(FN_MC!D334="","*",FN_MC!D334)</f>
        <v>*</v>
      </c>
      <c r="F334" s="99" t="str">
        <f>IF(FN_MC!H334="","*",FN_MC!H334)</f>
        <v>*</v>
      </c>
      <c r="G334" s="99" t="str">
        <f>IF(FN_MC!M334="","*",FN_MC!M334)</f>
        <v>-</v>
      </c>
      <c r="H334" s="154" t="str">
        <f>IF(FN_MC!K334="","*",FN_MC!K334)</f>
        <v>*</v>
      </c>
      <c r="I334" s="132" t="str">
        <f>IF(FN_MC!O334="","*",FN_MC!O334)</f>
        <v>*</v>
      </c>
      <c r="J334" s="132" t="str">
        <f>IF(FN_MC!P334="","*",FN_MC!P334)</f>
        <v>*</v>
      </c>
      <c r="K334" s="141" t="str">
        <f>IF(FN_MC!AK334="","*",FN_MC!AK334)</f>
        <v>-</v>
      </c>
      <c r="L334" s="141" t="str">
        <f>IF(FN_MC!AM334="","*",FN_MC!AM334)</f>
        <v>-</v>
      </c>
      <c r="M334" s="141" t="str">
        <f>IF(FN_MC!AP334="","*",FN_MC!AP334)</f>
        <v>-</v>
      </c>
      <c r="N334" s="141" t="str">
        <f>IF(FN_MC!AM334="","*",FN_MC!AM334)</f>
        <v>-</v>
      </c>
      <c r="O334" s="174">
        <f>FN_MC!BH334</f>
        <v>0</v>
      </c>
      <c r="P334" s="90"/>
      <c r="Q334" s="145" t="str">
        <f>IF($A$2=1,IF(FN_MC!BJ334="","*",FN_MC!BJ334),IF(FN_MC!BK334="","*",FN_MC!BK334))</f>
        <v>*</v>
      </c>
    </row>
    <row r="335" spans="1:17" hidden="1">
      <c r="A335" s="97" t="str">
        <f>IF(FN_MC!B335="","*",FN_MC!B335)</f>
        <v>*</v>
      </c>
      <c r="B335" s="98" t="str">
        <f>IF(FN_MC!X335="","*",FN_MC!X335)</f>
        <v>*</v>
      </c>
      <c r="C335" s="99" t="str">
        <f>IF(FN_MC!S335="","*",FN_MC!S335)</f>
        <v>-</v>
      </c>
      <c r="D335" s="99" t="str">
        <f>IF(FN_MC!T335="","*",FN_MC!T335)</f>
        <v>-</v>
      </c>
      <c r="E335" s="99" t="str">
        <f>IF(FN_MC!D335="","*",FN_MC!D335)</f>
        <v>*</v>
      </c>
      <c r="F335" s="99" t="str">
        <f>IF(FN_MC!H335="","*",FN_MC!H335)</f>
        <v>*</v>
      </c>
      <c r="G335" s="99" t="str">
        <f>IF(FN_MC!M335="","*",FN_MC!M335)</f>
        <v>-</v>
      </c>
      <c r="H335" s="154" t="str">
        <f>IF(FN_MC!K335="","*",FN_MC!K335)</f>
        <v>*</v>
      </c>
      <c r="I335" s="132" t="str">
        <f>IF(FN_MC!O335="","*",FN_MC!O335)</f>
        <v>*</v>
      </c>
      <c r="J335" s="132" t="str">
        <f>IF(FN_MC!P335="","*",FN_MC!P335)</f>
        <v>*</v>
      </c>
      <c r="K335" s="141" t="str">
        <f>IF(FN_MC!AK335="","*",FN_MC!AK335)</f>
        <v>-</v>
      </c>
      <c r="L335" s="141" t="str">
        <f>IF(FN_MC!AM335="","*",FN_MC!AM335)</f>
        <v>-</v>
      </c>
      <c r="M335" s="141" t="str">
        <f>IF(FN_MC!AP335="","*",FN_MC!AP335)</f>
        <v>-</v>
      </c>
      <c r="N335" s="141" t="str">
        <f>IF(FN_MC!AM335="","*",FN_MC!AM335)</f>
        <v>-</v>
      </c>
      <c r="O335" s="174">
        <f>FN_MC!BH335</f>
        <v>0</v>
      </c>
      <c r="P335" s="90"/>
      <c r="Q335" s="145" t="str">
        <f>IF($A$2=1,IF(FN_MC!BJ335="","*",FN_MC!BJ335),IF(FN_MC!BK335="","*",FN_MC!BK335))</f>
        <v>*</v>
      </c>
    </row>
    <row r="336" spans="1:17" hidden="1">
      <c r="A336" s="97" t="str">
        <f>IF(FN_MC!B336="","*",FN_MC!B336)</f>
        <v>*</v>
      </c>
      <c r="B336" s="98" t="str">
        <f>IF(FN_MC!X336="","*",FN_MC!X336)</f>
        <v>*</v>
      </c>
      <c r="C336" s="99" t="str">
        <f>IF(FN_MC!S336="","*",FN_MC!S336)</f>
        <v>-</v>
      </c>
      <c r="D336" s="99" t="str">
        <f>IF(FN_MC!T336="","*",FN_MC!T336)</f>
        <v>-</v>
      </c>
      <c r="E336" s="99" t="str">
        <f>IF(FN_MC!D336="","*",FN_MC!D336)</f>
        <v>*</v>
      </c>
      <c r="F336" s="99" t="str">
        <f>IF(FN_MC!H336="","*",FN_MC!H336)</f>
        <v>*</v>
      </c>
      <c r="G336" s="99" t="str">
        <f>IF(FN_MC!M336="","*",FN_MC!M336)</f>
        <v>-</v>
      </c>
      <c r="H336" s="154" t="str">
        <f>IF(FN_MC!K336="","*",FN_MC!K336)</f>
        <v>*</v>
      </c>
      <c r="I336" s="132" t="str">
        <f>IF(FN_MC!O336="","*",FN_MC!O336)</f>
        <v>*</v>
      </c>
      <c r="J336" s="132" t="str">
        <f>IF(FN_MC!P336="","*",FN_MC!P336)</f>
        <v>*</v>
      </c>
      <c r="K336" s="141" t="str">
        <f>IF(FN_MC!AK336="","*",FN_MC!AK336)</f>
        <v>-</v>
      </c>
      <c r="L336" s="141" t="str">
        <f>IF(FN_MC!AM336="","*",FN_MC!AM336)</f>
        <v>-</v>
      </c>
      <c r="M336" s="141" t="str">
        <f>IF(FN_MC!AP336="","*",FN_MC!AP336)</f>
        <v>-</v>
      </c>
      <c r="N336" s="141" t="str">
        <f>IF(FN_MC!AM336="","*",FN_MC!AM336)</f>
        <v>-</v>
      </c>
      <c r="O336" s="174">
        <f>FN_MC!BH336</f>
        <v>0</v>
      </c>
      <c r="P336" s="90"/>
      <c r="Q336" s="145" t="str">
        <f>IF($A$2=1,IF(FN_MC!BJ336="","*",FN_MC!BJ336),IF(FN_MC!BK336="","*",FN_MC!BK336))</f>
        <v>*</v>
      </c>
    </row>
    <row r="337" spans="1:17" hidden="1">
      <c r="A337" s="97" t="str">
        <f>IF(FN_MC!B337="","*",FN_MC!B337)</f>
        <v>*</v>
      </c>
      <c r="B337" s="98" t="str">
        <f>IF(FN_MC!X337="","*",FN_MC!X337)</f>
        <v>*</v>
      </c>
      <c r="C337" s="99" t="str">
        <f>IF(FN_MC!S337="","*",FN_MC!S337)</f>
        <v>-</v>
      </c>
      <c r="D337" s="99" t="str">
        <f>IF(FN_MC!T337="","*",FN_MC!T337)</f>
        <v>-</v>
      </c>
      <c r="E337" s="99" t="str">
        <f>IF(FN_MC!D337="","*",FN_MC!D337)</f>
        <v>*</v>
      </c>
      <c r="F337" s="99" t="str">
        <f>IF(FN_MC!H337="","*",FN_MC!H337)</f>
        <v>*</v>
      </c>
      <c r="G337" s="99" t="str">
        <f>IF(FN_MC!M337="","*",FN_MC!M337)</f>
        <v>-</v>
      </c>
      <c r="H337" s="154" t="str">
        <f>IF(FN_MC!K337="","*",FN_MC!K337)</f>
        <v>*</v>
      </c>
      <c r="I337" s="132" t="str">
        <f>IF(FN_MC!O337="","*",FN_MC!O337)</f>
        <v>*</v>
      </c>
      <c r="J337" s="132" t="str">
        <f>IF(FN_MC!P337="","*",FN_MC!P337)</f>
        <v>*</v>
      </c>
      <c r="K337" s="141" t="str">
        <f>IF(FN_MC!AK337="","*",FN_MC!AK337)</f>
        <v>-</v>
      </c>
      <c r="L337" s="141" t="str">
        <f>IF(FN_MC!AM337="","*",FN_MC!AM337)</f>
        <v>-</v>
      </c>
      <c r="M337" s="141" t="str">
        <f>IF(FN_MC!AP337="","*",FN_MC!AP337)</f>
        <v>-</v>
      </c>
      <c r="N337" s="141" t="str">
        <f>IF(FN_MC!AM337="","*",FN_MC!AM337)</f>
        <v>-</v>
      </c>
      <c r="O337" s="174">
        <f>FN_MC!BH337</f>
        <v>0</v>
      </c>
      <c r="P337" s="90"/>
      <c r="Q337" s="145" t="str">
        <f>IF($A$2=1,IF(FN_MC!BJ337="","*",FN_MC!BJ337),IF(FN_MC!BK337="","*",FN_MC!BK337))</f>
        <v>*</v>
      </c>
    </row>
    <row r="338" spans="1:17" hidden="1">
      <c r="A338" s="97" t="str">
        <f>IF(FN_MC!B338="","*",FN_MC!B338)</f>
        <v>*</v>
      </c>
      <c r="B338" s="98" t="str">
        <f>IF(FN_MC!X338="","*",FN_MC!X338)</f>
        <v>*</v>
      </c>
      <c r="C338" s="99" t="str">
        <f>IF(FN_MC!S338="","*",FN_MC!S338)</f>
        <v>-</v>
      </c>
      <c r="D338" s="99" t="str">
        <f>IF(FN_MC!T338="","*",FN_MC!T338)</f>
        <v>-</v>
      </c>
      <c r="E338" s="99" t="str">
        <f>IF(FN_MC!D338="","*",FN_MC!D338)</f>
        <v>*</v>
      </c>
      <c r="F338" s="99" t="str">
        <f>IF(FN_MC!H338="","*",FN_MC!H338)</f>
        <v>*</v>
      </c>
      <c r="G338" s="99" t="str">
        <f>IF(FN_MC!M338="","*",FN_MC!M338)</f>
        <v>-</v>
      </c>
      <c r="H338" s="154" t="str">
        <f>IF(FN_MC!K338="","*",FN_MC!K338)</f>
        <v>*</v>
      </c>
      <c r="I338" s="132" t="str">
        <f>IF(FN_MC!O338="","*",FN_MC!O338)</f>
        <v>*</v>
      </c>
      <c r="J338" s="132" t="str">
        <f>IF(FN_MC!P338="","*",FN_MC!P338)</f>
        <v>*</v>
      </c>
      <c r="K338" s="141" t="str">
        <f>IF(FN_MC!AK338="","*",FN_MC!AK338)</f>
        <v>-</v>
      </c>
      <c r="L338" s="141" t="str">
        <f>IF(FN_MC!AM338="","*",FN_MC!AM338)</f>
        <v>-</v>
      </c>
      <c r="M338" s="141" t="str">
        <f>IF(FN_MC!AP338="","*",FN_MC!AP338)</f>
        <v>-</v>
      </c>
      <c r="N338" s="141" t="str">
        <f>IF(FN_MC!AM338="","*",FN_MC!AM338)</f>
        <v>-</v>
      </c>
      <c r="O338" s="174">
        <f>FN_MC!BH338</f>
        <v>0</v>
      </c>
      <c r="P338" s="90"/>
      <c r="Q338" s="145" t="str">
        <f>IF($A$2=1,IF(FN_MC!BJ338="","*",FN_MC!BJ338),IF(FN_MC!BK338="","*",FN_MC!BK338))</f>
        <v>*</v>
      </c>
    </row>
    <row r="339" spans="1:17" hidden="1">
      <c r="A339" s="97" t="str">
        <f>IF(FN_MC!B339="","*",FN_MC!B339)</f>
        <v>*</v>
      </c>
      <c r="B339" s="98" t="str">
        <f>IF(FN_MC!X339="","*",FN_MC!X339)</f>
        <v>*</v>
      </c>
      <c r="C339" s="99" t="str">
        <f>IF(FN_MC!S339="","*",FN_MC!S339)</f>
        <v>-</v>
      </c>
      <c r="D339" s="99" t="str">
        <f>IF(FN_MC!T339="","*",FN_MC!T339)</f>
        <v>-</v>
      </c>
      <c r="E339" s="99" t="str">
        <f>IF(FN_MC!D339="","*",FN_MC!D339)</f>
        <v>*</v>
      </c>
      <c r="F339" s="99" t="str">
        <f>IF(FN_MC!H339="","*",FN_MC!H339)</f>
        <v>*</v>
      </c>
      <c r="G339" s="99" t="str">
        <f>IF(FN_MC!M339="","*",FN_MC!M339)</f>
        <v>-</v>
      </c>
      <c r="H339" s="154" t="str">
        <f>IF(FN_MC!K339="","*",FN_MC!K339)</f>
        <v>*</v>
      </c>
      <c r="I339" s="132" t="str">
        <f>IF(FN_MC!O339="","*",FN_MC!O339)</f>
        <v>*</v>
      </c>
      <c r="J339" s="132" t="str">
        <f>IF(FN_MC!P339="","*",FN_MC!P339)</f>
        <v>*</v>
      </c>
      <c r="K339" s="141" t="str">
        <f>IF(FN_MC!AK339="","*",FN_MC!AK339)</f>
        <v>-</v>
      </c>
      <c r="L339" s="141" t="str">
        <f>IF(FN_MC!AM339="","*",FN_MC!AM339)</f>
        <v>-</v>
      </c>
      <c r="M339" s="141" t="str">
        <f>IF(FN_MC!AP339="","*",FN_MC!AP339)</f>
        <v>-</v>
      </c>
      <c r="N339" s="141" t="str">
        <f>IF(FN_MC!AM339="","*",FN_MC!AM339)</f>
        <v>-</v>
      </c>
      <c r="O339" s="174">
        <f>FN_MC!BH339</f>
        <v>0</v>
      </c>
      <c r="P339" s="90"/>
      <c r="Q339" s="145" t="str">
        <f>IF($A$2=1,IF(FN_MC!BJ339="","*",FN_MC!BJ339),IF(FN_MC!BK339="","*",FN_MC!BK339))</f>
        <v>*</v>
      </c>
    </row>
    <row r="340" spans="1:17" hidden="1">
      <c r="A340" s="97" t="str">
        <f>IF(FN_MC!B340="","*",FN_MC!B340)</f>
        <v>*</v>
      </c>
      <c r="B340" s="98" t="str">
        <f>IF(FN_MC!X340="","*",FN_MC!X340)</f>
        <v>*</v>
      </c>
      <c r="C340" s="99" t="str">
        <f>IF(FN_MC!S340="","*",FN_MC!S340)</f>
        <v>-</v>
      </c>
      <c r="D340" s="99" t="str">
        <f>IF(FN_MC!T340="","*",FN_MC!T340)</f>
        <v>-</v>
      </c>
      <c r="E340" s="99" t="str">
        <f>IF(FN_MC!D340="","*",FN_MC!D340)</f>
        <v>*</v>
      </c>
      <c r="F340" s="99" t="str">
        <f>IF(FN_MC!H340="","*",FN_MC!H340)</f>
        <v>*</v>
      </c>
      <c r="G340" s="99" t="str">
        <f>IF(FN_MC!M340="","*",FN_MC!M340)</f>
        <v>-</v>
      </c>
      <c r="H340" s="154" t="str">
        <f>IF(FN_MC!K340="","*",FN_MC!K340)</f>
        <v>*</v>
      </c>
      <c r="I340" s="132" t="str">
        <f>IF(FN_MC!O340="","*",FN_MC!O340)</f>
        <v>*</v>
      </c>
      <c r="J340" s="132" t="str">
        <f>IF(FN_MC!P340="","*",FN_MC!P340)</f>
        <v>*</v>
      </c>
      <c r="K340" s="141" t="str">
        <f>IF(FN_MC!AK340="","*",FN_MC!AK340)</f>
        <v>-</v>
      </c>
      <c r="L340" s="141" t="str">
        <f>IF(FN_MC!AM340="","*",FN_MC!AM340)</f>
        <v>-</v>
      </c>
      <c r="M340" s="141" t="str">
        <f>IF(FN_MC!AP340="","*",FN_MC!AP340)</f>
        <v>-</v>
      </c>
      <c r="N340" s="141" t="str">
        <f>IF(FN_MC!AM340="","*",FN_MC!AM340)</f>
        <v>-</v>
      </c>
      <c r="O340" s="174">
        <f>FN_MC!BH340</f>
        <v>0</v>
      </c>
      <c r="P340" s="90"/>
      <c r="Q340" s="145" t="str">
        <f>IF($A$2=1,IF(FN_MC!BJ340="","*",FN_MC!BJ340),IF(FN_MC!BK340="","*",FN_MC!BK340))</f>
        <v>*</v>
      </c>
    </row>
    <row r="341" spans="1:17" hidden="1">
      <c r="A341" s="97" t="str">
        <f>IF(FN_MC!B341="","*",FN_MC!B341)</f>
        <v>*</v>
      </c>
      <c r="B341" s="98" t="str">
        <f>IF(FN_MC!X341="","*",FN_MC!X341)</f>
        <v>*</v>
      </c>
      <c r="C341" s="99" t="str">
        <f>IF(FN_MC!S341="","*",FN_MC!S341)</f>
        <v>-</v>
      </c>
      <c r="D341" s="99" t="str">
        <f>IF(FN_MC!T341="","*",FN_MC!T341)</f>
        <v>-</v>
      </c>
      <c r="E341" s="99" t="str">
        <f>IF(FN_MC!D341="","*",FN_MC!D341)</f>
        <v>*</v>
      </c>
      <c r="F341" s="99" t="str">
        <f>IF(FN_MC!H341="","*",FN_MC!H341)</f>
        <v>*</v>
      </c>
      <c r="G341" s="99" t="str">
        <f>IF(FN_MC!M341="","*",FN_MC!M341)</f>
        <v>-</v>
      </c>
      <c r="H341" s="154" t="str">
        <f>IF(FN_MC!K341="","*",FN_MC!K341)</f>
        <v>*</v>
      </c>
      <c r="I341" s="132" t="str">
        <f>IF(FN_MC!O341="","*",FN_MC!O341)</f>
        <v>*</v>
      </c>
      <c r="J341" s="132" t="str">
        <f>IF(FN_MC!P341="","*",FN_MC!P341)</f>
        <v>*</v>
      </c>
      <c r="K341" s="141" t="str">
        <f>IF(FN_MC!AK341="","*",FN_MC!AK341)</f>
        <v>-</v>
      </c>
      <c r="L341" s="141" t="str">
        <f>IF(FN_MC!AM341="","*",FN_MC!AM341)</f>
        <v>-</v>
      </c>
      <c r="M341" s="141" t="str">
        <f>IF(FN_MC!AP341="","*",FN_MC!AP341)</f>
        <v>-</v>
      </c>
      <c r="N341" s="141" t="str">
        <f>IF(FN_MC!AM341="","*",FN_MC!AM341)</f>
        <v>-</v>
      </c>
      <c r="O341" s="174">
        <f>FN_MC!BH341</f>
        <v>0</v>
      </c>
      <c r="P341" s="90"/>
      <c r="Q341" s="145" t="str">
        <f>IF($A$2=1,IF(FN_MC!BJ341="","*",FN_MC!BJ341),IF(FN_MC!BK341="","*",FN_MC!BK341))</f>
        <v>*</v>
      </c>
    </row>
    <row r="342" spans="1:17" hidden="1">
      <c r="A342" s="97" t="str">
        <f>IF(FN_MC!B342="","*",FN_MC!B342)</f>
        <v>*</v>
      </c>
      <c r="B342" s="98" t="str">
        <f>IF(FN_MC!X342="","*",FN_MC!X342)</f>
        <v>*</v>
      </c>
      <c r="C342" s="99" t="str">
        <f>IF(FN_MC!S342="","*",FN_MC!S342)</f>
        <v>-</v>
      </c>
      <c r="D342" s="99" t="str">
        <f>IF(FN_MC!T342="","*",FN_MC!T342)</f>
        <v>-</v>
      </c>
      <c r="E342" s="99" t="str">
        <f>IF(FN_MC!D342="","*",FN_MC!D342)</f>
        <v>*</v>
      </c>
      <c r="F342" s="99" t="str">
        <f>IF(FN_MC!H342="","*",FN_MC!H342)</f>
        <v>*</v>
      </c>
      <c r="G342" s="99" t="str">
        <f>IF(FN_MC!M342="","*",FN_MC!M342)</f>
        <v>-</v>
      </c>
      <c r="H342" s="154" t="str">
        <f>IF(FN_MC!K342="","*",FN_MC!K342)</f>
        <v>*</v>
      </c>
      <c r="I342" s="132" t="str">
        <f>IF(FN_MC!O342="","*",FN_MC!O342)</f>
        <v>*</v>
      </c>
      <c r="J342" s="132" t="str">
        <f>IF(FN_MC!P342="","*",FN_MC!P342)</f>
        <v>*</v>
      </c>
      <c r="K342" s="141" t="str">
        <f>IF(FN_MC!AK342="","*",FN_MC!AK342)</f>
        <v>-</v>
      </c>
      <c r="L342" s="141" t="str">
        <f>IF(FN_MC!AM342="","*",FN_MC!AM342)</f>
        <v>-</v>
      </c>
      <c r="M342" s="141" t="str">
        <f>IF(FN_MC!AP342="","*",FN_MC!AP342)</f>
        <v>-</v>
      </c>
      <c r="N342" s="141" t="str">
        <f>IF(FN_MC!AM342="","*",FN_MC!AM342)</f>
        <v>-</v>
      </c>
      <c r="O342" s="174">
        <f>FN_MC!BH342</f>
        <v>0</v>
      </c>
      <c r="P342" s="90"/>
      <c r="Q342" s="145" t="str">
        <f>IF($A$2=1,IF(FN_MC!BJ342="","*",FN_MC!BJ342),IF(FN_MC!BK342="","*",FN_MC!BK342))</f>
        <v>*</v>
      </c>
    </row>
    <row r="343" spans="1:17" hidden="1">
      <c r="A343" s="97" t="str">
        <f>IF(FN_MC!B343="","*",FN_MC!B343)</f>
        <v>*</v>
      </c>
      <c r="B343" s="98" t="str">
        <f>IF(FN_MC!X343="","*",FN_MC!X343)</f>
        <v>*</v>
      </c>
      <c r="C343" s="99" t="str">
        <f>IF(FN_MC!S343="","*",FN_MC!S343)</f>
        <v>-</v>
      </c>
      <c r="D343" s="99" t="str">
        <f>IF(FN_MC!T343="","*",FN_MC!T343)</f>
        <v>-</v>
      </c>
      <c r="E343" s="99" t="str">
        <f>IF(FN_MC!D343="","*",FN_MC!D343)</f>
        <v>*</v>
      </c>
      <c r="F343" s="99" t="str">
        <f>IF(FN_MC!H343="","*",FN_MC!H343)</f>
        <v>*</v>
      </c>
      <c r="G343" s="99" t="str">
        <f>IF(FN_MC!M343="","*",FN_MC!M343)</f>
        <v>-</v>
      </c>
      <c r="H343" s="154" t="str">
        <f>IF(FN_MC!K343="","*",FN_MC!K343)</f>
        <v>*</v>
      </c>
      <c r="I343" s="132" t="str">
        <f>IF(FN_MC!O343="","*",FN_MC!O343)</f>
        <v>*</v>
      </c>
      <c r="J343" s="132" t="str">
        <f>IF(FN_MC!P343="","*",FN_MC!P343)</f>
        <v>*</v>
      </c>
      <c r="K343" s="141" t="str">
        <f>IF(FN_MC!AK343="","*",FN_MC!AK343)</f>
        <v>-</v>
      </c>
      <c r="L343" s="141" t="str">
        <f>IF(FN_MC!AM343="","*",FN_MC!AM343)</f>
        <v>-</v>
      </c>
      <c r="M343" s="141" t="str">
        <f>IF(FN_MC!AP343="","*",FN_MC!AP343)</f>
        <v>-</v>
      </c>
      <c r="N343" s="141" t="str">
        <f>IF(FN_MC!AM343="","*",FN_MC!AM343)</f>
        <v>-</v>
      </c>
      <c r="O343" s="174">
        <f>FN_MC!BH343</f>
        <v>0</v>
      </c>
      <c r="P343" s="90"/>
      <c r="Q343" s="145" t="str">
        <f>IF($A$2=1,IF(FN_MC!BJ343="","*",FN_MC!BJ343),IF(FN_MC!BK343="","*",FN_MC!BK343))</f>
        <v>*</v>
      </c>
    </row>
    <row r="344" spans="1:17" hidden="1">
      <c r="A344" s="97" t="str">
        <f>IF(FN_MC!B344="","*",FN_MC!B344)</f>
        <v>*</v>
      </c>
      <c r="B344" s="98" t="str">
        <f>IF(FN_MC!X344="","*",FN_MC!X344)</f>
        <v>*</v>
      </c>
      <c r="C344" s="99" t="str">
        <f>IF(FN_MC!S344="","*",FN_MC!S344)</f>
        <v>-</v>
      </c>
      <c r="D344" s="99" t="str">
        <f>IF(FN_MC!T344="","*",FN_MC!T344)</f>
        <v>-</v>
      </c>
      <c r="E344" s="99" t="str">
        <f>IF(FN_MC!D344="","*",FN_MC!D344)</f>
        <v>*</v>
      </c>
      <c r="F344" s="99" t="str">
        <f>IF(FN_MC!H344="","*",FN_MC!H344)</f>
        <v>*</v>
      </c>
      <c r="G344" s="99" t="str">
        <f>IF(FN_MC!M344="","*",FN_MC!M344)</f>
        <v>-</v>
      </c>
      <c r="H344" s="154" t="str">
        <f>IF(FN_MC!K344="","*",FN_MC!K344)</f>
        <v>*</v>
      </c>
      <c r="I344" s="132" t="str">
        <f>IF(FN_MC!O344="","*",FN_MC!O344)</f>
        <v>*</v>
      </c>
      <c r="J344" s="132" t="str">
        <f>IF(FN_MC!P344="","*",FN_MC!P344)</f>
        <v>*</v>
      </c>
      <c r="K344" s="141" t="str">
        <f>IF(FN_MC!AK344="","*",FN_MC!AK344)</f>
        <v>-</v>
      </c>
      <c r="L344" s="141" t="str">
        <f>IF(FN_MC!AM344="","*",FN_MC!AM344)</f>
        <v>-</v>
      </c>
      <c r="M344" s="141" t="str">
        <f>IF(FN_MC!AP344="","*",FN_MC!AP344)</f>
        <v>-</v>
      </c>
      <c r="N344" s="141" t="str">
        <f>IF(FN_MC!AM344="","*",FN_MC!AM344)</f>
        <v>-</v>
      </c>
      <c r="O344" s="174">
        <f>FN_MC!BH344</f>
        <v>0</v>
      </c>
      <c r="P344" s="90"/>
      <c r="Q344" s="145" t="str">
        <f>IF($A$2=1,IF(FN_MC!BJ344="","*",FN_MC!BJ344),IF(FN_MC!BK344="","*",FN_MC!BK344))</f>
        <v>*</v>
      </c>
    </row>
    <row r="345" spans="1:17" hidden="1">
      <c r="A345" s="97" t="str">
        <f>IF(FN_MC!B345="","*",FN_MC!B345)</f>
        <v>*</v>
      </c>
      <c r="B345" s="98" t="str">
        <f>IF(FN_MC!X345="","*",FN_MC!X345)</f>
        <v>*</v>
      </c>
      <c r="C345" s="99" t="str">
        <f>IF(FN_MC!S345="","*",FN_MC!S345)</f>
        <v>-</v>
      </c>
      <c r="D345" s="99" t="str">
        <f>IF(FN_MC!T345="","*",FN_MC!T345)</f>
        <v>-</v>
      </c>
      <c r="E345" s="99" t="str">
        <f>IF(FN_MC!D345="","*",FN_MC!D345)</f>
        <v>*</v>
      </c>
      <c r="F345" s="99" t="str">
        <f>IF(FN_MC!H345="","*",FN_MC!H345)</f>
        <v>*</v>
      </c>
      <c r="G345" s="99" t="str">
        <f>IF(FN_MC!M345="","*",FN_MC!M345)</f>
        <v>-</v>
      </c>
      <c r="H345" s="154" t="str">
        <f>IF(FN_MC!K345="","*",FN_MC!K345)</f>
        <v>*</v>
      </c>
      <c r="I345" s="132" t="str">
        <f>IF(FN_MC!O345="","*",FN_MC!O345)</f>
        <v>*</v>
      </c>
      <c r="J345" s="132" t="str">
        <f>IF(FN_MC!P345="","*",FN_MC!P345)</f>
        <v>*</v>
      </c>
      <c r="K345" s="141" t="str">
        <f>IF(FN_MC!AK345="","*",FN_MC!AK345)</f>
        <v>-</v>
      </c>
      <c r="L345" s="141" t="str">
        <f>IF(FN_MC!AM345="","*",FN_MC!AM345)</f>
        <v>-</v>
      </c>
      <c r="M345" s="141" t="str">
        <f>IF(FN_MC!AP345="","*",FN_MC!AP345)</f>
        <v>-</v>
      </c>
      <c r="N345" s="141" t="str">
        <f>IF(FN_MC!AM345="","*",FN_MC!AM345)</f>
        <v>-</v>
      </c>
      <c r="O345" s="174">
        <f>FN_MC!BH345</f>
        <v>0</v>
      </c>
      <c r="P345" s="90"/>
      <c r="Q345" s="145" t="str">
        <f>IF($A$2=1,IF(FN_MC!BJ345="","*",FN_MC!BJ345),IF(FN_MC!BK345="","*",FN_MC!BK345))</f>
        <v>*</v>
      </c>
    </row>
    <row r="346" spans="1:17" hidden="1">
      <c r="A346" s="97" t="str">
        <f>IF(FN_MC!B346="","*",FN_MC!B346)</f>
        <v>*</v>
      </c>
      <c r="B346" s="98" t="str">
        <f>IF(FN_MC!X346="","*",FN_MC!X346)</f>
        <v>*</v>
      </c>
      <c r="C346" s="99" t="str">
        <f>IF(FN_MC!S346="","*",FN_MC!S346)</f>
        <v>-</v>
      </c>
      <c r="D346" s="99" t="str">
        <f>IF(FN_MC!T346="","*",FN_MC!T346)</f>
        <v>-</v>
      </c>
      <c r="E346" s="99" t="str">
        <f>IF(FN_MC!D346="","*",FN_MC!D346)</f>
        <v>*</v>
      </c>
      <c r="F346" s="99" t="str">
        <f>IF(FN_MC!H346="","*",FN_MC!H346)</f>
        <v>*</v>
      </c>
      <c r="G346" s="99" t="str">
        <f>IF(FN_MC!M346="","*",FN_MC!M346)</f>
        <v>-</v>
      </c>
      <c r="H346" s="154" t="str">
        <f>IF(FN_MC!K346="","*",FN_MC!K346)</f>
        <v>*</v>
      </c>
      <c r="I346" s="132" t="str">
        <f>IF(FN_MC!O346="","*",FN_MC!O346)</f>
        <v>*</v>
      </c>
      <c r="J346" s="132" t="str">
        <f>IF(FN_MC!P346="","*",FN_MC!P346)</f>
        <v>*</v>
      </c>
      <c r="K346" s="141" t="str">
        <f>IF(FN_MC!AK346="","*",FN_MC!AK346)</f>
        <v>-</v>
      </c>
      <c r="L346" s="141" t="str">
        <f>IF(FN_MC!AM346="","*",FN_MC!AM346)</f>
        <v>-</v>
      </c>
      <c r="M346" s="141" t="str">
        <f>IF(FN_MC!AP346="","*",FN_MC!AP346)</f>
        <v>-</v>
      </c>
      <c r="N346" s="141" t="str">
        <f>IF(FN_MC!AM346="","*",FN_MC!AM346)</f>
        <v>-</v>
      </c>
      <c r="O346" s="174">
        <f>FN_MC!BH346</f>
        <v>0</v>
      </c>
      <c r="P346" s="90"/>
      <c r="Q346" s="145" t="str">
        <f>IF($A$2=1,IF(FN_MC!BJ346="","*",FN_MC!BJ346),IF(FN_MC!BK346="","*",FN_MC!BK346))</f>
        <v>*</v>
      </c>
    </row>
    <row r="347" spans="1:17" hidden="1">
      <c r="A347" s="97" t="str">
        <f>IF(FN_MC!B367="","*",FN_MC!B367)</f>
        <v>*</v>
      </c>
      <c r="B347" s="98" t="str">
        <f>IF(FN_MC!X367="","*",FN_MC!X367)</f>
        <v>*</v>
      </c>
      <c r="C347" s="99" t="str">
        <f>IF(FN_MC!S367="","*",FN_MC!S367)</f>
        <v>-</v>
      </c>
      <c r="D347" s="99" t="str">
        <f>IF(FN_MC!T367="","*",FN_MC!T367)</f>
        <v>-</v>
      </c>
      <c r="E347" s="99" t="str">
        <f>IF(FN_MC!D367="","*",FN_MC!D367)</f>
        <v>*</v>
      </c>
      <c r="F347" s="99" t="str">
        <f>IF(FN_MC!H367="","*",FN_MC!H367)</f>
        <v>*</v>
      </c>
      <c r="G347" s="99" t="str">
        <f>IF(FN_MC!M367="","*",FN_MC!M367)</f>
        <v>-</v>
      </c>
      <c r="H347" s="154" t="str">
        <f>IF(FN_MC!K367="","*",FN_MC!K367)</f>
        <v>*</v>
      </c>
      <c r="I347" s="132" t="str">
        <f>IF(FN_MC!O367="","*",FN_MC!O367)</f>
        <v>*</v>
      </c>
      <c r="J347" s="132" t="str">
        <f>IF(FN_MC!P367="","*",FN_MC!P367)</f>
        <v>*</v>
      </c>
      <c r="K347" s="141" t="str">
        <f>IF(FN_MC!AK367="","*",FN_MC!AK367)</f>
        <v>-</v>
      </c>
      <c r="L347" s="141" t="str">
        <f>IF(FN_MC!AM367="","*",FN_MC!AM367)</f>
        <v>-</v>
      </c>
      <c r="M347" s="141" t="str">
        <f>IF(FN_MC!AP367="","*",FN_MC!AP367)</f>
        <v>-</v>
      </c>
      <c r="N347" s="141" t="str">
        <f>IF(FN_MC!AM367="","*",FN_MC!AM367)</f>
        <v>-</v>
      </c>
      <c r="O347" s="174">
        <f>FN_MC!BH367</f>
        <v>0</v>
      </c>
      <c r="P347" s="90"/>
      <c r="Q347" s="145" t="str">
        <f>IF($A$2=1,IF(FN_MC!BJ367="","*",FN_MC!BJ367),IF(FN_MC!BK367="","*",FN_MC!BK367))</f>
        <v>*</v>
      </c>
    </row>
    <row r="348" spans="1:17" hidden="1">
      <c r="A348" s="97" t="str">
        <f>IF(FN_MC!B368="","*",FN_MC!B368)</f>
        <v>*</v>
      </c>
      <c r="B348" s="98" t="str">
        <f>IF(FN_MC!X368="","*",FN_MC!X368)</f>
        <v>*</v>
      </c>
      <c r="C348" s="99" t="str">
        <f>IF(FN_MC!S368="","*",FN_MC!S368)</f>
        <v>-</v>
      </c>
      <c r="D348" s="99" t="str">
        <f>IF(FN_MC!T368="","*",FN_MC!T368)</f>
        <v>-</v>
      </c>
      <c r="E348" s="99" t="str">
        <f>IF(FN_MC!D368="","*",FN_MC!D368)</f>
        <v>*</v>
      </c>
      <c r="F348" s="99" t="str">
        <f>IF(FN_MC!H368="","*",FN_MC!H368)</f>
        <v>*</v>
      </c>
      <c r="G348" s="99" t="str">
        <f>IF(FN_MC!M368="","*",FN_MC!M368)</f>
        <v>-</v>
      </c>
      <c r="H348" s="154" t="str">
        <f>IF(FN_MC!K368="","*",FN_MC!K368)</f>
        <v>*</v>
      </c>
      <c r="I348" s="132" t="str">
        <f>IF(FN_MC!O368="","*",FN_MC!O368)</f>
        <v>*</v>
      </c>
      <c r="J348" s="132" t="str">
        <f>IF(FN_MC!P368="","*",FN_MC!P368)</f>
        <v>*</v>
      </c>
      <c r="K348" s="141" t="str">
        <f>IF(FN_MC!AK368="","*",FN_MC!AK368)</f>
        <v>-</v>
      </c>
      <c r="L348" s="141" t="str">
        <f>IF(FN_MC!AM368="","*",FN_MC!AM368)</f>
        <v>-</v>
      </c>
      <c r="M348" s="141" t="str">
        <f>IF(FN_MC!AP368="","*",FN_MC!AP368)</f>
        <v>-</v>
      </c>
      <c r="N348" s="141" t="str">
        <f>IF(FN_MC!AM368="","*",FN_MC!AM368)</f>
        <v>-</v>
      </c>
      <c r="O348" s="174">
        <f>FN_MC!BH368</f>
        <v>0</v>
      </c>
      <c r="P348" s="90"/>
      <c r="Q348" s="145" t="str">
        <f>IF($A$2=1,IF(FN_MC!BJ368="","*",FN_MC!BJ368),IF(FN_MC!BK368="","*",FN_MC!BK368))</f>
        <v>*</v>
      </c>
    </row>
    <row r="349" spans="1:17" hidden="1">
      <c r="A349" s="97" t="str">
        <f>IF(FN_MC!B369="","*",FN_MC!B369)</f>
        <v>*</v>
      </c>
      <c r="B349" s="98" t="str">
        <f>IF(FN_MC!X369="","*",FN_MC!X369)</f>
        <v>*</v>
      </c>
      <c r="C349" s="99" t="str">
        <f>IF(FN_MC!S369="","*",FN_MC!S369)</f>
        <v>-</v>
      </c>
      <c r="D349" s="99" t="str">
        <f>IF(FN_MC!T369="","*",FN_MC!T369)</f>
        <v>-</v>
      </c>
      <c r="E349" s="99" t="str">
        <f>IF(FN_MC!D369="","*",FN_MC!D369)</f>
        <v>*</v>
      </c>
      <c r="F349" s="99" t="str">
        <f>IF(FN_MC!H369="","*",FN_MC!H369)</f>
        <v>*</v>
      </c>
      <c r="G349" s="99" t="str">
        <f>IF(FN_MC!M369="","*",FN_MC!M369)</f>
        <v>-</v>
      </c>
      <c r="H349" s="154" t="str">
        <f>IF(FN_MC!K369="","*",FN_MC!K369)</f>
        <v>*</v>
      </c>
      <c r="I349" s="132" t="str">
        <f>IF(FN_MC!O369="","*",FN_MC!O369)</f>
        <v>*</v>
      </c>
      <c r="J349" s="132" t="str">
        <f>IF(FN_MC!P369="","*",FN_MC!P369)</f>
        <v>*</v>
      </c>
      <c r="K349" s="141" t="str">
        <f>IF(FN_MC!AK369="","*",FN_MC!AK369)</f>
        <v>-</v>
      </c>
      <c r="L349" s="141" t="str">
        <f>IF(FN_MC!AM369="","*",FN_MC!AM369)</f>
        <v>-</v>
      </c>
      <c r="M349" s="141" t="str">
        <f>IF(FN_MC!AP369="","*",FN_MC!AP369)</f>
        <v>-</v>
      </c>
      <c r="N349" s="141" t="str">
        <f>IF(FN_MC!AM369="","*",FN_MC!AM369)</f>
        <v>-</v>
      </c>
      <c r="O349" s="174">
        <f>FN_MC!BH369</f>
        <v>0</v>
      </c>
      <c r="P349" s="90"/>
      <c r="Q349" s="145" t="str">
        <f>IF($A$2=1,IF(FN_MC!BJ369="","*",FN_MC!BJ369),IF(FN_MC!BK369="","*",FN_MC!BK369))</f>
        <v>*</v>
      </c>
    </row>
    <row r="350" spans="1:17" hidden="1">
      <c r="A350" s="97" t="str">
        <f>IF(FN_MC!B370="","*",FN_MC!B370)</f>
        <v>*</v>
      </c>
      <c r="B350" s="98" t="str">
        <f>IF(FN_MC!X370="","*",FN_MC!X370)</f>
        <v>*</v>
      </c>
      <c r="C350" s="99" t="str">
        <f>IF(FN_MC!S370="","*",FN_MC!S370)</f>
        <v>-</v>
      </c>
      <c r="D350" s="99" t="str">
        <f>IF(FN_MC!T370="","*",FN_MC!T370)</f>
        <v>-</v>
      </c>
      <c r="E350" s="99" t="str">
        <f>IF(FN_MC!D370="","*",FN_MC!D370)</f>
        <v>*</v>
      </c>
      <c r="F350" s="99" t="str">
        <f>IF(FN_MC!H370="","*",FN_MC!H370)</f>
        <v>*</v>
      </c>
      <c r="G350" s="99" t="str">
        <f>IF(FN_MC!M370="","*",FN_MC!M370)</f>
        <v>-</v>
      </c>
      <c r="H350" s="154" t="str">
        <f>IF(FN_MC!K370="","*",FN_MC!K370)</f>
        <v>*</v>
      </c>
      <c r="I350" s="132" t="str">
        <f>IF(FN_MC!O370="","*",FN_MC!O370)</f>
        <v>*</v>
      </c>
      <c r="J350" s="132" t="str">
        <f>IF(FN_MC!P370="","*",FN_MC!P370)</f>
        <v>*</v>
      </c>
      <c r="K350" s="141" t="str">
        <f>IF(FN_MC!AK370="","*",FN_MC!AK370)</f>
        <v>-</v>
      </c>
      <c r="L350" s="141" t="str">
        <f>IF(FN_MC!AM370="","*",FN_MC!AM370)</f>
        <v>-</v>
      </c>
      <c r="M350" s="141" t="str">
        <f>IF(FN_MC!AP370="","*",FN_MC!AP370)</f>
        <v>-</v>
      </c>
      <c r="N350" s="141" t="str">
        <f>IF(FN_MC!AM370="","*",FN_MC!AM370)</f>
        <v>-</v>
      </c>
      <c r="O350" s="174">
        <f>FN_MC!BH370</f>
        <v>0</v>
      </c>
      <c r="P350" s="90"/>
      <c r="Q350" s="145" t="str">
        <f>IF($A$2=1,IF(FN_MC!BJ370="","*",FN_MC!BJ370),IF(FN_MC!BK370="","*",FN_MC!BK370))</f>
        <v>*</v>
      </c>
    </row>
    <row r="351" spans="1:17" hidden="1">
      <c r="A351" s="97" t="str">
        <f>IF(FN_MC!B371="","*",FN_MC!B371)</f>
        <v>*</v>
      </c>
      <c r="B351" s="98" t="str">
        <f>IF(FN_MC!X371="","*",FN_MC!X371)</f>
        <v>*</v>
      </c>
      <c r="C351" s="99" t="str">
        <f>IF(FN_MC!S371="","*",FN_MC!S371)</f>
        <v>-</v>
      </c>
      <c r="D351" s="99" t="str">
        <f>IF(FN_MC!T371="","*",FN_MC!T371)</f>
        <v>-</v>
      </c>
      <c r="E351" s="99" t="str">
        <f>IF(FN_MC!D371="","*",FN_MC!D371)</f>
        <v>*</v>
      </c>
      <c r="F351" s="99" t="str">
        <f>IF(FN_MC!H371="","*",FN_MC!H371)</f>
        <v>*</v>
      </c>
      <c r="G351" s="99" t="str">
        <f>IF(FN_MC!M371="","*",FN_MC!M371)</f>
        <v>-</v>
      </c>
      <c r="H351" s="154" t="str">
        <f>IF(FN_MC!K371="","*",FN_MC!K371)</f>
        <v>*</v>
      </c>
      <c r="I351" s="132" t="str">
        <f>IF(FN_MC!O371="","*",FN_MC!O371)</f>
        <v>*</v>
      </c>
      <c r="J351" s="132" t="str">
        <f>IF(FN_MC!P371="","*",FN_MC!P371)</f>
        <v>*</v>
      </c>
      <c r="K351" s="141" t="str">
        <f>IF(FN_MC!AK371="","*",FN_MC!AK371)</f>
        <v>-</v>
      </c>
      <c r="L351" s="141" t="str">
        <f>IF(FN_MC!AM371="","*",FN_MC!AM371)</f>
        <v>-</v>
      </c>
      <c r="M351" s="141" t="str">
        <f>IF(FN_MC!AP371="","*",FN_MC!AP371)</f>
        <v>-</v>
      </c>
      <c r="N351" s="141" t="str">
        <f>IF(FN_MC!AM371="","*",FN_MC!AM371)</f>
        <v>-</v>
      </c>
      <c r="O351" s="174">
        <f>FN_MC!BH371</f>
        <v>0</v>
      </c>
      <c r="P351" s="90"/>
      <c r="Q351" s="145" t="str">
        <f>IF($A$2=1,IF(FN_MC!BJ371="","*",FN_MC!BJ371),IF(FN_MC!BK371="","*",FN_MC!BK371))</f>
        <v>*</v>
      </c>
    </row>
    <row r="352" spans="1:17" hidden="1">
      <c r="A352" s="97" t="str">
        <f>IF(FN_MC!B372="","*",FN_MC!B372)</f>
        <v>*</v>
      </c>
      <c r="B352" s="98" t="str">
        <f>IF(FN_MC!X372="","*",FN_MC!X372)</f>
        <v>*</v>
      </c>
      <c r="C352" s="99" t="str">
        <f>IF(FN_MC!S372="","*",FN_MC!S372)</f>
        <v>-</v>
      </c>
      <c r="D352" s="99" t="str">
        <f>IF(FN_MC!T372="","*",FN_MC!T372)</f>
        <v>-</v>
      </c>
      <c r="E352" s="99" t="str">
        <f>IF(FN_MC!D372="","*",FN_MC!D372)</f>
        <v>*</v>
      </c>
      <c r="F352" s="99" t="str">
        <f>IF(FN_MC!H372="","*",FN_MC!H372)</f>
        <v>*</v>
      </c>
      <c r="G352" s="99" t="str">
        <f>IF(FN_MC!M372="","*",FN_MC!M372)</f>
        <v>-</v>
      </c>
      <c r="H352" s="154" t="str">
        <f>IF(FN_MC!K372="","*",FN_MC!K372)</f>
        <v>*</v>
      </c>
      <c r="I352" s="132" t="str">
        <f>IF(FN_MC!O372="","*",FN_MC!O372)</f>
        <v>*</v>
      </c>
      <c r="J352" s="132" t="str">
        <f>IF(FN_MC!P372="","*",FN_MC!P372)</f>
        <v>*</v>
      </c>
      <c r="K352" s="141" t="str">
        <f>IF(FN_MC!AK372="","*",FN_MC!AK372)</f>
        <v>-</v>
      </c>
      <c r="L352" s="141" t="str">
        <f>IF(FN_MC!AM372="","*",FN_MC!AM372)</f>
        <v>-</v>
      </c>
      <c r="M352" s="141" t="str">
        <f>IF(FN_MC!AP372="","*",FN_MC!AP372)</f>
        <v>-</v>
      </c>
      <c r="N352" s="141" t="str">
        <f>IF(FN_MC!AM372="","*",FN_MC!AM372)</f>
        <v>-</v>
      </c>
      <c r="O352" s="174">
        <f>FN_MC!BH372</f>
        <v>0</v>
      </c>
      <c r="P352" s="90"/>
      <c r="Q352" s="145" t="str">
        <f>IF($A$2=1,IF(FN_MC!BJ372="","*",FN_MC!BJ372),IF(FN_MC!BK372="","*",FN_MC!BK372))</f>
        <v>*</v>
      </c>
    </row>
    <row r="353" spans="1:17" hidden="1">
      <c r="A353" s="97" t="str">
        <f>IF(FN_MC!B373="","*",FN_MC!B373)</f>
        <v>*</v>
      </c>
      <c r="B353" s="98" t="str">
        <f>IF(FN_MC!X373="","*",FN_MC!X373)</f>
        <v>*</v>
      </c>
      <c r="C353" s="99" t="str">
        <f>IF(FN_MC!S373="","*",FN_MC!S373)</f>
        <v>-</v>
      </c>
      <c r="D353" s="99" t="str">
        <f>IF(FN_MC!T373="","*",FN_MC!T373)</f>
        <v>-</v>
      </c>
      <c r="E353" s="99" t="str">
        <f>IF(FN_MC!D373="","*",FN_MC!D373)</f>
        <v>*</v>
      </c>
      <c r="F353" s="99" t="str">
        <f>IF(FN_MC!H373="","*",FN_MC!H373)</f>
        <v>*</v>
      </c>
      <c r="G353" s="99" t="str">
        <f>IF(FN_MC!M373="","*",FN_MC!M373)</f>
        <v>-</v>
      </c>
      <c r="H353" s="154" t="str">
        <f>IF(FN_MC!K373="","*",FN_MC!K373)</f>
        <v>*</v>
      </c>
      <c r="I353" s="132" t="str">
        <f>IF(FN_MC!O373="","*",FN_MC!O373)</f>
        <v>*</v>
      </c>
      <c r="J353" s="132" t="str">
        <f>IF(FN_MC!P373="","*",FN_MC!P373)</f>
        <v>*</v>
      </c>
      <c r="K353" s="141" t="str">
        <f>IF(FN_MC!AK373="","*",FN_MC!AK373)</f>
        <v>-</v>
      </c>
      <c r="L353" s="141" t="str">
        <f>IF(FN_MC!AM373="","*",FN_MC!AM373)</f>
        <v>-</v>
      </c>
      <c r="M353" s="141" t="str">
        <f>IF(FN_MC!AP373="","*",FN_MC!AP373)</f>
        <v>-</v>
      </c>
      <c r="N353" s="141" t="str">
        <f>IF(FN_MC!AM373="","*",FN_MC!AM373)</f>
        <v>-</v>
      </c>
      <c r="O353" s="174">
        <f>FN_MC!BH373</f>
        <v>0</v>
      </c>
      <c r="P353" s="90"/>
      <c r="Q353" s="145" t="str">
        <f>IF($A$2=1,IF(FN_MC!BJ373="","*",FN_MC!BJ373),IF(FN_MC!BK373="","*",FN_MC!BK373))</f>
        <v>*</v>
      </c>
    </row>
    <row r="354" spans="1:17" hidden="1">
      <c r="A354" s="97" t="str">
        <f>IF(FN_MC!B374="","*",FN_MC!B374)</f>
        <v>*</v>
      </c>
      <c r="B354" s="98" t="str">
        <f>IF(FN_MC!X374="","*",FN_MC!X374)</f>
        <v>*</v>
      </c>
      <c r="C354" s="99" t="str">
        <f>IF(FN_MC!S374="","*",FN_MC!S374)</f>
        <v>-</v>
      </c>
      <c r="D354" s="99" t="str">
        <f>IF(FN_MC!T374="","*",FN_MC!T374)</f>
        <v>-</v>
      </c>
      <c r="E354" s="99" t="str">
        <f>IF(FN_MC!D374="","*",FN_MC!D374)</f>
        <v>*</v>
      </c>
      <c r="F354" s="99" t="str">
        <f>IF(FN_MC!H374="","*",FN_MC!H374)</f>
        <v>*</v>
      </c>
      <c r="G354" s="99" t="str">
        <f>IF(FN_MC!M374="","*",FN_MC!M374)</f>
        <v>-</v>
      </c>
      <c r="H354" s="154" t="str">
        <f>IF(FN_MC!K374="","*",FN_MC!K374)</f>
        <v>*</v>
      </c>
      <c r="I354" s="132" t="str">
        <f>IF(FN_MC!O374="","*",FN_MC!O374)</f>
        <v>*</v>
      </c>
      <c r="J354" s="132" t="str">
        <f>IF(FN_MC!P374="","*",FN_MC!P374)</f>
        <v>*</v>
      </c>
      <c r="K354" s="141" t="str">
        <f>IF(FN_MC!AK374="","*",FN_MC!AK374)</f>
        <v>-</v>
      </c>
      <c r="L354" s="141" t="str">
        <f>IF(FN_MC!AM374="","*",FN_MC!AM374)</f>
        <v>-</v>
      </c>
      <c r="M354" s="141" t="str">
        <f>IF(FN_MC!AP374="","*",FN_MC!AP374)</f>
        <v>-</v>
      </c>
      <c r="N354" s="141" t="str">
        <f>IF(FN_MC!AM374="","*",FN_MC!AM374)</f>
        <v>-</v>
      </c>
      <c r="O354" s="174">
        <f>FN_MC!BH374</f>
        <v>0</v>
      </c>
      <c r="P354" s="90"/>
      <c r="Q354" s="145" t="str">
        <f>IF($A$2=1,IF(FN_MC!BJ374="","*",FN_MC!BJ374),IF(FN_MC!BK374="","*",FN_MC!BK374))</f>
        <v>*</v>
      </c>
    </row>
    <row r="355" spans="1:17" hidden="1">
      <c r="A355" s="97" t="str">
        <f>IF(FN_MC!B375="","*",FN_MC!B375)</f>
        <v>*</v>
      </c>
      <c r="B355" s="98" t="str">
        <f>IF(FN_MC!X375="","*",FN_MC!X375)</f>
        <v>*</v>
      </c>
      <c r="C355" s="99" t="str">
        <f>IF(FN_MC!S375="","*",FN_MC!S375)</f>
        <v>-</v>
      </c>
      <c r="D355" s="99" t="str">
        <f>IF(FN_MC!T375="","*",FN_MC!T375)</f>
        <v>-</v>
      </c>
      <c r="E355" s="99" t="str">
        <f>IF(FN_MC!D375="","*",FN_MC!D375)</f>
        <v>*</v>
      </c>
      <c r="F355" s="99" t="str">
        <f>IF(FN_MC!H375="","*",FN_MC!H375)</f>
        <v>*</v>
      </c>
      <c r="G355" s="99" t="str">
        <f>IF(FN_MC!M375="","*",FN_MC!M375)</f>
        <v>-</v>
      </c>
      <c r="H355" s="154" t="str">
        <f>IF(FN_MC!K375="","*",FN_MC!K375)</f>
        <v>*</v>
      </c>
      <c r="I355" s="132" t="str">
        <f>IF(FN_MC!O375="","*",FN_MC!O375)</f>
        <v>*</v>
      </c>
      <c r="J355" s="132" t="str">
        <f>IF(FN_MC!P375="","*",FN_MC!P375)</f>
        <v>*</v>
      </c>
      <c r="K355" s="141" t="str">
        <f>IF(FN_MC!AK375="","*",FN_MC!AK375)</f>
        <v>-</v>
      </c>
      <c r="L355" s="141" t="str">
        <f>IF(FN_MC!AM375="","*",FN_MC!AM375)</f>
        <v>-</v>
      </c>
      <c r="M355" s="141" t="str">
        <f>IF(FN_MC!AP375="","*",FN_MC!AP375)</f>
        <v>-</v>
      </c>
      <c r="N355" s="141" t="str">
        <f>IF(FN_MC!AM375="","*",FN_MC!AM375)</f>
        <v>-</v>
      </c>
      <c r="O355" s="174">
        <f>FN_MC!BH375</f>
        <v>0</v>
      </c>
      <c r="P355" s="90"/>
      <c r="Q355" s="145" t="str">
        <f>IF($A$2=1,IF(FN_MC!BJ375="","*",FN_MC!BJ375),IF(FN_MC!BK375="","*",FN_MC!BK375))</f>
        <v>*</v>
      </c>
    </row>
    <row r="356" spans="1:17" hidden="1">
      <c r="A356" s="97" t="str">
        <f>IF(FN_MC!B376="","*",FN_MC!B376)</f>
        <v>*</v>
      </c>
      <c r="B356" s="98" t="str">
        <f>IF(FN_MC!X376="","*",FN_MC!X376)</f>
        <v>*</v>
      </c>
      <c r="C356" s="99" t="str">
        <f>IF(FN_MC!S376="","*",FN_MC!S376)</f>
        <v>-</v>
      </c>
      <c r="D356" s="99" t="str">
        <f>IF(FN_MC!T376="","*",FN_MC!T376)</f>
        <v>-</v>
      </c>
      <c r="E356" s="99" t="str">
        <f>IF(FN_MC!D376="","*",FN_MC!D376)</f>
        <v>*</v>
      </c>
      <c r="F356" s="99" t="str">
        <f>IF(FN_MC!H376="","*",FN_MC!H376)</f>
        <v>*</v>
      </c>
      <c r="G356" s="99" t="str">
        <f>IF(FN_MC!M376="","*",FN_MC!M376)</f>
        <v>-</v>
      </c>
      <c r="H356" s="154" t="str">
        <f>IF(FN_MC!K376="","*",FN_MC!K376)</f>
        <v>*</v>
      </c>
      <c r="I356" s="132" t="str">
        <f>IF(FN_MC!O376="","*",FN_MC!O376)</f>
        <v>*</v>
      </c>
      <c r="J356" s="132" t="str">
        <f>IF(FN_MC!P376="","*",FN_MC!P376)</f>
        <v>*</v>
      </c>
      <c r="K356" s="141" t="str">
        <f>IF(FN_MC!AK376="","*",FN_MC!AK376)</f>
        <v>-</v>
      </c>
      <c r="L356" s="141" t="str">
        <f>IF(FN_MC!AM376="","*",FN_MC!AM376)</f>
        <v>-</v>
      </c>
      <c r="M356" s="141" t="str">
        <f>IF(FN_MC!AP376="","*",FN_MC!AP376)</f>
        <v>-</v>
      </c>
      <c r="N356" s="141" t="str">
        <f>IF(FN_MC!AM376="","*",FN_MC!AM376)</f>
        <v>-</v>
      </c>
      <c r="O356" s="174">
        <f>FN_MC!BH376</f>
        <v>0</v>
      </c>
      <c r="P356" s="90"/>
      <c r="Q356" s="145" t="str">
        <f>IF($A$2=1,IF(FN_MC!BJ376="","*",FN_MC!BJ376),IF(FN_MC!BK376="","*",FN_MC!BK376))</f>
        <v>*</v>
      </c>
    </row>
    <row r="357" spans="1:17" hidden="1">
      <c r="A357" s="97" t="str">
        <f>IF(FN_MC!B377="","*",FN_MC!B377)</f>
        <v>*</v>
      </c>
      <c r="B357" s="98" t="str">
        <f>IF(FN_MC!X377="","*",FN_MC!X377)</f>
        <v>*</v>
      </c>
      <c r="C357" s="99" t="str">
        <f>IF(FN_MC!S377="","*",FN_MC!S377)</f>
        <v>-</v>
      </c>
      <c r="D357" s="99" t="str">
        <f>IF(FN_MC!T377="","*",FN_MC!T377)</f>
        <v>-</v>
      </c>
      <c r="E357" s="99" t="str">
        <f>IF(FN_MC!D377="","*",FN_MC!D377)</f>
        <v>*</v>
      </c>
      <c r="F357" s="99" t="str">
        <f>IF(FN_MC!H377="","*",FN_MC!H377)</f>
        <v>*</v>
      </c>
      <c r="G357" s="99" t="str">
        <f>IF(FN_MC!M377="","*",FN_MC!M377)</f>
        <v>-</v>
      </c>
      <c r="H357" s="154" t="str">
        <f>IF(FN_MC!K377="","*",FN_MC!K377)</f>
        <v>*</v>
      </c>
      <c r="I357" s="132" t="str">
        <f>IF(FN_MC!O377="","*",FN_MC!O377)</f>
        <v>*</v>
      </c>
      <c r="J357" s="132" t="str">
        <f>IF(FN_MC!P377="","*",FN_MC!P377)</f>
        <v>*</v>
      </c>
      <c r="K357" s="141" t="str">
        <f>IF(FN_MC!AK377="","*",FN_MC!AK377)</f>
        <v>-</v>
      </c>
      <c r="L357" s="141" t="str">
        <f>IF(FN_MC!AM377="","*",FN_MC!AM377)</f>
        <v>-</v>
      </c>
      <c r="M357" s="141" t="str">
        <f>IF(FN_MC!AP377="","*",FN_MC!AP377)</f>
        <v>-</v>
      </c>
      <c r="N357" s="141" t="str">
        <f>IF(FN_MC!AM377="","*",FN_MC!AM377)</f>
        <v>-</v>
      </c>
      <c r="O357" s="174">
        <f>FN_MC!BH377</f>
        <v>0</v>
      </c>
      <c r="P357" s="90"/>
      <c r="Q357" s="145" t="str">
        <f>IF($A$2=1,IF(FN_MC!BJ377="","*",FN_MC!BJ377),IF(FN_MC!BK377="","*",FN_MC!BK377))</f>
        <v>*</v>
      </c>
    </row>
    <row r="358" spans="1:17" hidden="1">
      <c r="A358" s="97" t="str">
        <f>IF(FN_MC!B378="","*",FN_MC!B378)</f>
        <v>*</v>
      </c>
      <c r="B358" s="98" t="str">
        <f>IF(FN_MC!X378="","*",FN_MC!X378)</f>
        <v>*</v>
      </c>
      <c r="C358" s="99" t="str">
        <f>IF(FN_MC!S378="","*",FN_MC!S378)</f>
        <v>-</v>
      </c>
      <c r="D358" s="99" t="str">
        <f>IF(FN_MC!T378="","*",FN_MC!T378)</f>
        <v>-</v>
      </c>
      <c r="E358" s="99" t="str">
        <f>IF(FN_MC!D378="","*",FN_MC!D378)</f>
        <v>*</v>
      </c>
      <c r="F358" s="99" t="str">
        <f>IF(FN_MC!H378="","*",FN_MC!H378)</f>
        <v>*</v>
      </c>
      <c r="G358" s="99" t="str">
        <f>IF(FN_MC!M378="","*",FN_MC!M378)</f>
        <v>-</v>
      </c>
      <c r="H358" s="154" t="str">
        <f>IF(FN_MC!K378="","*",FN_MC!K378)</f>
        <v>*</v>
      </c>
      <c r="I358" s="132" t="str">
        <f>IF(FN_MC!O378="","*",FN_MC!O378)</f>
        <v>*</v>
      </c>
      <c r="J358" s="132" t="str">
        <f>IF(FN_MC!P378="","*",FN_MC!P378)</f>
        <v>*</v>
      </c>
      <c r="K358" s="141" t="str">
        <f>IF(FN_MC!AK378="","*",FN_MC!AK378)</f>
        <v>-</v>
      </c>
      <c r="L358" s="141" t="str">
        <f>IF(FN_MC!AM378="","*",FN_MC!AM378)</f>
        <v>-</v>
      </c>
      <c r="M358" s="141" t="str">
        <f>IF(FN_MC!AP378="","*",FN_MC!AP378)</f>
        <v>-</v>
      </c>
      <c r="N358" s="141" t="str">
        <f>IF(FN_MC!AM378="","*",FN_MC!AM378)</f>
        <v>-</v>
      </c>
      <c r="O358" s="174">
        <f>FN_MC!BH378</f>
        <v>0</v>
      </c>
      <c r="P358" s="90"/>
      <c r="Q358" s="145" t="str">
        <f>IF($A$2=1,IF(FN_MC!BJ378="","*",FN_MC!BJ378),IF(FN_MC!BK378="","*",FN_MC!BK378))</f>
        <v>*</v>
      </c>
    </row>
    <row r="359" spans="1:17" hidden="1">
      <c r="A359" s="97" t="str">
        <f>IF(FN_MC!B379="","*",FN_MC!B379)</f>
        <v>*</v>
      </c>
      <c r="B359" s="98" t="str">
        <f>IF(FN_MC!X379="","*",FN_MC!X379)</f>
        <v>*</v>
      </c>
      <c r="C359" s="99" t="str">
        <f>IF(FN_MC!S379="","*",FN_MC!S379)</f>
        <v>-</v>
      </c>
      <c r="D359" s="99" t="str">
        <f>IF(FN_MC!T379="","*",FN_MC!T379)</f>
        <v>-</v>
      </c>
      <c r="E359" s="99" t="str">
        <f>IF(FN_MC!D379="","*",FN_MC!D379)</f>
        <v>*</v>
      </c>
      <c r="F359" s="99" t="str">
        <f>IF(FN_MC!H379="","*",FN_MC!H379)</f>
        <v>*</v>
      </c>
      <c r="G359" s="99" t="str">
        <f>IF(FN_MC!M379="","*",FN_MC!M379)</f>
        <v>-</v>
      </c>
      <c r="H359" s="154" t="str">
        <f>IF(FN_MC!K379="","*",FN_MC!K379)</f>
        <v>*</v>
      </c>
      <c r="I359" s="132" t="str">
        <f>IF(FN_MC!O379="","*",FN_MC!O379)</f>
        <v>*</v>
      </c>
      <c r="J359" s="132" t="str">
        <f>IF(FN_MC!P379="","*",FN_MC!P379)</f>
        <v>*</v>
      </c>
      <c r="K359" s="141" t="str">
        <f>IF(FN_MC!AK379="","*",FN_MC!AK379)</f>
        <v>-</v>
      </c>
      <c r="L359" s="141" t="str">
        <f>IF(FN_MC!AM379="","*",FN_MC!AM379)</f>
        <v>-</v>
      </c>
      <c r="M359" s="141" t="str">
        <f>IF(FN_MC!AP379="","*",FN_MC!AP379)</f>
        <v>-</v>
      </c>
      <c r="N359" s="141" t="str">
        <f>IF(FN_MC!AM379="","*",FN_MC!AM379)</f>
        <v>-</v>
      </c>
      <c r="O359" s="174">
        <f>FN_MC!BH379</f>
        <v>0</v>
      </c>
      <c r="P359" s="90"/>
      <c r="Q359" s="145" t="str">
        <f>IF($A$2=1,IF(FN_MC!BJ379="","*",FN_MC!BJ379),IF(FN_MC!BK379="","*",FN_MC!BK379))</f>
        <v>*</v>
      </c>
    </row>
    <row r="360" spans="1:17" hidden="1">
      <c r="A360" s="97" t="str">
        <f>IF(FN_MC!B380="","*",FN_MC!B380)</f>
        <v>*</v>
      </c>
      <c r="B360" s="98" t="str">
        <f>IF(FN_MC!X380="","*",FN_MC!X380)</f>
        <v>*</v>
      </c>
      <c r="C360" s="99" t="str">
        <f>IF(FN_MC!S380="","*",FN_MC!S380)</f>
        <v>-</v>
      </c>
      <c r="D360" s="99" t="str">
        <f>IF(FN_MC!T380="","*",FN_MC!T380)</f>
        <v>-</v>
      </c>
      <c r="E360" s="99" t="str">
        <f>IF(FN_MC!D380="","*",FN_MC!D380)</f>
        <v>*</v>
      </c>
      <c r="F360" s="99" t="str">
        <f>IF(FN_MC!H380="","*",FN_MC!H380)</f>
        <v>*</v>
      </c>
      <c r="G360" s="99" t="str">
        <f>IF(FN_MC!M380="","*",FN_MC!M380)</f>
        <v>-</v>
      </c>
      <c r="H360" s="154" t="str">
        <f>IF(FN_MC!K380="","*",FN_MC!K380)</f>
        <v>*</v>
      </c>
      <c r="I360" s="132" t="str">
        <f>IF(FN_MC!O380="","*",FN_MC!O380)</f>
        <v>*</v>
      </c>
      <c r="J360" s="132" t="str">
        <f>IF(FN_MC!P380="","*",FN_MC!P380)</f>
        <v>*</v>
      </c>
      <c r="K360" s="141" t="str">
        <f>IF(FN_MC!AK380="","*",FN_MC!AK380)</f>
        <v>-</v>
      </c>
      <c r="L360" s="141" t="str">
        <f>IF(FN_MC!AM380="","*",FN_MC!AM380)</f>
        <v>-</v>
      </c>
      <c r="M360" s="141" t="str">
        <f>IF(FN_MC!AP380="","*",FN_MC!AP380)</f>
        <v>-</v>
      </c>
      <c r="N360" s="141" t="str">
        <f>IF(FN_MC!AM380="","*",FN_MC!AM380)</f>
        <v>-</v>
      </c>
      <c r="O360" s="174">
        <f>FN_MC!BH380</f>
        <v>0</v>
      </c>
      <c r="P360" s="90"/>
      <c r="Q360" s="145" t="str">
        <f>IF($A$2=1,IF(FN_MC!BJ380="","*",FN_MC!BJ380),IF(FN_MC!BK380="","*",FN_MC!BK380))</f>
        <v>*</v>
      </c>
    </row>
    <row r="361" spans="1:17" hidden="1">
      <c r="A361" s="97" t="str">
        <f>IF(FN_MC!B381="","*",FN_MC!B381)</f>
        <v>*</v>
      </c>
      <c r="B361" s="98" t="str">
        <f>IF(FN_MC!X381="","*",FN_MC!X381)</f>
        <v>*</v>
      </c>
      <c r="C361" s="99" t="str">
        <f>IF(FN_MC!S381="","*",FN_MC!S381)</f>
        <v>-</v>
      </c>
      <c r="D361" s="99" t="str">
        <f>IF(FN_MC!T381="","*",FN_MC!T381)</f>
        <v>-</v>
      </c>
      <c r="E361" s="99" t="str">
        <f>IF(FN_MC!D381="","*",FN_MC!D381)</f>
        <v>*</v>
      </c>
      <c r="F361" s="99" t="str">
        <f>IF(FN_MC!H381="","*",FN_MC!H381)</f>
        <v>*</v>
      </c>
      <c r="G361" s="99" t="str">
        <f>IF(FN_MC!M381="","*",FN_MC!M381)</f>
        <v>-</v>
      </c>
      <c r="H361" s="154" t="str">
        <f>IF(FN_MC!K381="","*",FN_MC!K381)</f>
        <v>*</v>
      </c>
      <c r="I361" s="132" t="str">
        <f>IF(FN_MC!O381="","*",FN_MC!O381)</f>
        <v>*</v>
      </c>
      <c r="J361" s="132" t="str">
        <f>IF(FN_MC!P381="","*",FN_MC!P381)</f>
        <v>*</v>
      </c>
      <c r="K361" s="141" t="str">
        <f>IF(FN_MC!AK381="","*",FN_MC!AK381)</f>
        <v>-</v>
      </c>
      <c r="L361" s="141" t="str">
        <f>IF(FN_MC!AM381="","*",FN_MC!AM381)</f>
        <v>-</v>
      </c>
      <c r="M361" s="141" t="str">
        <f>IF(FN_MC!AP381="","*",FN_MC!AP381)</f>
        <v>-</v>
      </c>
      <c r="N361" s="141" t="str">
        <f>IF(FN_MC!AM381="","*",FN_MC!AM381)</f>
        <v>-</v>
      </c>
      <c r="O361" s="174">
        <f>FN_MC!BH381</f>
        <v>0</v>
      </c>
      <c r="P361" s="90"/>
      <c r="Q361" s="145" t="str">
        <f>IF($A$2=1,IF(FN_MC!BJ381="","*",FN_MC!BJ381),IF(FN_MC!BK381="","*",FN_MC!BK381))</f>
        <v>*</v>
      </c>
    </row>
    <row r="362" spans="1:17" hidden="1">
      <c r="A362" s="97" t="str">
        <f>IF(FN_MC!B382="","*",FN_MC!B382)</f>
        <v>*</v>
      </c>
      <c r="B362" s="98" t="str">
        <f>IF(FN_MC!X382="","*",FN_MC!X382)</f>
        <v>*</v>
      </c>
      <c r="C362" s="99" t="str">
        <f>IF(FN_MC!S382="","*",FN_MC!S382)</f>
        <v>-</v>
      </c>
      <c r="D362" s="99" t="str">
        <f>IF(FN_MC!T382="","*",FN_MC!T382)</f>
        <v>-</v>
      </c>
      <c r="E362" s="99" t="str">
        <f>IF(FN_MC!D382="","*",FN_MC!D382)</f>
        <v>*</v>
      </c>
      <c r="F362" s="99" t="str">
        <f>IF(FN_MC!H382="","*",FN_MC!H382)</f>
        <v>*</v>
      </c>
      <c r="G362" s="99" t="str">
        <f>IF(FN_MC!M382="","*",FN_MC!M382)</f>
        <v>-</v>
      </c>
      <c r="H362" s="154" t="str">
        <f>IF(FN_MC!K382="","*",FN_MC!K382)</f>
        <v>*</v>
      </c>
      <c r="I362" s="132" t="str">
        <f>IF(FN_MC!O382="","*",FN_MC!O382)</f>
        <v>*</v>
      </c>
      <c r="J362" s="132" t="str">
        <f>IF(FN_MC!P382="","*",FN_MC!P382)</f>
        <v>*</v>
      </c>
      <c r="K362" s="141" t="str">
        <f>IF(FN_MC!AK382="","*",FN_MC!AK382)</f>
        <v>-</v>
      </c>
      <c r="L362" s="141" t="str">
        <f>IF(FN_MC!AM382="","*",FN_MC!AM382)</f>
        <v>-</v>
      </c>
      <c r="M362" s="141" t="str">
        <f>IF(FN_MC!AP382="","*",FN_MC!AP382)</f>
        <v>-</v>
      </c>
      <c r="N362" s="141" t="str">
        <f>IF(FN_MC!AM382="","*",FN_MC!AM382)</f>
        <v>-</v>
      </c>
      <c r="O362" s="174">
        <f>FN_MC!BH382</f>
        <v>0</v>
      </c>
      <c r="P362" s="90"/>
      <c r="Q362" s="145" t="str">
        <f>IF($A$2=1,IF(FN_MC!BJ382="","*",FN_MC!BJ382),IF(FN_MC!BK382="","*",FN_MC!BK382))</f>
        <v>*</v>
      </c>
    </row>
    <row r="363" spans="1:17" hidden="1">
      <c r="A363" s="97" t="str">
        <f>IF(FN_MC!B383="","*",FN_MC!B383)</f>
        <v>*</v>
      </c>
      <c r="B363" s="98" t="str">
        <f>IF(FN_MC!X383="","*",FN_MC!X383)</f>
        <v>*</v>
      </c>
      <c r="C363" s="99" t="str">
        <f>IF(FN_MC!S383="","*",FN_MC!S383)</f>
        <v>-</v>
      </c>
      <c r="D363" s="99" t="str">
        <f>IF(FN_MC!T383="","*",FN_MC!T383)</f>
        <v>-</v>
      </c>
      <c r="E363" s="99" t="str">
        <f>IF(FN_MC!D383="","*",FN_MC!D383)</f>
        <v>*</v>
      </c>
      <c r="F363" s="99" t="str">
        <f>IF(FN_MC!H383="","*",FN_MC!H383)</f>
        <v>*</v>
      </c>
      <c r="G363" s="99" t="str">
        <f>IF(FN_MC!M383="","*",FN_MC!M383)</f>
        <v>-</v>
      </c>
      <c r="H363" s="154" t="str">
        <f>IF(FN_MC!K383="","*",FN_MC!K383)</f>
        <v>*</v>
      </c>
      <c r="I363" s="132" t="str">
        <f>IF(FN_MC!O383="","*",FN_MC!O383)</f>
        <v>*</v>
      </c>
      <c r="J363" s="132" t="str">
        <f>IF(FN_MC!P383="","*",FN_MC!P383)</f>
        <v>*</v>
      </c>
      <c r="K363" s="141" t="str">
        <f>IF(FN_MC!AK383="","*",FN_MC!AK383)</f>
        <v>-</v>
      </c>
      <c r="L363" s="141" t="str">
        <f>IF(FN_MC!AM383="","*",FN_MC!AM383)</f>
        <v>-</v>
      </c>
      <c r="M363" s="141" t="str">
        <f>IF(FN_MC!AP383="","*",FN_MC!AP383)</f>
        <v>-</v>
      </c>
      <c r="N363" s="141" t="str">
        <f>IF(FN_MC!AM383="","*",FN_MC!AM383)</f>
        <v>-</v>
      </c>
      <c r="O363" s="174">
        <f>FN_MC!BH383</f>
        <v>0</v>
      </c>
      <c r="P363" s="90"/>
      <c r="Q363" s="145" t="str">
        <f>IF($A$2=1,IF(FN_MC!BJ383="","*",FN_MC!BJ383),IF(FN_MC!BK383="","*",FN_MC!BK383))</f>
        <v>*</v>
      </c>
    </row>
    <row r="364" spans="1:17" hidden="1">
      <c r="A364" s="97" t="str">
        <f>IF(FN_MC!B384="","*",FN_MC!B384)</f>
        <v>*</v>
      </c>
      <c r="B364" s="98" t="str">
        <f>IF(FN_MC!X384="","*",FN_MC!X384)</f>
        <v>*</v>
      </c>
      <c r="C364" s="99" t="str">
        <f>IF(FN_MC!S384="","*",FN_MC!S384)</f>
        <v>-</v>
      </c>
      <c r="D364" s="99" t="str">
        <f>IF(FN_MC!T384="","*",FN_MC!T384)</f>
        <v>-</v>
      </c>
      <c r="E364" s="99" t="str">
        <f>IF(FN_MC!D384="","*",FN_MC!D384)</f>
        <v>*</v>
      </c>
      <c r="F364" s="99" t="str">
        <f>IF(FN_MC!H384="","*",FN_MC!H384)</f>
        <v>*</v>
      </c>
      <c r="G364" s="99" t="str">
        <f>IF(FN_MC!M384="","*",FN_MC!M384)</f>
        <v>-</v>
      </c>
      <c r="H364" s="154" t="str">
        <f>IF(FN_MC!K384="","*",FN_MC!K384)</f>
        <v>*</v>
      </c>
      <c r="I364" s="132" t="str">
        <f>IF(FN_MC!O384="","*",FN_MC!O384)</f>
        <v>*</v>
      </c>
      <c r="J364" s="132" t="str">
        <f>IF(FN_MC!P384="","*",FN_MC!P384)</f>
        <v>*</v>
      </c>
      <c r="K364" s="141" t="str">
        <f>IF(FN_MC!AK384="","*",FN_MC!AK384)</f>
        <v>-</v>
      </c>
      <c r="L364" s="141" t="str">
        <f>IF(FN_MC!AM384="","*",FN_MC!AM384)</f>
        <v>-</v>
      </c>
      <c r="M364" s="141" t="str">
        <f>IF(FN_MC!AP384="","*",FN_MC!AP384)</f>
        <v>-</v>
      </c>
      <c r="N364" s="141" t="str">
        <f>IF(FN_MC!AM384="","*",FN_MC!AM384)</f>
        <v>-</v>
      </c>
      <c r="O364" s="174">
        <f>FN_MC!BH384</f>
        <v>0</v>
      </c>
      <c r="P364" s="90"/>
      <c r="Q364" s="145" t="str">
        <f>IF($A$2=1,IF(FN_MC!BJ384="","*",FN_MC!BJ384),IF(FN_MC!BK384="","*",FN_MC!BK384))</f>
        <v>*</v>
      </c>
    </row>
    <row r="365" spans="1:17" hidden="1">
      <c r="A365" s="97" t="str">
        <f>IF(FN_MC!B385="","*",FN_MC!B385)</f>
        <v>*</v>
      </c>
      <c r="B365" s="98" t="str">
        <f>IF(FN_MC!X385="","*",FN_MC!X385)</f>
        <v>*</v>
      </c>
      <c r="C365" s="99" t="str">
        <f>IF(FN_MC!S385="","*",FN_MC!S385)</f>
        <v>-</v>
      </c>
      <c r="D365" s="99" t="str">
        <f>IF(FN_MC!T385="","*",FN_MC!T385)</f>
        <v>-</v>
      </c>
      <c r="E365" s="99" t="str">
        <f>IF(FN_MC!D385="","*",FN_MC!D385)</f>
        <v>*</v>
      </c>
      <c r="F365" s="99" t="str">
        <f>IF(FN_MC!H385="","*",FN_MC!H385)</f>
        <v>*</v>
      </c>
      <c r="G365" s="99" t="str">
        <f>IF(FN_MC!M385="","*",FN_MC!M385)</f>
        <v>-</v>
      </c>
      <c r="H365" s="154" t="str">
        <f>IF(FN_MC!K385="","*",FN_MC!K385)</f>
        <v>*</v>
      </c>
      <c r="I365" s="132" t="str">
        <f>IF(FN_MC!O385="","*",FN_MC!O385)</f>
        <v>*</v>
      </c>
      <c r="J365" s="132" t="str">
        <f>IF(FN_MC!P385="","*",FN_MC!P385)</f>
        <v>*</v>
      </c>
      <c r="K365" s="141" t="str">
        <f>IF(FN_MC!AK385="","*",FN_MC!AK385)</f>
        <v>-</v>
      </c>
      <c r="L365" s="141" t="str">
        <f>IF(FN_MC!AM385="","*",FN_MC!AM385)</f>
        <v>-</v>
      </c>
      <c r="M365" s="141" t="str">
        <f>IF(FN_MC!AP385="","*",FN_MC!AP385)</f>
        <v>-</v>
      </c>
      <c r="N365" s="141" t="str">
        <f>IF(FN_MC!AM385="","*",FN_MC!AM385)</f>
        <v>-</v>
      </c>
      <c r="O365" s="174">
        <f>FN_MC!BH385</f>
        <v>0</v>
      </c>
      <c r="P365" s="90"/>
      <c r="Q365" s="145" t="str">
        <f>IF($A$2=1,IF(FN_MC!BJ385="","*",FN_MC!BJ385),IF(FN_MC!BK385="","*",FN_MC!BK385))</f>
        <v>*</v>
      </c>
    </row>
    <row r="366" spans="1:17" hidden="1">
      <c r="A366" s="97" t="str">
        <f>IF(FN_MC!B386="","*",FN_MC!B386)</f>
        <v>*</v>
      </c>
      <c r="B366" s="98" t="str">
        <f>IF(FN_MC!X386="","*",FN_MC!X386)</f>
        <v>*</v>
      </c>
      <c r="C366" s="99" t="str">
        <f>IF(FN_MC!S386="","*",FN_MC!S386)</f>
        <v>-</v>
      </c>
      <c r="D366" s="99" t="str">
        <f>IF(FN_MC!T386="","*",FN_MC!T386)</f>
        <v>-</v>
      </c>
      <c r="E366" s="99" t="str">
        <f>IF(FN_MC!D386="","*",FN_MC!D386)</f>
        <v>*</v>
      </c>
      <c r="F366" s="99" t="str">
        <f>IF(FN_MC!H386="","*",FN_MC!H386)</f>
        <v>*</v>
      </c>
      <c r="G366" s="99" t="str">
        <f>IF(FN_MC!M386="","*",FN_MC!M386)</f>
        <v>-</v>
      </c>
      <c r="H366" s="154" t="str">
        <f>IF(FN_MC!K386="","*",FN_MC!K386)</f>
        <v>*</v>
      </c>
      <c r="I366" s="132" t="str">
        <f>IF(FN_MC!O386="","*",FN_MC!O386)</f>
        <v>*</v>
      </c>
      <c r="J366" s="132" t="str">
        <f>IF(FN_MC!P386="","*",FN_MC!P386)</f>
        <v>*</v>
      </c>
      <c r="K366" s="141" t="str">
        <f>IF(FN_MC!AK386="","*",FN_MC!AK386)</f>
        <v>-</v>
      </c>
      <c r="L366" s="141" t="str">
        <f>IF(FN_MC!AM386="","*",FN_MC!AM386)</f>
        <v>-</v>
      </c>
      <c r="M366" s="141" t="str">
        <f>IF(FN_MC!AP386="","*",FN_MC!AP386)</f>
        <v>-</v>
      </c>
      <c r="N366" s="141" t="str">
        <f>IF(FN_MC!AM386="","*",FN_MC!AM386)</f>
        <v>-</v>
      </c>
      <c r="O366" s="174">
        <f>FN_MC!BH386</f>
        <v>0</v>
      </c>
      <c r="P366" s="90"/>
      <c r="Q366" s="145" t="str">
        <f>IF($A$2=1,IF(FN_MC!BJ386="","*",FN_MC!BJ386),IF(FN_MC!BK386="","*",FN_MC!BK386))</f>
        <v>*</v>
      </c>
    </row>
    <row r="367" spans="1:17" hidden="1">
      <c r="A367" s="97" t="str">
        <f>IF(FN_MC!B387="","*",FN_MC!B387)</f>
        <v>*</v>
      </c>
      <c r="B367" s="98" t="str">
        <f>IF(FN_MC!X387="","*",FN_MC!X387)</f>
        <v>*</v>
      </c>
      <c r="C367" s="99" t="str">
        <f>IF(FN_MC!S387="","*",FN_MC!S387)</f>
        <v>-</v>
      </c>
      <c r="D367" s="99" t="str">
        <f>IF(FN_MC!T387="","*",FN_MC!T387)</f>
        <v>-</v>
      </c>
      <c r="E367" s="99" t="str">
        <f>IF(FN_MC!D387="","*",FN_MC!D387)</f>
        <v>*</v>
      </c>
      <c r="F367" s="99" t="str">
        <f>IF(FN_MC!H387="","*",FN_MC!H387)</f>
        <v>*</v>
      </c>
      <c r="G367" s="99" t="str">
        <f>IF(FN_MC!M387="","*",FN_MC!M387)</f>
        <v>-</v>
      </c>
      <c r="H367" s="154" t="str">
        <f>IF(FN_MC!K387="","*",FN_MC!K387)</f>
        <v>*</v>
      </c>
      <c r="I367" s="132" t="str">
        <f>IF(FN_MC!O387="","*",FN_MC!O387)</f>
        <v>*</v>
      </c>
      <c r="J367" s="132" t="str">
        <f>IF(FN_MC!P387="","*",FN_MC!P387)</f>
        <v>*</v>
      </c>
      <c r="K367" s="141" t="str">
        <f>IF(FN_MC!AK387="","*",FN_MC!AK387)</f>
        <v>-</v>
      </c>
      <c r="L367" s="141" t="str">
        <f>IF(FN_MC!AM387="","*",FN_MC!AM387)</f>
        <v>-</v>
      </c>
      <c r="M367" s="141" t="str">
        <f>IF(FN_MC!AP387="","*",FN_MC!AP387)</f>
        <v>-</v>
      </c>
      <c r="N367" s="141" t="str">
        <f>IF(FN_MC!AM387="","*",FN_MC!AM387)</f>
        <v>-</v>
      </c>
      <c r="O367" s="174">
        <f>FN_MC!BH387</f>
        <v>0</v>
      </c>
      <c r="P367" s="90"/>
      <c r="Q367" s="145" t="str">
        <f>IF($A$2=1,IF(FN_MC!BJ387="","*",FN_MC!BJ387),IF(FN_MC!BK387="","*",FN_MC!BK387))</f>
        <v>*</v>
      </c>
    </row>
    <row r="368" spans="1:17" ht="37.5" hidden="1" customHeight="1">
      <c r="A368" s="97" t="str">
        <f>IF(FN_MC!B388="","*",FN_MC!B388)</f>
        <v>*</v>
      </c>
      <c r="B368" s="98" t="str">
        <f>IF(FN_MC!X388="","*",FN_MC!X388)</f>
        <v>*</v>
      </c>
      <c r="C368" s="99" t="str">
        <f>IF(FN_MC!S388="","*",FN_MC!S388)</f>
        <v>-</v>
      </c>
      <c r="D368" s="99" t="str">
        <f>IF(FN_MC!T388="","*",FN_MC!T388)</f>
        <v>-</v>
      </c>
      <c r="E368" s="99" t="str">
        <f>IF(FN_MC!D388="","*",FN_MC!D388)</f>
        <v>*</v>
      </c>
      <c r="F368" s="99" t="str">
        <f>IF(FN_MC!H388="","*",FN_MC!H388)</f>
        <v>*</v>
      </c>
      <c r="G368" s="99" t="str">
        <f>IF(FN_MC!M388="","*",FN_MC!M388)</f>
        <v>-</v>
      </c>
      <c r="H368" s="154" t="str">
        <f>IF(FN_MC!K388="","*",FN_MC!K388)</f>
        <v>*</v>
      </c>
      <c r="I368" s="132" t="str">
        <f>IF(FN_MC!O388="","*",FN_MC!O388)</f>
        <v>*</v>
      </c>
      <c r="J368" s="132" t="str">
        <f>IF(FN_MC!P388="","*",FN_MC!P388)</f>
        <v>*</v>
      </c>
      <c r="K368" s="141" t="str">
        <f>IF(FN_MC!AK388="","*",FN_MC!AK388)</f>
        <v>-</v>
      </c>
      <c r="L368" s="141" t="str">
        <f>IF(FN_MC!AM388="","*",FN_MC!AM388)</f>
        <v>-</v>
      </c>
      <c r="M368" s="141" t="str">
        <f>IF(FN_MC!AP388="","*",FN_MC!AP388)</f>
        <v>-</v>
      </c>
      <c r="N368" s="141" t="str">
        <f>IF(FN_MC!AM388="","*",FN_MC!AM388)</f>
        <v>-</v>
      </c>
      <c r="O368" s="174">
        <f>FN_MC!BH388</f>
        <v>0</v>
      </c>
      <c r="P368" s="90"/>
      <c r="Q368" s="145" t="str">
        <f>IF($A$2=1,IF(FN_MC!BJ388="","*",FN_MC!BJ388),IF(FN_MC!BK388="","*",FN_MC!BK388))</f>
        <v>*</v>
      </c>
    </row>
    <row r="369" spans="1:17" hidden="1">
      <c r="A369" s="97" t="str">
        <f>IF(FN_MC!B389="","*",FN_MC!B389)</f>
        <v>*</v>
      </c>
      <c r="B369" s="98" t="str">
        <f>IF(FN_MC!X389="","*",FN_MC!X389)</f>
        <v>*</v>
      </c>
      <c r="C369" s="99" t="str">
        <f>IF(FN_MC!S389="","*",FN_MC!S389)</f>
        <v>-</v>
      </c>
      <c r="D369" s="99" t="str">
        <f>IF(FN_MC!T389="","*",FN_MC!T389)</f>
        <v>-</v>
      </c>
      <c r="E369" s="99" t="str">
        <f>IF(FN_MC!D389="","*",FN_MC!D389)</f>
        <v>*</v>
      </c>
      <c r="F369" s="99" t="str">
        <f>IF(FN_MC!H389="","*",FN_MC!H389)</f>
        <v>*</v>
      </c>
      <c r="G369" s="99" t="str">
        <f>IF(FN_MC!M389="","*",FN_MC!M389)</f>
        <v>-</v>
      </c>
      <c r="H369" s="154" t="str">
        <f>IF(FN_MC!K389="","*",FN_MC!K389)</f>
        <v>*</v>
      </c>
      <c r="I369" s="132" t="str">
        <f>IF(FN_MC!O389="","*",FN_MC!O389)</f>
        <v>*</v>
      </c>
      <c r="J369" s="132" t="str">
        <f>IF(FN_MC!P389="","*",FN_MC!P389)</f>
        <v>*</v>
      </c>
      <c r="K369" s="141" t="str">
        <f>IF(FN_MC!AK389="","*",FN_MC!AK389)</f>
        <v>-</v>
      </c>
      <c r="L369" s="141" t="str">
        <f>IF(FN_MC!AM389="","*",FN_MC!AM389)</f>
        <v>-</v>
      </c>
      <c r="M369" s="141" t="str">
        <f>IF(FN_MC!AP389="","*",FN_MC!AP389)</f>
        <v>-</v>
      </c>
      <c r="N369" s="141" t="str">
        <f>IF(FN_MC!AM389="","*",FN_MC!AM389)</f>
        <v>-</v>
      </c>
      <c r="O369" s="174">
        <f>FN_MC!BH389</f>
        <v>0</v>
      </c>
      <c r="P369" s="90"/>
      <c r="Q369" s="145" t="str">
        <f>IF($A$2=1,IF(FN_MC!BJ389="","*",FN_MC!BJ389),IF(FN_MC!BK389="","*",FN_MC!BK389))</f>
        <v>*</v>
      </c>
    </row>
    <row r="370" spans="1:17" hidden="1">
      <c r="A370" s="97" t="str">
        <f>IF(FN_MC!B390="","*",FN_MC!B390)</f>
        <v>*</v>
      </c>
      <c r="B370" s="98" t="str">
        <f>IF(FN_MC!X390="","*",FN_MC!X390)</f>
        <v>*</v>
      </c>
      <c r="C370" s="99" t="str">
        <f>IF(FN_MC!S390="","*",FN_MC!S390)</f>
        <v>-</v>
      </c>
      <c r="D370" s="99" t="str">
        <f>IF(FN_MC!T390="","*",FN_MC!T390)</f>
        <v>-</v>
      </c>
      <c r="E370" s="99" t="str">
        <f>IF(FN_MC!D390="","*",FN_MC!D390)</f>
        <v>*</v>
      </c>
      <c r="F370" s="99" t="str">
        <f>IF(FN_MC!H390="","*",FN_MC!H390)</f>
        <v>*</v>
      </c>
      <c r="G370" s="99" t="str">
        <f>IF(FN_MC!M390="","*",FN_MC!M390)</f>
        <v>-</v>
      </c>
      <c r="H370" s="154" t="str">
        <f>IF(FN_MC!K390="","*",FN_MC!K390)</f>
        <v>*</v>
      </c>
      <c r="I370" s="132" t="str">
        <f>IF(FN_MC!O390="","*",FN_MC!O390)</f>
        <v>*</v>
      </c>
      <c r="J370" s="132" t="str">
        <f>IF(FN_MC!P390="","*",FN_MC!P390)</f>
        <v>*</v>
      </c>
      <c r="K370" s="141" t="str">
        <f>IF(FN_MC!AK390="","*",FN_MC!AK390)</f>
        <v>-</v>
      </c>
      <c r="L370" s="141" t="str">
        <f>IF(FN_MC!AM390="","*",FN_MC!AM390)</f>
        <v>-</v>
      </c>
      <c r="M370" s="141" t="str">
        <f>IF(FN_MC!AP390="","*",FN_MC!AP390)</f>
        <v>-</v>
      </c>
      <c r="N370" s="141" t="str">
        <f>IF(FN_MC!AM390="","*",FN_MC!AM390)</f>
        <v>-</v>
      </c>
      <c r="O370" s="174">
        <f>FN_MC!BH390</f>
        <v>0</v>
      </c>
      <c r="P370" s="90"/>
      <c r="Q370" s="145" t="str">
        <f>IF($A$2=1,IF(FN_MC!BJ390="","*",FN_MC!BJ390),IF(FN_MC!BK390="","*",FN_MC!BK390))</f>
        <v>*</v>
      </c>
    </row>
    <row r="371" spans="1:17" hidden="1">
      <c r="A371" s="97" t="str">
        <f>IF(FN_MC!B404="","*",FN_MC!B404)</f>
        <v>*</v>
      </c>
      <c r="B371" s="98" t="str">
        <f>IF(FN_MC!X404="","*",FN_MC!X404)</f>
        <v>*</v>
      </c>
      <c r="C371" s="99" t="str">
        <f>IF(FN_MC!S404="","*",FN_MC!S404)</f>
        <v>-</v>
      </c>
      <c r="D371" s="99" t="str">
        <f>IF(FN_MC!T404="","*",FN_MC!T404)</f>
        <v>-</v>
      </c>
      <c r="E371" s="99" t="str">
        <f>IF(FN_MC!D404="","*",FN_MC!D404)</f>
        <v>*</v>
      </c>
      <c r="F371" s="99" t="str">
        <f>IF(FN_MC!H404="","*",FN_MC!H404)</f>
        <v>*</v>
      </c>
      <c r="G371" s="99" t="str">
        <f>IF(FN_MC!M404="","*",FN_MC!M404)</f>
        <v>-</v>
      </c>
      <c r="H371" s="154" t="str">
        <f>IF(FN_MC!K404="","*",FN_MC!K404)</f>
        <v>*</v>
      </c>
      <c r="I371" s="132" t="str">
        <f>IF(FN_MC!O404="","*",FN_MC!O404)</f>
        <v>*</v>
      </c>
      <c r="J371" s="132" t="str">
        <f>IF(FN_MC!P404="","*",FN_MC!P404)</f>
        <v>*</v>
      </c>
      <c r="K371" s="141" t="str">
        <f>IF(FN_MC!AK404="","*",FN_MC!AK404)</f>
        <v>-</v>
      </c>
      <c r="L371" s="141" t="str">
        <f>IF(FN_MC!AM404="","*",FN_MC!AM404)</f>
        <v>-</v>
      </c>
      <c r="M371" s="141" t="str">
        <f>IF(FN_MC!AP404="","*",FN_MC!AP404)</f>
        <v>-</v>
      </c>
      <c r="N371" s="141" t="str">
        <f>IF(FN_MC!AM404="","*",FN_MC!AM404)</f>
        <v>-</v>
      </c>
      <c r="O371" s="174" t="str">
        <f>IF(FN_MC!BH404="","*",FN_MC!BH404)</f>
        <v>*</v>
      </c>
      <c r="P371" s="90"/>
      <c r="Q371" s="145" t="str">
        <f>IF($A$2=1,IF(FN_MC!BJ404="","*",FN_MC!BJ404),IF(FN_MC!BK404="","*",FN_MC!BK404))</f>
        <v>*</v>
      </c>
    </row>
    <row r="372" spans="1:17" hidden="1">
      <c r="A372" s="97" t="str">
        <f>IF(FN_MC!B405="","*",FN_MC!B405)</f>
        <v>*</v>
      </c>
      <c r="B372" s="98" t="str">
        <f>IF(FN_MC!X405="","*",FN_MC!X405)</f>
        <v>*</v>
      </c>
      <c r="C372" s="99" t="str">
        <f>IF(FN_MC!S405="","*",FN_MC!S405)</f>
        <v>-</v>
      </c>
      <c r="D372" s="99" t="str">
        <f>IF(FN_MC!T405="","*",FN_MC!T405)</f>
        <v>-</v>
      </c>
      <c r="E372" s="99" t="str">
        <f>IF(FN_MC!D405="","*",FN_MC!D405)</f>
        <v>*</v>
      </c>
      <c r="F372" s="99" t="str">
        <f>IF(FN_MC!H405="","*",FN_MC!H405)</f>
        <v>*</v>
      </c>
      <c r="G372" s="99" t="str">
        <f>IF(FN_MC!M405="","*",FN_MC!M405)</f>
        <v>-</v>
      </c>
      <c r="H372" s="154" t="str">
        <f>IF(FN_MC!K405="","*",FN_MC!K405)</f>
        <v>*</v>
      </c>
      <c r="I372" s="132" t="str">
        <f>IF(FN_MC!O405="","*",FN_MC!O405)</f>
        <v>*</v>
      </c>
      <c r="J372" s="132" t="str">
        <f>IF(FN_MC!P405="","*",FN_MC!P405)</f>
        <v>*</v>
      </c>
      <c r="K372" s="141" t="str">
        <f>IF(FN_MC!AK405="","*",FN_MC!AK405)</f>
        <v>-</v>
      </c>
      <c r="L372" s="141" t="str">
        <f>IF(FN_MC!AM405="","*",FN_MC!AM405)</f>
        <v>-</v>
      </c>
      <c r="M372" s="141" t="str">
        <f>IF(FN_MC!AP405="","*",FN_MC!AP405)</f>
        <v>-</v>
      </c>
      <c r="N372" s="141" t="str">
        <f>IF(FN_MC!AM405="","*",FN_MC!AM405)</f>
        <v>-</v>
      </c>
      <c r="O372" s="174" t="str">
        <f>IF(FN_MC!BH405="","*",FN_MC!BH405)</f>
        <v>*</v>
      </c>
      <c r="P372" s="90"/>
      <c r="Q372" s="145" t="str">
        <f>IF($A$2=1,IF(FN_MC!BJ405="","*",FN_MC!BJ405),IF(FN_MC!BK405="","*",FN_MC!BK405))</f>
        <v>*</v>
      </c>
    </row>
    <row r="373" spans="1:17" ht="30" hidden="1" customHeight="1">
      <c r="A373" s="97" t="str">
        <f>IF(FN_MC!B406="","*",FN_MC!B406)</f>
        <v>*</v>
      </c>
      <c r="B373" s="98" t="str">
        <f>IF(FN_MC!X406="","*",FN_MC!X406)</f>
        <v>*</v>
      </c>
      <c r="C373" s="99" t="str">
        <f>IF(FN_MC!S406="","*",FN_MC!S406)</f>
        <v>-</v>
      </c>
      <c r="D373" s="99" t="str">
        <f>IF(FN_MC!T406="","*",FN_MC!T406)</f>
        <v>-</v>
      </c>
      <c r="E373" s="99" t="str">
        <f>IF(FN_MC!D406="","*",FN_MC!D406)</f>
        <v>*</v>
      </c>
      <c r="F373" s="99" t="str">
        <f>IF(FN_MC!H406="","*",FN_MC!H406)</f>
        <v>*</v>
      </c>
      <c r="G373" s="99" t="str">
        <f>IF(FN_MC!M406="","*",FN_MC!M406)</f>
        <v>-</v>
      </c>
      <c r="H373" s="154" t="str">
        <f>IF(FN_MC!K406="","*",FN_MC!K406)</f>
        <v>*</v>
      </c>
      <c r="I373" s="132" t="str">
        <f>IF(FN_MC!O406="","*",FN_MC!O406)</f>
        <v>*</v>
      </c>
      <c r="J373" s="132" t="str">
        <f>IF(FN_MC!P406="","*",FN_MC!P406)</f>
        <v>*</v>
      </c>
      <c r="K373" s="141" t="str">
        <f>IF(FN_MC!AK406="","*",FN_MC!AK406)</f>
        <v>-</v>
      </c>
      <c r="L373" s="141" t="str">
        <f>IF(FN_MC!AM406="","*",FN_MC!AM406)</f>
        <v>-</v>
      </c>
      <c r="M373" s="141" t="str">
        <f>IF(FN_MC!AP406="","*",FN_MC!AP406)</f>
        <v>-</v>
      </c>
      <c r="N373" s="141" t="str">
        <f>IF(FN_MC!AM406="","*",FN_MC!AM406)</f>
        <v>-</v>
      </c>
      <c r="O373" s="174" t="str">
        <f>IF(FN_MC!BH406="","*",FN_MC!BH406)</f>
        <v>*</v>
      </c>
      <c r="P373" s="90"/>
      <c r="Q373" s="145" t="str">
        <f>IF($A$2=1,IF(FN_MC!BJ406="","*",FN_MC!BJ406),IF(FN_MC!BK406="","*",FN_MC!BK406))</f>
        <v>*</v>
      </c>
    </row>
    <row r="374" spans="1:17" hidden="1">
      <c r="A374" s="97" t="str">
        <f>IF(FN_MC!B407="","*",FN_MC!B407)</f>
        <v>*</v>
      </c>
      <c r="B374" s="98" t="str">
        <f>IF(FN_MC!X407="","*",FN_MC!X407)</f>
        <v>*</v>
      </c>
      <c r="C374" s="99" t="str">
        <f>IF(FN_MC!S407="","*",FN_MC!S407)</f>
        <v>-</v>
      </c>
      <c r="D374" s="99" t="str">
        <f>IF(FN_MC!T407="","*",FN_MC!T407)</f>
        <v>-</v>
      </c>
      <c r="E374" s="99" t="str">
        <f>IF(FN_MC!D407="","*",FN_MC!D407)</f>
        <v>*</v>
      </c>
      <c r="F374" s="99" t="str">
        <f>IF(FN_MC!H407="","*",FN_MC!H407)</f>
        <v>*</v>
      </c>
      <c r="G374" s="99" t="str">
        <f>IF(FN_MC!M407="","*",FN_MC!M407)</f>
        <v>-</v>
      </c>
      <c r="H374" s="154" t="str">
        <f>IF(FN_MC!K407="","*",FN_MC!K407)</f>
        <v>*</v>
      </c>
      <c r="I374" s="132" t="str">
        <f>IF(FN_MC!O407="","*",FN_MC!O407)</f>
        <v>*</v>
      </c>
      <c r="J374" s="132" t="str">
        <f>IF(FN_MC!P407="","*",FN_MC!P407)</f>
        <v>*</v>
      </c>
      <c r="K374" s="141" t="str">
        <f>IF(FN_MC!AK407="","*",FN_MC!AK407)</f>
        <v>-</v>
      </c>
      <c r="L374" s="141" t="str">
        <f>IF(FN_MC!AM407="","*",FN_MC!AM407)</f>
        <v>-</v>
      </c>
      <c r="M374" s="141" t="str">
        <f>IF(FN_MC!AP407="","*",FN_MC!AP407)</f>
        <v>-</v>
      </c>
      <c r="N374" s="141" t="str">
        <f>IF(FN_MC!AM407="","*",FN_MC!AM407)</f>
        <v>-</v>
      </c>
      <c r="O374" s="174" t="str">
        <f>IF(FN_MC!BH407="","*",FN_MC!BH407)</f>
        <v>*</v>
      </c>
      <c r="P374" s="90"/>
      <c r="Q374" s="145" t="str">
        <f>IF($A$2=1,IF(FN_MC!BJ407="","*",FN_MC!BJ407),IF(FN_MC!BK407="","*",FN_MC!BK407))</f>
        <v>*</v>
      </c>
    </row>
    <row r="375" spans="1:17" hidden="1">
      <c r="A375" s="97" t="str">
        <f>IF(FN_MC!B408="","*",FN_MC!B408)</f>
        <v>*</v>
      </c>
      <c r="B375" s="98" t="str">
        <f>IF(FN_MC!X408="","*",FN_MC!X408)</f>
        <v>*</v>
      </c>
      <c r="C375" s="99" t="str">
        <f>IF(FN_MC!S408="","*",FN_MC!S408)</f>
        <v>-</v>
      </c>
      <c r="D375" s="99" t="str">
        <f>IF(FN_MC!T408="","*",FN_MC!T408)</f>
        <v>-</v>
      </c>
      <c r="E375" s="99" t="str">
        <f>IF(FN_MC!D408="","*",FN_MC!D408)</f>
        <v>*</v>
      </c>
      <c r="F375" s="99" t="str">
        <f>IF(FN_MC!H408="","*",FN_MC!H408)</f>
        <v>*</v>
      </c>
      <c r="G375" s="99" t="str">
        <f>IF(FN_MC!M408="","*",FN_MC!M408)</f>
        <v>-</v>
      </c>
      <c r="H375" s="154" t="str">
        <f>IF(FN_MC!K408="","*",FN_MC!K408)</f>
        <v>*</v>
      </c>
      <c r="I375" s="132" t="str">
        <f>IF(FN_MC!O408="","*",FN_MC!O408)</f>
        <v>*</v>
      </c>
      <c r="J375" s="132" t="str">
        <f>IF(FN_MC!P408="","*",FN_MC!P408)</f>
        <v>*</v>
      </c>
      <c r="K375" s="141" t="str">
        <f>IF(FN_MC!AK408="","*",FN_MC!AK408)</f>
        <v>-</v>
      </c>
      <c r="L375" s="141" t="str">
        <f>IF(FN_MC!AM408="","*",FN_MC!AM408)</f>
        <v>-</v>
      </c>
      <c r="M375" s="141" t="str">
        <f>IF(FN_MC!AP408="","*",FN_MC!AP408)</f>
        <v>-</v>
      </c>
      <c r="N375" s="141" t="str">
        <f>IF(FN_MC!AM408="","*",FN_MC!AM408)</f>
        <v>-</v>
      </c>
      <c r="O375" s="174" t="str">
        <f>IF(FN_MC!BH408="","*",FN_MC!BH408)</f>
        <v>*</v>
      </c>
      <c r="P375" s="90"/>
      <c r="Q375" s="145" t="str">
        <f>IF($A$2=1,IF(FN_MC!BJ408="","*",FN_MC!BJ408),IF(FN_MC!BK408="","*",FN_MC!BK408))</f>
        <v>*</v>
      </c>
    </row>
    <row r="376" spans="1:17" hidden="1">
      <c r="A376" s="97" t="str">
        <f>IF(FN_MC!B409="","*",FN_MC!B409)</f>
        <v>*</v>
      </c>
      <c r="B376" s="98" t="str">
        <f>IF(FN_MC!X409="","*",FN_MC!X409)</f>
        <v>*</v>
      </c>
      <c r="C376" s="99" t="str">
        <f>IF(FN_MC!S409="","*",FN_MC!S409)</f>
        <v>-</v>
      </c>
      <c r="D376" s="99" t="str">
        <f>IF(FN_MC!T409="","*",FN_MC!T409)</f>
        <v>-</v>
      </c>
      <c r="E376" s="99" t="str">
        <f>IF(FN_MC!D409="","*",FN_MC!D409)</f>
        <v>*</v>
      </c>
      <c r="F376" s="99" t="str">
        <f>IF(FN_MC!H409="","*",FN_MC!H409)</f>
        <v>*</v>
      </c>
      <c r="G376" s="99" t="str">
        <f>IF(FN_MC!M409="","*",FN_MC!M409)</f>
        <v>-</v>
      </c>
      <c r="H376" s="154" t="str">
        <f>IF(FN_MC!K409="","*",FN_MC!K409)</f>
        <v>*</v>
      </c>
      <c r="I376" s="132" t="str">
        <f>IF(FN_MC!O409="","*",FN_MC!O409)</f>
        <v>*</v>
      </c>
      <c r="J376" s="132" t="str">
        <f>IF(FN_MC!P409="","*",FN_MC!P409)</f>
        <v>*</v>
      </c>
      <c r="K376" s="141" t="str">
        <f>IF(FN_MC!AK409="","*",FN_MC!AK409)</f>
        <v>-</v>
      </c>
      <c r="L376" s="141" t="str">
        <f>IF(FN_MC!AM409="","*",FN_MC!AM409)</f>
        <v>-</v>
      </c>
      <c r="M376" s="141" t="str">
        <f>IF(FN_MC!AP409="","*",FN_MC!AP409)</f>
        <v>-</v>
      </c>
      <c r="N376" s="141" t="str">
        <f>IF(FN_MC!AM409="","*",FN_MC!AM409)</f>
        <v>-</v>
      </c>
      <c r="O376" s="174" t="str">
        <f>IF(FN_MC!BH409="","*",FN_MC!BH409)</f>
        <v>*</v>
      </c>
      <c r="P376" s="90"/>
      <c r="Q376" s="145" t="str">
        <f>IF($A$2=1,IF(FN_MC!BJ409="","*",FN_MC!BJ409),IF(FN_MC!BK409="","*",FN_MC!BK409))</f>
        <v>*</v>
      </c>
    </row>
    <row r="377" spans="1:17" hidden="1">
      <c r="A377" s="97" t="str">
        <f>IF(FN_MC!B410="","*",FN_MC!B410)</f>
        <v>*</v>
      </c>
      <c r="B377" s="98" t="str">
        <f>IF(FN_MC!X410="","*",FN_MC!X410)</f>
        <v>*</v>
      </c>
      <c r="C377" s="99" t="str">
        <f>IF(FN_MC!S410="","*",FN_MC!S410)</f>
        <v>-</v>
      </c>
      <c r="D377" s="99" t="str">
        <f>IF(FN_MC!T410="","*",FN_MC!T410)</f>
        <v>-</v>
      </c>
      <c r="E377" s="99" t="str">
        <f>IF(FN_MC!D410="","*",FN_MC!D410)</f>
        <v>*</v>
      </c>
      <c r="F377" s="99" t="str">
        <f>IF(FN_MC!H410="","*",FN_MC!H410)</f>
        <v>*</v>
      </c>
      <c r="G377" s="99" t="str">
        <f>IF(FN_MC!M410="","*",FN_MC!M410)</f>
        <v>-</v>
      </c>
      <c r="H377" s="154" t="str">
        <f>IF(FN_MC!K410="","*",FN_MC!K410)</f>
        <v>*</v>
      </c>
      <c r="I377" s="132" t="str">
        <f>IF(FN_MC!O410="","*",FN_MC!O410)</f>
        <v>*</v>
      </c>
      <c r="J377" s="132" t="str">
        <f>IF(FN_MC!P410="","*",FN_MC!P410)</f>
        <v>*</v>
      </c>
      <c r="K377" s="141" t="str">
        <f>IF(FN_MC!AK410="","*",FN_MC!AK410)</f>
        <v>-</v>
      </c>
      <c r="L377" s="141" t="str">
        <f>IF(FN_MC!AM410="","*",FN_MC!AM410)</f>
        <v>-</v>
      </c>
      <c r="M377" s="141" t="str">
        <f>IF(FN_MC!AP410="","*",FN_MC!AP410)</f>
        <v>-</v>
      </c>
      <c r="N377" s="141" t="str">
        <f>IF(FN_MC!AM410="","*",FN_MC!AM410)</f>
        <v>-</v>
      </c>
      <c r="O377" s="174" t="str">
        <f>IF(FN_MC!BH410="","*",FN_MC!BH410)</f>
        <v>*</v>
      </c>
      <c r="P377" s="90"/>
      <c r="Q377" s="145" t="str">
        <f>IF($A$2=1,IF(FN_MC!BJ410="","*",FN_MC!BJ410),IF(FN_MC!BK410="","*",FN_MC!BK410))</f>
        <v>*</v>
      </c>
    </row>
    <row r="378" spans="1:17" hidden="1">
      <c r="A378" s="97" t="str">
        <f>IF(FN_MC!B411="","*",FN_MC!B411)</f>
        <v>*</v>
      </c>
      <c r="B378" s="98" t="str">
        <f>IF(FN_MC!X411="","*",FN_MC!X411)</f>
        <v>*</v>
      </c>
      <c r="C378" s="99" t="str">
        <f>IF(FN_MC!S411="","*",FN_MC!S411)</f>
        <v>-</v>
      </c>
      <c r="D378" s="99" t="str">
        <f>IF(FN_MC!T411="","*",FN_MC!T411)</f>
        <v>-</v>
      </c>
      <c r="E378" s="99" t="str">
        <f>IF(FN_MC!D411="","*",FN_MC!D411)</f>
        <v>*</v>
      </c>
      <c r="F378" s="99" t="str">
        <f>IF(FN_MC!H411="","*",FN_MC!H411)</f>
        <v>*</v>
      </c>
      <c r="G378" s="99" t="str">
        <f>IF(FN_MC!M411="","*",FN_MC!M411)</f>
        <v>-</v>
      </c>
      <c r="H378" s="154" t="str">
        <f>IF(FN_MC!K411="","*",FN_MC!K411)</f>
        <v>*</v>
      </c>
      <c r="I378" s="132" t="str">
        <f>IF(FN_MC!O411="","*",FN_MC!O411)</f>
        <v>*</v>
      </c>
      <c r="J378" s="132" t="str">
        <f>IF(FN_MC!P411="","*",FN_MC!P411)</f>
        <v>*</v>
      </c>
      <c r="K378" s="141" t="str">
        <f>IF(FN_MC!AK411="","*",FN_MC!AK411)</f>
        <v>-</v>
      </c>
      <c r="L378" s="141" t="str">
        <f>IF(FN_MC!AM411="","*",FN_MC!AM411)</f>
        <v>-</v>
      </c>
      <c r="M378" s="141" t="str">
        <f>IF(FN_MC!AP411="","*",FN_MC!AP411)</f>
        <v>-</v>
      </c>
      <c r="N378" s="141" t="str">
        <f>IF(FN_MC!AM411="","*",FN_MC!AM411)</f>
        <v>-</v>
      </c>
      <c r="O378" s="174" t="str">
        <f>IF(FN_MC!BH411="","*",FN_MC!BH411)</f>
        <v>*</v>
      </c>
      <c r="P378" s="90"/>
      <c r="Q378" s="145" t="str">
        <f>IF($A$2=1,IF(FN_MC!BJ411="","*",FN_MC!BJ411),IF(FN_MC!BK411="","*",FN_MC!BK411))</f>
        <v>*</v>
      </c>
    </row>
    <row r="379" spans="1:17" hidden="1">
      <c r="A379" s="97" t="str">
        <f>IF(FN_MC!B412="","*",FN_MC!B412)</f>
        <v>*</v>
      </c>
      <c r="B379" s="98" t="str">
        <f>IF(FN_MC!X412="","*",FN_MC!X412)</f>
        <v>*</v>
      </c>
      <c r="C379" s="99" t="str">
        <f>IF(FN_MC!S412="","*",FN_MC!S412)</f>
        <v>-</v>
      </c>
      <c r="D379" s="99" t="str">
        <f>IF(FN_MC!T412="","*",FN_MC!T412)</f>
        <v>-</v>
      </c>
      <c r="E379" s="99" t="str">
        <f>IF(FN_MC!D412="","*",FN_MC!D412)</f>
        <v>*</v>
      </c>
      <c r="F379" s="99" t="str">
        <f>IF(FN_MC!H412="","*",FN_MC!H412)</f>
        <v>*</v>
      </c>
      <c r="G379" s="99" t="str">
        <f>IF(FN_MC!M412="","*",FN_MC!M412)</f>
        <v>-</v>
      </c>
      <c r="H379" s="154" t="str">
        <f>IF(FN_MC!K412="","*",FN_MC!K412)</f>
        <v>*</v>
      </c>
      <c r="I379" s="132" t="str">
        <f>IF(FN_MC!O412="","*",FN_MC!O412)</f>
        <v>*</v>
      </c>
      <c r="J379" s="132" t="str">
        <f>IF(FN_MC!P412="","*",FN_MC!P412)</f>
        <v>*</v>
      </c>
      <c r="K379" s="141" t="str">
        <f>IF(FN_MC!AK412="","*",FN_MC!AK412)</f>
        <v>-</v>
      </c>
      <c r="L379" s="141" t="str">
        <f>IF(FN_MC!AM412="","*",FN_MC!AM412)</f>
        <v>-</v>
      </c>
      <c r="M379" s="141" t="str">
        <f>IF(FN_MC!AP412="","*",FN_MC!AP412)</f>
        <v>-</v>
      </c>
      <c r="N379" s="141" t="str">
        <f>IF(FN_MC!AM412="","*",FN_MC!AM412)</f>
        <v>-</v>
      </c>
      <c r="O379" s="174" t="str">
        <f>IF(FN_MC!BH412="","*",FN_MC!BH412)</f>
        <v>*</v>
      </c>
      <c r="P379" s="90"/>
      <c r="Q379" s="145" t="str">
        <f>IF($A$2=1,IF(FN_MC!BJ412="","*",FN_MC!BJ412),IF(FN_MC!BK412="","*",FN_MC!BK412))</f>
        <v>*</v>
      </c>
    </row>
    <row r="380" spans="1:17" hidden="1">
      <c r="A380" s="97" t="e">
        <f>IF(FN_MC!#REF!="","*",FN_MC!#REF!)</f>
        <v>#REF!</v>
      </c>
      <c r="B380" s="98" t="e">
        <f>IF(FN_MC!#REF!="","*",FN_MC!#REF!)</f>
        <v>#REF!</v>
      </c>
      <c r="C380" s="99" t="e">
        <f>IF(FN_MC!#REF!="","*",FN_MC!#REF!)</f>
        <v>#REF!</v>
      </c>
      <c r="D380" s="99" t="e">
        <f>IF(FN_MC!#REF!="","*",FN_MC!#REF!)</f>
        <v>#REF!</v>
      </c>
      <c r="E380" s="99" t="e">
        <f>IF(FN_MC!#REF!="","*",FN_MC!#REF!)</f>
        <v>#REF!</v>
      </c>
      <c r="F380" s="99" t="e">
        <f>IF(FN_MC!#REF!="","*",FN_MC!#REF!)</f>
        <v>#REF!</v>
      </c>
      <c r="G380" s="99" t="e">
        <f>IF(FN_MC!#REF!="","*",FN_MC!#REF!)</f>
        <v>#REF!</v>
      </c>
      <c r="H380" s="154" t="e">
        <f>IF(FN_MC!#REF!="","*",FN_MC!#REF!)</f>
        <v>#REF!</v>
      </c>
      <c r="I380" s="132" t="e">
        <f>IF(FN_MC!#REF!="","*",FN_MC!#REF!)</f>
        <v>#REF!</v>
      </c>
      <c r="J380" s="132" t="e">
        <f>IF(FN_MC!#REF!="","*",FN_MC!#REF!)</f>
        <v>#REF!</v>
      </c>
      <c r="K380" s="141" t="e">
        <f>IF(FN_MC!#REF!="","*",FN_MC!#REF!)</f>
        <v>#REF!</v>
      </c>
      <c r="L380" s="141" t="e">
        <f>IF(FN_MC!#REF!="","*",FN_MC!#REF!)</f>
        <v>#REF!</v>
      </c>
      <c r="M380" s="141" t="e">
        <f>IF(FN_MC!#REF!="","*",FN_MC!#REF!)</f>
        <v>#REF!</v>
      </c>
      <c r="N380" s="141" t="e">
        <f>IF(FN_MC!#REF!="","*",FN_MC!#REF!)</f>
        <v>#REF!</v>
      </c>
      <c r="O380" s="174" t="e">
        <f>IF(FN_MC!#REF!="","*",FN_MC!#REF!)</f>
        <v>#REF!</v>
      </c>
      <c r="P380" s="90"/>
      <c r="Q380" s="145" t="e">
        <f>IF($A$2=1,IF(FN_MC!#REF!="","*",FN_MC!#REF!),IF(FN_MC!#REF!="","*",FN_MC!#REF!))</f>
        <v>#REF!</v>
      </c>
    </row>
    <row r="381" spans="1:17" ht="32.25" hidden="1" customHeight="1">
      <c r="A381" s="97" t="e">
        <f>IF(FN_MC!#REF!="","*",FN_MC!#REF!)</f>
        <v>#REF!</v>
      </c>
      <c r="B381" s="98" t="e">
        <f>IF(FN_MC!#REF!="","*",FN_MC!#REF!)</f>
        <v>#REF!</v>
      </c>
      <c r="C381" s="99" t="e">
        <f>IF(FN_MC!#REF!="","*",FN_MC!#REF!)</f>
        <v>#REF!</v>
      </c>
      <c r="D381" s="99" t="e">
        <f>IF(FN_MC!#REF!="","*",FN_MC!#REF!)</f>
        <v>#REF!</v>
      </c>
      <c r="E381" s="99" t="e">
        <f>IF(FN_MC!#REF!="","*",FN_MC!#REF!)</f>
        <v>#REF!</v>
      </c>
      <c r="F381" s="99" t="e">
        <f>IF(FN_MC!#REF!="","*",FN_MC!#REF!)</f>
        <v>#REF!</v>
      </c>
      <c r="G381" s="99" t="e">
        <f>IF(FN_MC!#REF!="","*",FN_MC!#REF!)</f>
        <v>#REF!</v>
      </c>
      <c r="H381" s="154" t="e">
        <f>IF(FN_MC!#REF!="","*",FN_MC!#REF!)</f>
        <v>#REF!</v>
      </c>
      <c r="I381" s="132" t="e">
        <f>IF(FN_MC!#REF!="","*",FN_MC!#REF!)</f>
        <v>#REF!</v>
      </c>
      <c r="J381" s="132" t="e">
        <f>IF(FN_MC!#REF!="","*",FN_MC!#REF!)</f>
        <v>#REF!</v>
      </c>
      <c r="K381" s="141" t="e">
        <f>IF(FN_MC!#REF!="","*",FN_MC!#REF!)</f>
        <v>#REF!</v>
      </c>
      <c r="L381" s="141" t="e">
        <f>IF(FN_MC!#REF!="","*",FN_MC!#REF!)</f>
        <v>#REF!</v>
      </c>
      <c r="M381" s="141" t="e">
        <f>IF(FN_MC!#REF!="","*",FN_MC!#REF!)</f>
        <v>#REF!</v>
      </c>
      <c r="N381" s="141" t="e">
        <f>IF(FN_MC!#REF!="","*",FN_MC!#REF!)</f>
        <v>#REF!</v>
      </c>
      <c r="O381" s="174" t="e">
        <f>IF(FN_MC!#REF!="","*",FN_MC!#REF!)</f>
        <v>#REF!</v>
      </c>
      <c r="P381" s="90"/>
      <c r="Q381" s="145" t="e">
        <f>IF($A$2=1,IF(FN_MC!#REF!="","*",FN_MC!#REF!),IF(FN_MC!#REF!="","*",FN_MC!#REF!))</f>
        <v>#REF!</v>
      </c>
    </row>
    <row r="382" spans="1:17" hidden="1">
      <c r="A382" s="97" t="e">
        <f>IF(FN_MC!#REF!="","*",FN_MC!#REF!)</f>
        <v>#REF!</v>
      </c>
      <c r="B382" s="98" t="e">
        <f>IF(FN_MC!#REF!="","*",FN_MC!#REF!)</f>
        <v>#REF!</v>
      </c>
      <c r="C382" s="99" t="e">
        <f>IF(FN_MC!#REF!="","*",FN_MC!#REF!)</f>
        <v>#REF!</v>
      </c>
      <c r="D382" s="99" t="e">
        <f>IF(FN_MC!#REF!="","*",FN_MC!#REF!)</f>
        <v>#REF!</v>
      </c>
      <c r="E382" s="99" t="e">
        <f>IF(FN_MC!#REF!="","*",FN_MC!#REF!)</f>
        <v>#REF!</v>
      </c>
      <c r="F382" s="99" t="e">
        <f>IF(FN_MC!#REF!="","*",FN_MC!#REF!)</f>
        <v>#REF!</v>
      </c>
      <c r="G382" s="99" t="e">
        <f>IF(FN_MC!#REF!="","*",FN_MC!#REF!)</f>
        <v>#REF!</v>
      </c>
      <c r="H382" s="154" t="e">
        <f>IF(FN_MC!#REF!="","*",FN_MC!#REF!)</f>
        <v>#REF!</v>
      </c>
      <c r="I382" s="132" t="e">
        <f>IF(FN_MC!#REF!="","*",FN_MC!#REF!)</f>
        <v>#REF!</v>
      </c>
      <c r="J382" s="132" t="e">
        <f>IF(FN_MC!#REF!="","*",FN_MC!#REF!)</f>
        <v>#REF!</v>
      </c>
      <c r="K382" s="141" t="e">
        <f>IF(FN_MC!#REF!="","*",FN_MC!#REF!)</f>
        <v>#REF!</v>
      </c>
      <c r="L382" s="141" t="e">
        <f>IF(FN_MC!#REF!="","*",FN_MC!#REF!)</f>
        <v>#REF!</v>
      </c>
      <c r="M382" s="141" t="e">
        <f>IF(FN_MC!#REF!="","*",FN_MC!#REF!)</f>
        <v>#REF!</v>
      </c>
      <c r="N382" s="141" t="e">
        <f>IF(FN_MC!#REF!="","*",FN_MC!#REF!)</f>
        <v>#REF!</v>
      </c>
      <c r="O382" s="174" t="e">
        <f>IF(FN_MC!#REF!="","*",FN_MC!#REF!)</f>
        <v>#REF!</v>
      </c>
      <c r="P382" s="90"/>
      <c r="Q382" s="145" t="e">
        <f>IF($A$2=1,IF(FN_MC!#REF!="","*",FN_MC!#REF!),IF(FN_MC!#REF!="","*",FN_MC!#REF!))</f>
        <v>#REF!</v>
      </c>
    </row>
    <row r="383" spans="1:17" hidden="1">
      <c r="A383" s="97" t="e">
        <f>IF(FN_MC!#REF!="","*",FN_MC!#REF!)</f>
        <v>#REF!</v>
      </c>
      <c r="B383" s="98" t="e">
        <f>IF(FN_MC!#REF!="","*",FN_MC!#REF!)</f>
        <v>#REF!</v>
      </c>
      <c r="C383" s="99" t="e">
        <f>IF(FN_MC!#REF!="","*",FN_MC!#REF!)</f>
        <v>#REF!</v>
      </c>
      <c r="D383" s="99" t="e">
        <f>IF(FN_MC!#REF!="","*",FN_MC!#REF!)</f>
        <v>#REF!</v>
      </c>
      <c r="E383" s="99" t="e">
        <f>IF(FN_MC!#REF!="","*",FN_MC!#REF!)</f>
        <v>#REF!</v>
      </c>
      <c r="F383" s="99" t="e">
        <f>IF(FN_MC!#REF!="","*",FN_MC!#REF!)</f>
        <v>#REF!</v>
      </c>
      <c r="G383" s="99" t="e">
        <f>IF(FN_MC!#REF!="","*",FN_MC!#REF!)</f>
        <v>#REF!</v>
      </c>
      <c r="H383" s="154" t="e">
        <f>IF(FN_MC!#REF!="","*",FN_MC!#REF!)</f>
        <v>#REF!</v>
      </c>
      <c r="I383" s="132" t="e">
        <f>IF(FN_MC!#REF!="","*",FN_MC!#REF!)</f>
        <v>#REF!</v>
      </c>
      <c r="J383" s="132" t="e">
        <f>IF(FN_MC!#REF!="","*",FN_MC!#REF!)</f>
        <v>#REF!</v>
      </c>
      <c r="K383" s="141" t="e">
        <f>IF(FN_MC!#REF!="","*",FN_MC!#REF!)</f>
        <v>#REF!</v>
      </c>
      <c r="L383" s="141" t="e">
        <f>IF(FN_MC!#REF!="","*",FN_MC!#REF!)</f>
        <v>#REF!</v>
      </c>
      <c r="M383" s="141" t="e">
        <f>IF(FN_MC!#REF!="","*",FN_MC!#REF!)</f>
        <v>#REF!</v>
      </c>
      <c r="N383" s="141" t="e">
        <f>IF(FN_MC!#REF!="","*",FN_MC!#REF!)</f>
        <v>#REF!</v>
      </c>
      <c r="O383" s="174" t="e">
        <f>IF(FN_MC!#REF!="","*",FN_MC!#REF!)</f>
        <v>#REF!</v>
      </c>
      <c r="P383" s="90"/>
      <c r="Q383" s="145" t="e">
        <f>IF($A$2=1,IF(FN_MC!#REF!="","*",FN_MC!#REF!),IF(FN_MC!#REF!="","*",FN_MC!#REF!))</f>
        <v>#REF!</v>
      </c>
    </row>
    <row r="384" spans="1:17" hidden="1">
      <c r="A384" s="97" t="e">
        <f>IF(FN_MC!#REF!="","*",FN_MC!#REF!)</f>
        <v>#REF!</v>
      </c>
      <c r="B384" s="98" t="e">
        <f>IF(FN_MC!#REF!="","*",FN_MC!#REF!)</f>
        <v>#REF!</v>
      </c>
      <c r="C384" s="99" t="e">
        <f>IF(FN_MC!#REF!="","*",FN_MC!#REF!)</f>
        <v>#REF!</v>
      </c>
      <c r="D384" s="99" t="e">
        <f>IF(FN_MC!#REF!="","*",FN_MC!#REF!)</f>
        <v>#REF!</v>
      </c>
      <c r="E384" s="99" t="e">
        <f>IF(FN_MC!#REF!="","*",FN_MC!#REF!)</f>
        <v>#REF!</v>
      </c>
      <c r="F384" s="99" t="e">
        <f>IF(FN_MC!#REF!="","*",FN_MC!#REF!)</f>
        <v>#REF!</v>
      </c>
      <c r="G384" s="99" t="e">
        <f>IF(FN_MC!#REF!="","*",FN_MC!#REF!)</f>
        <v>#REF!</v>
      </c>
      <c r="H384" s="154" t="e">
        <f>IF(FN_MC!#REF!="","*",FN_MC!#REF!)</f>
        <v>#REF!</v>
      </c>
      <c r="I384" s="132" t="e">
        <f>IF(FN_MC!#REF!="","*",FN_MC!#REF!)</f>
        <v>#REF!</v>
      </c>
      <c r="J384" s="132" t="e">
        <f>IF(FN_MC!#REF!="","*",FN_MC!#REF!)</f>
        <v>#REF!</v>
      </c>
      <c r="K384" s="141" t="e">
        <f>IF(FN_MC!#REF!="","*",FN_MC!#REF!)</f>
        <v>#REF!</v>
      </c>
      <c r="L384" s="141" t="e">
        <f>IF(FN_MC!#REF!="","*",FN_MC!#REF!)</f>
        <v>#REF!</v>
      </c>
      <c r="M384" s="141" t="e">
        <f>IF(FN_MC!#REF!="","*",FN_MC!#REF!)</f>
        <v>#REF!</v>
      </c>
      <c r="N384" s="141" t="e">
        <f>IF(FN_MC!#REF!="","*",FN_MC!#REF!)</f>
        <v>#REF!</v>
      </c>
      <c r="O384" s="174" t="e">
        <f>IF(FN_MC!#REF!="","*",FN_MC!#REF!)</f>
        <v>#REF!</v>
      </c>
      <c r="P384" s="90"/>
      <c r="Q384" s="145" t="e">
        <f>IF($A$2=1,IF(FN_MC!#REF!="","*",FN_MC!#REF!),IF(FN_MC!#REF!="","*",FN_MC!#REF!))</f>
        <v>#REF!</v>
      </c>
    </row>
    <row r="385" spans="1:17" hidden="1">
      <c r="A385" s="97" t="e">
        <f>IF(FN_MC!#REF!="","*",FN_MC!#REF!)</f>
        <v>#REF!</v>
      </c>
      <c r="B385" s="98" t="e">
        <f>IF(FN_MC!#REF!="","*",FN_MC!#REF!)</f>
        <v>#REF!</v>
      </c>
      <c r="C385" s="99" t="e">
        <f>IF(FN_MC!#REF!="","*",FN_MC!#REF!)</f>
        <v>#REF!</v>
      </c>
      <c r="D385" s="99" t="e">
        <f>IF(FN_MC!#REF!="","*",FN_MC!#REF!)</f>
        <v>#REF!</v>
      </c>
      <c r="E385" s="99" t="e">
        <f>IF(FN_MC!#REF!="","*",FN_MC!#REF!)</f>
        <v>#REF!</v>
      </c>
      <c r="F385" s="99" t="e">
        <f>IF(FN_MC!#REF!="","*",FN_MC!#REF!)</f>
        <v>#REF!</v>
      </c>
      <c r="G385" s="99" t="e">
        <f>IF(FN_MC!#REF!="","*",FN_MC!#REF!)</f>
        <v>#REF!</v>
      </c>
      <c r="H385" s="154" t="e">
        <f>IF(FN_MC!#REF!="","*",FN_MC!#REF!)</f>
        <v>#REF!</v>
      </c>
      <c r="I385" s="132" t="e">
        <f>IF(FN_MC!#REF!="","*",FN_MC!#REF!)</f>
        <v>#REF!</v>
      </c>
      <c r="J385" s="132" t="e">
        <f>IF(FN_MC!#REF!="","*",FN_MC!#REF!)</f>
        <v>#REF!</v>
      </c>
      <c r="K385" s="141" t="e">
        <f>IF(FN_MC!#REF!="","*",FN_MC!#REF!)</f>
        <v>#REF!</v>
      </c>
      <c r="L385" s="141" t="e">
        <f>IF(FN_MC!#REF!="","*",FN_MC!#REF!)</f>
        <v>#REF!</v>
      </c>
      <c r="M385" s="141" t="e">
        <f>IF(FN_MC!#REF!="","*",FN_MC!#REF!)</f>
        <v>#REF!</v>
      </c>
      <c r="N385" s="141" t="e">
        <f>IF(FN_MC!#REF!="","*",FN_MC!#REF!)</f>
        <v>#REF!</v>
      </c>
      <c r="O385" s="174" t="e">
        <f>IF(FN_MC!#REF!="","*",FN_MC!#REF!)</f>
        <v>#REF!</v>
      </c>
      <c r="P385" s="90"/>
      <c r="Q385" s="145" t="e">
        <f>IF($A$2=1,IF(FN_MC!#REF!="","*",FN_MC!#REF!),IF(FN_MC!#REF!="","*",FN_MC!#REF!))</f>
        <v>#REF!</v>
      </c>
    </row>
    <row r="386" spans="1:17" hidden="1">
      <c r="A386" s="97" t="e">
        <f>IF(FN_MC!#REF!="","*",FN_MC!#REF!)</f>
        <v>#REF!</v>
      </c>
      <c r="B386" s="98" t="e">
        <f>IF(FN_MC!#REF!="","*",FN_MC!#REF!)</f>
        <v>#REF!</v>
      </c>
      <c r="C386" s="99" t="e">
        <f>IF(FN_MC!#REF!="","*",FN_MC!#REF!)</f>
        <v>#REF!</v>
      </c>
      <c r="D386" s="99" t="e">
        <f>IF(FN_MC!#REF!="","*",FN_MC!#REF!)</f>
        <v>#REF!</v>
      </c>
      <c r="E386" s="99" t="e">
        <f>IF(FN_MC!#REF!="","*",FN_MC!#REF!)</f>
        <v>#REF!</v>
      </c>
      <c r="F386" s="99" t="e">
        <f>IF(FN_MC!#REF!="","*",FN_MC!#REF!)</f>
        <v>#REF!</v>
      </c>
      <c r="G386" s="99" t="e">
        <f>IF(FN_MC!#REF!="","*",FN_MC!#REF!)</f>
        <v>#REF!</v>
      </c>
      <c r="H386" s="154" t="e">
        <f>IF(FN_MC!#REF!="","*",FN_MC!#REF!)</f>
        <v>#REF!</v>
      </c>
      <c r="I386" s="132" t="e">
        <f>IF(FN_MC!#REF!="","*",FN_MC!#REF!)</f>
        <v>#REF!</v>
      </c>
      <c r="J386" s="132" t="e">
        <f>IF(FN_MC!#REF!="","*",FN_MC!#REF!)</f>
        <v>#REF!</v>
      </c>
      <c r="K386" s="141" t="e">
        <f>IF(FN_MC!#REF!="","*",FN_MC!#REF!)</f>
        <v>#REF!</v>
      </c>
      <c r="L386" s="141" t="e">
        <f>IF(FN_MC!#REF!="","*",FN_MC!#REF!)</f>
        <v>#REF!</v>
      </c>
      <c r="M386" s="141" t="e">
        <f>IF(FN_MC!#REF!="","*",FN_MC!#REF!)</f>
        <v>#REF!</v>
      </c>
      <c r="N386" s="141" t="e">
        <f>IF(FN_MC!#REF!="","*",FN_MC!#REF!)</f>
        <v>#REF!</v>
      </c>
      <c r="O386" s="174" t="e">
        <f>IF(FN_MC!#REF!="","*",FN_MC!#REF!)</f>
        <v>#REF!</v>
      </c>
      <c r="P386" s="90"/>
      <c r="Q386" s="145" t="e">
        <f>IF($A$2=1,IF(FN_MC!#REF!="","*",FN_MC!#REF!),IF(FN_MC!#REF!="","*",FN_MC!#REF!))</f>
        <v>#REF!</v>
      </c>
    </row>
    <row r="387" spans="1:17" hidden="1">
      <c r="A387" s="97" t="e">
        <f>IF(FN_MC!#REF!="","*",FN_MC!#REF!)</f>
        <v>#REF!</v>
      </c>
      <c r="B387" s="98" t="e">
        <f>IF(FN_MC!#REF!="","*",FN_MC!#REF!)</f>
        <v>#REF!</v>
      </c>
      <c r="C387" s="99" t="e">
        <f>IF(FN_MC!#REF!="","*",FN_MC!#REF!)</f>
        <v>#REF!</v>
      </c>
      <c r="D387" s="99" t="e">
        <f>IF(FN_MC!#REF!="","*",FN_MC!#REF!)</f>
        <v>#REF!</v>
      </c>
      <c r="E387" s="99" t="e">
        <f>IF(FN_MC!#REF!="","*",FN_MC!#REF!)</f>
        <v>#REF!</v>
      </c>
      <c r="F387" s="99" t="e">
        <f>IF(FN_MC!#REF!="","*",FN_MC!#REF!)</f>
        <v>#REF!</v>
      </c>
      <c r="G387" s="99" t="e">
        <f>IF(FN_MC!#REF!="","*",FN_MC!#REF!)</f>
        <v>#REF!</v>
      </c>
      <c r="H387" s="154" t="e">
        <f>IF(FN_MC!#REF!="","*",FN_MC!#REF!)</f>
        <v>#REF!</v>
      </c>
      <c r="I387" s="132" t="e">
        <f>IF(FN_MC!#REF!="","*",FN_MC!#REF!)</f>
        <v>#REF!</v>
      </c>
      <c r="J387" s="132" t="e">
        <f>IF(FN_MC!#REF!="","*",FN_MC!#REF!)</f>
        <v>#REF!</v>
      </c>
      <c r="K387" s="141" t="e">
        <f>IF(FN_MC!#REF!="","*",FN_MC!#REF!)</f>
        <v>#REF!</v>
      </c>
      <c r="L387" s="141" t="e">
        <f>IF(FN_MC!#REF!="","*",FN_MC!#REF!)</f>
        <v>#REF!</v>
      </c>
      <c r="M387" s="141" t="e">
        <f>IF(FN_MC!#REF!="","*",FN_MC!#REF!)</f>
        <v>#REF!</v>
      </c>
      <c r="N387" s="141" t="e">
        <f>IF(FN_MC!#REF!="","*",FN_MC!#REF!)</f>
        <v>#REF!</v>
      </c>
      <c r="O387" s="174" t="e">
        <f>IF(FN_MC!#REF!="","*",FN_MC!#REF!)</f>
        <v>#REF!</v>
      </c>
      <c r="P387" s="90"/>
      <c r="Q387" s="145" t="e">
        <f>IF($A$2=1,IF(FN_MC!#REF!="","*",FN_MC!#REF!),IF(FN_MC!#REF!="","*",FN_MC!#REF!))</f>
        <v>#REF!</v>
      </c>
    </row>
    <row r="388" spans="1:17" hidden="1">
      <c r="A388" s="97" t="e">
        <f>IF(FN_MC!#REF!="","*",FN_MC!#REF!)</f>
        <v>#REF!</v>
      </c>
      <c r="B388" s="98" t="e">
        <f>IF(FN_MC!#REF!="","*",FN_MC!#REF!)</f>
        <v>#REF!</v>
      </c>
      <c r="C388" s="99" t="e">
        <f>IF(FN_MC!#REF!="","*",FN_MC!#REF!)</f>
        <v>#REF!</v>
      </c>
      <c r="D388" s="99" t="e">
        <f>IF(FN_MC!#REF!="","*",FN_MC!#REF!)</f>
        <v>#REF!</v>
      </c>
      <c r="E388" s="99" t="e">
        <f>IF(FN_MC!#REF!="","*",FN_MC!#REF!)</f>
        <v>#REF!</v>
      </c>
      <c r="F388" s="99" t="e">
        <f>IF(FN_MC!#REF!="","*",FN_MC!#REF!)</f>
        <v>#REF!</v>
      </c>
      <c r="G388" s="99" t="e">
        <f>IF(FN_MC!#REF!="","*",FN_MC!#REF!)</f>
        <v>#REF!</v>
      </c>
      <c r="H388" s="154" t="e">
        <f>IF(FN_MC!#REF!="","*",FN_MC!#REF!)</f>
        <v>#REF!</v>
      </c>
      <c r="I388" s="132" t="e">
        <f>IF(FN_MC!#REF!="","*",FN_MC!#REF!)</f>
        <v>#REF!</v>
      </c>
      <c r="J388" s="132" t="e">
        <f>IF(FN_MC!#REF!="","*",FN_MC!#REF!)</f>
        <v>#REF!</v>
      </c>
      <c r="K388" s="141" t="e">
        <f>IF(FN_MC!#REF!="","*",FN_MC!#REF!)</f>
        <v>#REF!</v>
      </c>
      <c r="L388" s="141" t="e">
        <f>IF(FN_MC!#REF!="","*",FN_MC!#REF!)</f>
        <v>#REF!</v>
      </c>
      <c r="M388" s="141" t="e">
        <f>IF(FN_MC!#REF!="","*",FN_MC!#REF!)</f>
        <v>#REF!</v>
      </c>
      <c r="N388" s="141" t="e">
        <f>IF(FN_MC!#REF!="","*",FN_MC!#REF!)</f>
        <v>#REF!</v>
      </c>
      <c r="O388" s="174" t="e">
        <f>IF(FN_MC!#REF!="","*",FN_MC!#REF!)</f>
        <v>#REF!</v>
      </c>
      <c r="P388" s="90"/>
      <c r="Q388" s="145" t="e">
        <f>IF($A$2=1,IF(FN_MC!#REF!="","*",FN_MC!#REF!),IF(FN_MC!#REF!="","*",FN_MC!#REF!))</f>
        <v>#REF!</v>
      </c>
    </row>
    <row r="389" spans="1:17" hidden="1">
      <c r="A389" s="97" t="e">
        <f>IF(FN_MC!#REF!="","*",FN_MC!#REF!)</f>
        <v>#REF!</v>
      </c>
      <c r="B389" s="98" t="e">
        <f>IF(FN_MC!#REF!="","*",FN_MC!#REF!)</f>
        <v>#REF!</v>
      </c>
      <c r="C389" s="99" t="e">
        <f>IF(FN_MC!#REF!="","*",FN_MC!#REF!)</f>
        <v>#REF!</v>
      </c>
      <c r="D389" s="99" t="e">
        <f>IF(FN_MC!#REF!="","*",FN_MC!#REF!)</f>
        <v>#REF!</v>
      </c>
      <c r="E389" s="99" t="e">
        <f>IF(FN_MC!#REF!="","*",FN_MC!#REF!)</f>
        <v>#REF!</v>
      </c>
      <c r="F389" s="99" t="e">
        <f>IF(FN_MC!#REF!="","*",FN_MC!#REF!)</f>
        <v>#REF!</v>
      </c>
      <c r="G389" s="99" t="e">
        <f>IF(FN_MC!#REF!="","*",FN_MC!#REF!)</f>
        <v>#REF!</v>
      </c>
      <c r="H389" s="154" t="e">
        <f>IF(FN_MC!#REF!="","*",FN_MC!#REF!)</f>
        <v>#REF!</v>
      </c>
      <c r="I389" s="132" t="e">
        <f>IF(FN_MC!#REF!="","*",FN_MC!#REF!)</f>
        <v>#REF!</v>
      </c>
      <c r="J389" s="132" t="e">
        <f>IF(FN_MC!#REF!="","*",FN_MC!#REF!)</f>
        <v>#REF!</v>
      </c>
      <c r="K389" s="141" t="e">
        <f>IF(FN_MC!#REF!="","*",FN_MC!#REF!)</f>
        <v>#REF!</v>
      </c>
      <c r="L389" s="141" t="e">
        <f>IF(FN_MC!#REF!="","*",FN_MC!#REF!)</f>
        <v>#REF!</v>
      </c>
      <c r="M389" s="141" t="e">
        <f>IF(FN_MC!#REF!="","*",FN_MC!#REF!)</f>
        <v>#REF!</v>
      </c>
      <c r="N389" s="141" t="e">
        <f>IF(FN_MC!#REF!="","*",FN_MC!#REF!)</f>
        <v>#REF!</v>
      </c>
      <c r="O389" s="174" t="e">
        <f>IF(FN_MC!#REF!="","*",FN_MC!#REF!)</f>
        <v>#REF!</v>
      </c>
      <c r="P389" s="90"/>
      <c r="Q389" s="145" t="e">
        <f>IF($A$2=1,IF(FN_MC!#REF!="","*",FN_MC!#REF!),IF(FN_MC!#REF!="","*",FN_MC!#REF!))</f>
        <v>#REF!</v>
      </c>
    </row>
    <row r="390" spans="1:17" hidden="1">
      <c r="A390" s="97" t="e">
        <f>IF(FN_MC!#REF!="","*",FN_MC!#REF!)</f>
        <v>#REF!</v>
      </c>
      <c r="B390" s="98" t="e">
        <f>IF(FN_MC!#REF!="","*",FN_MC!#REF!)</f>
        <v>#REF!</v>
      </c>
      <c r="C390" s="99" t="e">
        <f>IF(FN_MC!#REF!="","*",FN_MC!#REF!)</f>
        <v>#REF!</v>
      </c>
      <c r="D390" s="99" t="e">
        <f>IF(FN_MC!#REF!="","*",FN_MC!#REF!)</f>
        <v>#REF!</v>
      </c>
      <c r="E390" s="99" t="e">
        <f>IF(FN_MC!#REF!="","*",FN_MC!#REF!)</f>
        <v>#REF!</v>
      </c>
      <c r="F390" s="99" t="e">
        <f>IF(FN_MC!#REF!="","*",FN_MC!#REF!)</f>
        <v>#REF!</v>
      </c>
      <c r="G390" s="99" t="e">
        <f>IF(FN_MC!#REF!="","*",FN_MC!#REF!)</f>
        <v>#REF!</v>
      </c>
      <c r="H390" s="154" t="e">
        <f>IF(FN_MC!#REF!="","*",FN_MC!#REF!)</f>
        <v>#REF!</v>
      </c>
      <c r="I390" s="132" t="e">
        <f>IF(FN_MC!#REF!="","*",FN_MC!#REF!)</f>
        <v>#REF!</v>
      </c>
      <c r="J390" s="132" t="e">
        <f>IF(FN_MC!#REF!="","*",FN_MC!#REF!)</f>
        <v>#REF!</v>
      </c>
      <c r="K390" s="141" t="e">
        <f>IF(FN_MC!#REF!="","*",FN_MC!#REF!)</f>
        <v>#REF!</v>
      </c>
      <c r="L390" s="141" t="e">
        <f>IF(FN_MC!#REF!="","*",FN_MC!#REF!)</f>
        <v>#REF!</v>
      </c>
      <c r="M390" s="141" t="e">
        <f>IF(FN_MC!#REF!="","*",FN_MC!#REF!)</f>
        <v>#REF!</v>
      </c>
      <c r="N390" s="141" t="e">
        <f>IF(FN_MC!#REF!="","*",FN_MC!#REF!)</f>
        <v>#REF!</v>
      </c>
      <c r="O390" s="174" t="e">
        <f>IF(FN_MC!#REF!="","*",FN_MC!#REF!)</f>
        <v>#REF!</v>
      </c>
      <c r="P390" s="90"/>
      <c r="Q390" s="145" t="e">
        <f>IF($A$2=1,IF(FN_MC!#REF!="","*",FN_MC!#REF!),IF(FN_MC!#REF!="","*",FN_MC!#REF!))</f>
        <v>#REF!</v>
      </c>
    </row>
    <row r="391" spans="1:17" hidden="1">
      <c r="A391" s="97" t="e">
        <f>IF(FN_MC!#REF!="","*",FN_MC!#REF!)</f>
        <v>#REF!</v>
      </c>
      <c r="B391" s="98" t="e">
        <f>IF(FN_MC!#REF!="","*",FN_MC!#REF!)</f>
        <v>#REF!</v>
      </c>
      <c r="C391" s="99" t="e">
        <f>IF(FN_MC!#REF!="","*",FN_MC!#REF!)</f>
        <v>#REF!</v>
      </c>
      <c r="D391" s="99" t="e">
        <f>IF(FN_MC!#REF!="","*",FN_MC!#REF!)</f>
        <v>#REF!</v>
      </c>
      <c r="E391" s="99" t="e">
        <f>IF(FN_MC!#REF!="","*",FN_MC!#REF!)</f>
        <v>#REF!</v>
      </c>
      <c r="F391" s="99" t="e">
        <f>IF(FN_MC!#REF!="","*",FN_MC!#REF!)</f>
        <v>#REF!</v>
      </c>
      <c r="G391" s="99" t="e">
        <f>IF(FN_MC!#REF!="","*",FN_MC!#REF!)</f>
        <v>#REF!</v>
      </c>
      <c r="H391" s="154" t="e">
        <f>IF(FN_MC!#REF!="","*",FN_MC!#REF!)</f>
        <v>#REF!</v>
      </c>
      <c r="I391" s="132" t="e">
        <f>IF(FN_MC!#REF!="","*",FN_MC!#REF!)</f>
        <v>#REF!</v>
      </c>
      <c r="J391" s="132" t="e">
        <f>IF(FN_MC!#REF!="","*",FN_MC!#REF!)</f>
        <v>#REF!</v>
      </c>
      <c r="K391" s="141" t="e">
        <f>IF(FN_MC!#REF!="","*",FN_MC!#REF!)</f>
        <v>#REF!</v>
      </c>
      <c r="L391" s="141" t="e">
        <f>IF(FN_MC!#REF!="","*",FN_MC!#REF!)</f>
        <v>#REF!</v>
      </c>
      <c r="M391" s="141" t="e">
        <f>IF(FN_MC!#REF!="","*",FN_MC!#REF!)</f>
        <v>#REF!</v>
      </c>
      <c r="N391" s="141" t="e">
        <f>IF(FN_MC!#REF!="","*",FN_MC!#REF!)</f>
        <v>#REF!</v>
      </c>
      <c r="O391" s="174" t="e">
        <f>IF(FN_MC!#REF!="","*",FN_MC!#REF!)</f>
        <v>#REF!</v>
      </c>
      <c r="P391" s="90"/>
      <c r="Q391" s="145" t="e">
        <f>IF($A$2=1,IF(FN_MC!#REF!="","*",FN_MC!#REF!),IF(FN_MC!#REF!="","*",FN_MC!#REF!))</f>
        <v>#REF!</v>
      </c>
    </row>
    <row r="392" spans="1:17" hidden="1">
      <c r="A392" s="97" t="e">
        <f>IF(FN_MC!#REF!="","*",FN_MC!#REF!)</f>
        <v>#REF!</v>
      </c>
      <c r="B392" s="98" t="e">
        <f>IF(FN_MC!#REF!="","*",FN_MC!#REF!)</f>
        <v>#REF!</v>
      </c>
      <c r="C392" s="99" t="e">
        <f>IF(FN_MC!#REF!="","*",FN_MC!#REF!)</f>
        <v>#REF!</v>
      </c>
      <c r="D392" s="99" t="e">
        <f>IF(FN_MC!#REF!="","*",FN_MC!#REF!)</f>
        <v>#REF!</v>
      </c>
      <c r="E392" s="99" t="e">
        <f>IF(FN_MC!#REF!="","*",FN_MC!#REF!)</f>
        <v>#REF!</v>
      </c>
      <c r="F392" s="99" t="e">
        <f>IF(FN_MC!#REF!="","*",FN_MC!#REF!)</f>
        <v>#REF!</v>
      </c>
      <c r="G392" s="99" t="e">
        <f>IF(FN_MC!#REF!="","*",FN_MC!#REF!)</f>
        <v>#REF!</v>
      </c>
      <c r="H392" s="154" t="e">
        <f>IF(FN_MC!#REF!="","*",FN_MC!#REF!)</f>
        <v>#REF!</v>
      </c>
      <c r="I392" s="132" t="e">
        <f>IF(FN_MC!#REF!="","*",FN_MC!#REF!)</f>
        <v>#REF!</v>
      </c>
      <c r="J392" s="132" t="e">
        <f>IF(FN_MC!#REF!="","*",FN_MC!#REF!)</f>
        <v>#REF!</v>
      </c>
      <c r="K392" s="141" t="e">
        <f>IF(FN_MC!#REF!="","*",FN_MC!#REF!)</f>
        <v>#REF!</v>
      </c>
      <c r="L392" s="141" t="e">
        <f>IF(FN_MC!#REF!="","*",FN_MC!#REF!)</f>
        <v>#REF!</v>
      </c>
      <c r="M392" s="141" t="e">
        <f>IF(FN_MC!#REF!="","*",FN_MC!#REF!)</f>
        <v>#REF!</v>
      </c>
      <c r="N392" s="141" t="e">
        <f>IF(FN_MC!#REF!="","*",FN_MC!#REF!)</f>
        <v>#REF!</v>
      </c>
      <c r="O392" s="174" t="e">
        <f>IF(FN_MC!#REF!="","*",FN_MC!#REF!)</f>
        <v>#REF!</v>
      </c>
      <c r="P392" s="90"/>
      <c r="Q392" s="145" t="e">
        <f>IF($A$2=1,IF(FN_MC!#REF!="","*",FN_MC!#REF!),IF(FN_MC!#REF!="","*",FN_MC!#REF!))</f>
        <v>#REF!</v>
      </c>
    </row>
    <row r="393" spans="1:17" hidden="1">
      <c r="A393" s="97" t="e">
        <f>IF(FN_MC!#REF!="","*",FN_MC!#REF!)</f>
        <v>#REF!</v>
      </c>
      <c r="B393" s="98" t="e">
        <f>IF(FN_MC!#REF!="","*",FN_MC!#REF!)</f>
        <v>#REF!</v>
      </c>
      <c r="C393" s="99" t="e">
        <f>IF(FN_MC!#REF!="","*",FN_MC!#REF!)</f>
        <v>#REF!</v>
      </c>
      <c r="D393" s="99" t="e">
        <f>IF(FN_MC!#REF!="","*",FN_MC!#REF!)</f>
        <v>#REF!</v>
      </c>
      <c r="E393" s="99" t="e">
        <f>IF(FN_MC!#REF!="","*",FN_MC!#REF!)</f>
        <v>#REF!</v>
      </c>
      <c r="F393" s="99" t="e">
        <f>IF(FN_MC!#REF!="","*",FN_MC!#REF!)</f>
        <v>#REF!</v>
      </c>
      <c r="G393" s="99" t="e">
        <f>IF(FN_MC!#REF!="","*",FN_MC!#REF!)</f>
        <v>#REF!</v>
      </c>
      <c r="H393" s="154" t="e">
        <f>IF(FN_MC!#REF!="","*",FN_MC!#REF!)</f>
        <v>#REF!</v>
      </c>
      <c r="I393" s="132" t="e">
        <f>IF(FN_MC!#REF!="","*",FN_MC!#REF!)</f>
        <v>#REF!</v>
      </c>
      <c r="J393" s="132" t="e">
        <f>IF(FN_MC!#REF!="","*",FN_MC!#REF!)</f>
        <v>#REF!</v>
      </c>
      <c r="K393" s="141" t="e">
        <f>IF(FN_MC!#REF!="","*",FN_MC!#REF!)</f>
        <v>#REF!</v>
      </c>
      <c r="L393" s="141" t="e">
        <f>IF(FN_MC!#REF!="","*",FN_MC!#REF!)</f>
        <v>#REF!</v>
      </c>
      <c r="M393" s="141" t="e">
        <f>IF(FN_MC!#REF!="","*",FN_MC!#REF!)</f>
        <v>#REF!</v>
      </c>
      <c r="N393" s="141" t="e">
        <f>IF(FN_MC!#REF!="","*",FN_MC!#REF!)</f>
        <v>#REF!</v>
      </c>
      <c r="O393" s="174" t="e">
        <f>IF(FN_MC!#REF!="","*",FN_MC!#REF!)</f>
        <v>#REF!</v>
      </c>
      <c r="P393" s="90"/>
      <c r="Q393" s="145" t="e">
        <f>IF($A$2=1,IF(FN_MC!#REF!="","*",FN_MC!#REF!),IF(FN_MC!#REF!="","*",FN_MC!#REF!))</f>
        <v>#REF!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5"/>
      <c r="P1001" s="90"/>
      <c r="Q1001" s="351"/>
    </row>
    <row r="1002" spans="1:17">
      <c r="A1002" s="210"/>
      <c r="B1002" s="209"/>
      <c r="C1002" s="208"/>
      <c r="D1002" s="208"/>
      <c r="E1002" s="208"/>
      <c r="F1002" s="208"/>
      <c r="G1002" s="208"/>
      <c r="H1002" s="207"/>
      <c r="I1002" s="206"/>
      <c r="J1002" s="206"/>
      <c r="K1002" s="205"/>
      <c r="L1002" s="205"/>
      <c r="M1002" s="205"/>
      <c r="N1002" s="205"/>
      <c r="O1002" s="246"/>
      <c r="P1002" s="203"/>
      <c r="Q1002" s="351"/>
    </row>
    <row r="1003" spans="1:17">
      <c r="A1003" s="210"/>
      <c r="B1003" s="209"/>
      <c r="C1003" s="208"/>
      <c r="D1003" s="208"/>
      <c r="E1003" s="208"/>
      <c r="F1003" s="208"/>
      <c r="G1003" s="208"/>
      <c r="H1003" s="207"/>
      <c r="I1003" s="206"/>
      <c r="J1003" s="206"/>
      <c r="K1003" s="205"/>
      <c r="L1003" s="205"/>
      <c r="M1003" s="205"/>
      <c r="N1003" s="205"/>
      <c r="O1003" s="246"/>
      <c r="P1003" s="217"/>
      <c r="Q1003" s="351"/>
    </row>
    <row r="1004" spans="1:17">
      <c r="A1004" s="210"/>
      <c r="B1004" s="209"/>
      <c r="C1004" s="208"/>
      <c r="D1004" s="208"/>
      <c r="E1004" s="208"/>
      <c r="F1004" s="208"/>
      <c r="G1004" s="208"/>
      <c r="H1004" s="207"/>
      <c r="I1004" s="206"/>
      <c r="J1004" s="206"/>
      <c r="K1004" s="205"/>
      <c r="L1004" s="205"/>
      <c r="M1004" s="205"/>
      <c r="N1004" s="205"/>
      <c r="O1004" s="246"/>
      <c r="P1004" s="192" t="s">
        <v>1819</v>
      </c>
      <c r="Q1004" s="352"/>
    </row>
    <row r="1005" spans="1:17">
      <c r="A1005" s="210"/>
      <c r="B1005" s="209"/>
      <c r="C1005" s="208"/>
      <c r="D1005" s="208"/>
      <c r="E1005" s="208"/>
      <c r="F1005" s="208"/>
      <c r="G1005" s="208"/>
      <c r="H1005" s="207"/>
      <c r="I1005" s="206"/>
      <c r="J1005" s="206"/>
      <c r="K1005" s="205"/>
      <c r="L1005" s="205"/>
      <c r="M1005" s="205"/>
      <c r="N1005" s="205"/>
      <c r="O1005" s="246"/>
      <c r="P1005" s="204"/>
      <c r="Q1005" s="352"/>
    </row>
    <row r="1006" spans="1:17">
      <c r="A1006" s="210"/>
      <c r="B1006" s="209"/>
      <c r="C1006" s="208"/>
      <c r="D1006" s="208"/>
      <c r="E1006" s="208"/>
      <c r="F1006" s="208"/>
      <c r="G1006" s="208"/>
      <c r="H1006" s="207"/>
      <c r="I1006" s="206"/>
      <c r="J1006" s="206"/>
      <c r="K1006" s="205"/>
      <c r="L1006" s="205"/>
      <c r="M1006" s="205"/>
      <c r="N1006" s="205"/>
      <c r="O1006" s="246"/>
      <c r="P1006" s="204"/>
      <c r="Q1006" s="352"/>
    </row>
    <row r="1007" spans="1:17">
      <c r="A1007" s="210"/>
      <c r="B1007" s="209"/>
      <c r="C1007" s="208"/>
      <c r="D1007" s="208"/>
      <c r="E1007" s="208"/>
      <c r="F1007" s="208"/>
      <c r="G1007" s="208"/>
      <c r="H1007" s="207"/>
      <c r="I1007" s="206"/>
      <c r="J1007" s="206"/>
      <c r="K1007" s="205"/>
      <c r="L1007" s="205"/>
      <c r="M1007" s="205"/>
      <c r="N1007" s="205"/>
      <c r="O1007" s="246"/>
      <c r="P1007" s="204"/>
      <c r="Q1007" s="352"/>
    </row>
    <row r="1008" spans="1:17">
      <c r="A1008" s="210"/>
      <c r="B1008" s="209"/>
      <c r="C1008" s="208"/>
      <c r="D1008" s="208"/>
      <c r="E1008" s="208"/>
      <c r="F1008" s="208"/>
      <c r="G1008" s="208"/>
      <c r="H1008" s="207"/>
      <c r="I1008" s="206"/>
      <c r="J1008" s="206"/>
      <c r="K1008" s="205"/>
      <c r="L1008" s="205"/>
      <c r="M1008" s="205"/>
      <c r="N1008" s="205"/>
      <c r="O1008" s="246"/>
      <c r="P1008" s="204"/>
      <c r="Q1008" s="352"/>
    </row>
    <row r="1009" spans="1:17">
      <c r="A1009" s="210"/>
      <c r="B1009" s="209"/>
      <c r="C1009" s="208"/>
      <c r="D1009" s="208"/>
      <c r="E1009" s="208"/>
      <c r="F1009" s="208"/>
      <c r="G1009" s="208"/>
      <c r="H1009" s="207"/>
      <c r="I1009" s="206"/>
      <c r="J1009" s="206"/>
      <c r="K1009" s="205"/>
      <c r="L1009" s="205"/>
      <c r="M1009" s="205"/>
      <c r="N1009" s="205"/>
      <c r="O1009" s="246"/>
      <c r="P1009" s="204"/>
      <c r="Q1009" s="352"/>
    </row>
    <row r="1010" spans="1:17">
      <c r="A1010" s="210"/>
      <c r="B1010" s="209"/>
      <c r="C1010" s="208"/>
      <c r="D1010" s="208"/>
      <c r="E1010" s="208"/>
      <c r="F1010" s="208"/>
      <c r="G1010" s="208"/>
      <c r="H1010" s="207"/>
      <c r="I1010" s="206"/>
      <c r="J1010" s="206"/>
      <c r="K1010" s="205"/>
      <c r="L1010" s="205"/>
      <c r="M1010" s="205"/>
      <c r="N1010" s="205"/>
      <c r="O1010" s="246"/>
      <c r="P1010" s="204"/>
      <c r="Q1010" s="352"/>
    </row>
    <row r="1011" spans="1:17">
      <c r="A1011" s="210"/>
      <c r="B1011" s="209"/>
      <c r="C1011" s="208"/>
      <c r="D1011" s="208"/>
      <c r="E1011" s="208"/>
      <c r="F1011" s="208"/>
      <c r="G1011" s="208"/>
      <c r="H1011" s="207"/>
      <c r="I1011" s="206"/>
      <c r="J1011" s="206"/>
      <c r="K1011" s="205"/>
      <c r="L1011" s="205"/>
      <c r="M1011" s="205"/>
      <c r="N1011" s="205"/>
      <c r="O1011" s="246"/>
      <c r="P1011" s="204"/>
      <c r="Q1011" s="352"/>
    </row>
    <row r="1012" spans="1:17">
      <c r="A1012" s="210"/>
      <c r="B1012" s="209"/>
      <c r="C1012" s="208"/>
      <c r="D1012" s="208"/>
      <c r="E1012" s="208"/>
      <c r="F1012" s="208"/>
      <c r="G1012" s="208"/>
      <c r="H1012" s="207"/>
      <c r="I1012" s="206"/>
      <c r="J1012" s="206"/>
      <c r="K1012" s="205"/>
      <c r="L1012" s="205"/>
      <c r="M1012" s="205"/>
      <c r="N1012" s="205"/>
      <c r="O1012" s="246"/>
      <c r="P1012" s="204"/>
      <c r="Q1012" s="352"/>
    </row>
    <row r="1013" spans="1:17">
      <c r="A1013" s="210"/>
      <c r="B1013" s="209"/>
      <c r="C1013" s="208"/>
      <c r="D1013" s="208"/>
      <c r="E1013" s="208"/>
      <c r="F1013" s="208"/>
      <c r="G1013" s="208"/>
      <c r="H1013" s="207"/>
      <c r="I1013" s="206"/>
      <c r="J1013" s="206"/>
      <c r="K1013" s="205"/>
      <c r="L1013" s="205"/>
      <c r="M1013" s="205"/>
      <c r="N1013" s="205"/>
      <c r="O1013" s="246"/>
      <c r="P1013" s="204"/>
      <c r="Q1013" s="352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5"/>
      <c r="P1014" s="90"/>
      <c r="Q1014" s="351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5"/>
      <c r="P1015" s="90"/>
      <c r="Q1015" s="351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5"/>
      <c r="P1016" s="90"/>
      <c r="Q1016" s="351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5"/>
      <c r="P1017" s="90"/>
      <c r="Q1017" s="351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5"/>
      <c r="P1018" s="90"/>
      <c r="Q1018" s="351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5"/>
      <c r="P1019" s="90"/>
      <c r="Q1019" s="351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5"/>
      <c r="P1020" s="90"/>
      <c r="Q1020" s="351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5"/>
      <c r="P1021" s="90"/>
      <c r="Q1021" s="351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5"/>
      <c r="P1022" s="90"/>
      <c r="Q1022" s="351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5"/>
      <c r="P1023" s="90"/>
      <c r="Q1023" s="351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5"/>
      <c r="P1024" s="90"/>
      <c r="Q1024" s="351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5"/>
      <c r="P1025" s="90"/>
      <c r="Q1025" s="351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5"/>
      <c r="P1026" s="90"/>
      <c r="Q1026" s="351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5"/>
      <c r="P1027" s="90"/>
      <c r="Q1027" s="351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5"/>
      <c r="P1028" s="90"/>
      <c r="Q1028" s="351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5"/>
      <c r="P1029" s="90"/>
      <c r="Q1029" s="351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5"/>
      <c r="P1030" s="90"/>
      <c r="Q1030" s="351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5"/>
      <c r="P1031" s="90"/>
      <c r="Q1031" s="351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5"/>
      <c r="P1032" s="90"/>
      <c r="Q1032" s="351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5"/>
      <c r="P1033" s="90"/>
      <c r="Q1033" s="351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5"/>
      <c r="P1034" s="90"/>
      <c r="Q1034" s="351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5"/>
      <c r="P1035" s="90"/>
      <c r="Q1035" s="351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5"/>
      <c r="P1036" s="90"/>
      <c r="Q1036" s="351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5"/>
      <c r="P1037" s="90"/>
      <c r="Q1037" s="351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5"/>
      <c r="P1038" s="90"/>
      <c r="Q1038" s="351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5"/>
      <c r="P1039" s="90"/>
      <c r="Q1039" s="351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5"/>
      <c r="P1040" s="90"/>
      <c r="Q1040" s="351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5"/>
      <c r="P1041" s="90"/>
      <c r="Q1041" s="351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5"/>
      <c r="P1042" s="90"/>
      <c r="Q1042" s="351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5"/>
      <c r="P1043" s="90"/>
      <c r="Q1043" s="351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5"/>
      <c r="P1044" s="90"/>
      <c r="Q1044" s="351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5"/>
      <c r="P1045" s="90"/>
      <c r="Q1045" s="351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5"/>
      <c r="P1046" s="90"/>
      <c r="Q1046" s="351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5"/>
      <c r="P1047" s="90"/>
      <c r="Q1047" s="351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5"/>
      <c r="P1048" s="90"/>
      <c r="Q1048" s="351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5"/>
      <c r="P1049" s="90"/>
      <c r="Q1049" s="351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5"/>
      <c r="P1050" s="90"/>
      <c r="Q1050" s="351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5"/>
      <c r="P1051" s="90"/>
      <c r="Q1051" s="351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5"/>
      <c r="P1052" s="90"/>
      <c r="Q1052" s="351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5"/>
      <c r="P1053" s="90"/>
      <c r="Q1053" s="351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5"/>
      <c r="P1054" s="90"/>
      <c r="Q1054" s="351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5"/>
      <c r="P1055" s="90"/>
      <c r="Q1055" s="351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5"/>
      <c r="P1056" s="90"/>
      <c r="Q1056" s="351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5"/>
      <c r="P1057" s="90"/>
      <c r="Q1057" s="351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5"/>
      <c r="P1058" s="90"/>
      <c r="Q1058" s="351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5"/>
      <c r="P1059" s="90"/>
      <c r="Q1059" s="351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5"/>
      <c r="P1060" s="90"/>
      <c r="Q1060" s="351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5"/>
      <c r="P1061" s="90"/>
      <c r="Q1061" s="351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5"/>
      <c r="P1062" s="90"/>
      <c r="Q1062" s="351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5"/>
      <c r="P1063" s="90"/>
      <c r="Q1063" s="351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5"/>
      <c r="P1064" s="90"/>
      <c r="Q1064" s="351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5"/>
      <c r="P1065" s="90"/>
      <c r="Q1065" s="351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5"/>
      <c r="P1066" s="90"/>
      <c r="Q1066" s="351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5"/>
      <c r="P1067" s="90"/>
      <c r="Q1067" s="351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5"/>
      <c r="P1068" s="90"/>
      <c r="Q1068" s="351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5"/>
      <c r="P1069" s="90"/>
      <c r="Q1069" s="351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5"/>
      <c r="P1070" s="90"/>
      <c r="Q1070" s="351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5"/>
      <c r="P1071" s="90"/>
      <c r="Q1071" s="351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5"/>
      <c r="P1072" s="90"/>
      <c r="Q1072" s="351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5"/>
      <c r="P1073" s="90"/>
      <c r="Q1073" s="351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5"/>
      <c r="P1074" s="90"/>
      <c r="Q1074" s="351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5"/>
      <c r="P1075" s="90"/>
      <c r="Q1075" s="351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5"/>
      <c r="P1076" s="90"/>
      <c r="Q1076" s="351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5"/>
      <c r="P1077" s="90"/>
      <c r="Q1077" s="351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5"/>
      <c r="P1078" s="90"/>
      <c r="Q1078" s="351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5"/>
      <c r="P1079" s="90"/>
      <c r="Q1079" s="351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5"/>
      <c r="P1080" s="90"/>
      <c r="Q1080" s="351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5"/>
      <c r="P1081" s="90"/>
      <c r="Q1081" s="351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5"/>
      <c r="P1082" s="90"/>
      <c r="Q1082" s="351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5"/>
      <c r="P1083" s="90"/>
      <c r="Q1083" s="351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5"/>
      <c r="P1084" s="90"/>
      <c r="Q1084" s="351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5"/>
      <c r="P1085" s="90"/>
      <c r="Q1085" s="351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5"/>
      <c r="P1086" s="90"/>
      <c r="Q1086" s="351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5"/>
      <c r="P1087" s="90"/>
      <c r="Q1087" s="351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5"/>
      <c r="P1088" s="90"/>
      <c r="Q1088" s="351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5"/>
      <c r="P1089" s="90"/>
      <c r="Q1089" s="351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5"/>
      <c r="P1090" s="90"/>
      <c r="Q1090" s="351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5"/>
      <c r="P1091" s="90"/>
      <c r="Q1091" s="351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5"/>
      <c r="P1092" s="90"/>
      <c r="Q1092" s="351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5"/>
      <c r="P1093" s="90"/>
      <c r="Q1093" s="351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5"/>
      <c r="P1094" s="90"/>
      <c r="Q1094" s="351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5"/>
      <c r="P1095" s="90"/>
      <c r="Q1095" s="351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5"/>
      <c r="P1096" s="90"/>
      <c r="Q1096" s="351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5"/>
      <c r="P1097" s="90"/>
      <c r="Q1097" s="351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5"/>
      <c r="P1098" s="90"/>
      <c r="Q1098" s="351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5"/>
      <c r="P1099" s="90"/>
      <c r="Q1099" s="351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5"/>
      <c r="P1100" s="90"/>
      <c r="Q1100" s="351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5"/>
      <c r="P1101" s="90"/>
      <c r="Q1101" s="351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5"/>
      <c r="P1102" s="90"/>
      <c r="Q1102" s="351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5"/>
      <c r="P1103" s="90"/>
      <c r="Q1103" s="351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5"/>
      <c r="P1104" s="90"/>
      <c r="Q1104" s="351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5"/>
      <c r="P1105" s="90"/>
      <c r="Q1105" s="351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5"/>
      <c r="P1106" s="90"/>
      <c r="Q1106" s="351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5"/>
      <c r="P1107" s="90"/>
      <c r="Q1107" s="351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5"/>
      <c r="P1108" s="90"/>
      <c r="Q1108" s="351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5"/>
      <c r="P1109" s="90"/>
      <c r="Q1109" s="351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5"/>
      <c r="P1110" s="90"/>
      <c r="Q1110" s="351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5"/>
      <c r="P1111" s="90"/>
      <c r="Q1111" s="351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5"/>
      <c r="P1112" s="90"/>
      <c r="Q1112" s="351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5"/>
      <c r="P1113" s="90"/>
      <c r="Q1113" s="351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5"/>
      <c r="P1114" s="90"/>
      <c r="Q1114" s="351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5"/>
      <c r="P1115" s="90"/>
      <c r="Q1115" s="351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5"/>
      <c r="P1116" s="90"/>
      <c r="Q1116" s="351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5"/>
      <c r="P1117" s="90"/>
      <c r="Q1117" s="351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5"/>
      <c r="P1118" s="90"/>
      <c r="Q1118" s="351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5"/>
      <c r="P1119" s="90"/>
      <c r="Q1119" s="351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5"/>
      <c r="P1120" s="90"/>
      <c r="Q1120" s="351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5"/>
      <c r="P1121" s="90"/>
      <c r="Q1121" s="351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5"/>
      <c r="P1122" s="90"/>
      <c r="Q1122" s="351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5"/>
      <c r="P1123" s="90"/>
      <c r="Q1123" s="351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5"/>
      <c r="P1124" s="90"/>
      <c r="Q1124" s="351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5"/>
      <c r="P1125" s="90"/>
      <c r="Q1125" s="351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5"/>
      <c r="P1126" s="90"/>
      <c r="Q1126" s="351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5"/>
      <c r="P1127" s="90"/>
      <c r="Q1127" s="351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5"/>
      <c r="P1128" s="90"/>
      <c r="Q1128" s="351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5"/>
      <c r="P1129" s="90"/>
      <c r="Q1129" s="351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5"/>
      <c r="P1130" s="90"/>
      <c r="Q1130" s="351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5"/>
      <c r="P1131" s="90"/>
      <c r="Q1131" s="351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5"/>
      <c r="P1132" s="90"/>
      <c r="Q1132" s="351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5"/>
      <c r="P1133" s="90"/>
      <c r="Q1133" s="351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5"/>
      <c r="P1134" s="90"/>
      <c r="Q1134" s="351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5"/>
      <c r="P1135" s="90"/>
      <c r="Q1135" s="351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5"/>
      <c r="P1136" s="90"/>
      <c r="Q1136" s="351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5"/>
      <c r="P1137" s="90"/>
      <c r="Q1137" s="351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5"/>
      <c r="P1138" s="90"/>
      <c r="Q1138" s="351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5"/>
      <c r="P1139" s="90"/>
      <c r="Q1139" s="351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5"/>
      <c r="P1140" s="90"/>
      <c r="Q1140" s="351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5"/>
      <c r="P1141" s="90"/>
      <c r="Q1141" s="351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5"/>
      <c r="P1142" s="90"/>
      <c r="Q1142" s="351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5"/>
      <c r="P1143" s="90"/>
      <c r="Q1143" s="351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5"/>
      <c r="P1144" s="90"/>
      <c r="Q1144" s="351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5"/>
      <c r="P1145" s="90"/>
      <c r="Q1145" s="351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5"/>
      <c r="P1146" s="90"/>
      <c r="Q1146" s="351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5"/>
      <c r="P1147" s="90"/>
      <c r="Q1147" s="351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5"/>
      <c r="P1148" s="90"/>
      <c r="Q1148" s="351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5"/>
      <c r="P1149" s="90"/>
      <c r="Q1149" s="351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5"/>
      <c r="P1150" s="90"/>
      <c r="Q1150" s="351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5"/>
      <c r="P1151" s="90"/>
      <c r="Q1151" s="351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5"/>
      <c r="P1152" s="90"/>
      <c r="Q1152" s="351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5"/>
      <c r="P1153" s="90"/>
      <c r="Q1153" s="351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5"/>
      <c r="P1154" s="90"/>
      <c r="Q1154" s="351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5"/>
      <c r="P1155" s="90"/>
      <c r="Q1155" s="351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5"/>
      <c r="P1156" s="90"/>
      <c r="Q1156" s="351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5"/>
      <c r="P1157" s="90"/>
      <c r="Q1157" s="351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5"/>
      <c r="P1158" s="90"/>
      <c r="Q1158" s="351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5"/>
      <c r="P1159" s="90"/>
      <c r="Q1159" s="351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5"/>
      <c r="P1160" s="90"/>
      <c r="Q1160" s="351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5"/>
      <c r="P1161" s="90"/>
      <c r="Q1161" s="351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5"/>
      <c r="P1162" s="90"/>
      <c r="Q1162" s="351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5"/>
      <c r="P1163" s="90"/>
      <c r="Q1163" s="351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5"/>
      <c r="P1164" s="90"/>
      <c r="Q1164" s="351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5"/>
      <c r="P1165" s="90"/>
      <c r="Q1165" s="351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5"/>
      <c r="P1166" s="90"/>
      <c r="Q1166" s="351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5"/>
      <c r="P1167" s="90"/>
      <c r="Q1167" s="351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5"/>
      <c r="P1168" s="90"/>
      <c r="Q1168" s="351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5"/>
      <c r="P1169" s="90"/>
      <c r="Q1169" s="351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5"/>
      <c r="P1170" s="90"/>
      <c r="Q1170" s="351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5"/>
      <c r="P1171" s="90"/>
      <c r="Q1171" s="351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5"/>
      <c r="P1172" s="90"/>
      <c r="Q1172" s="351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5"/>
      <c r="P1173" s="90"/>
      <c r="Q1173" s="351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5"/>
      <c r="P1174" s="90"/>
      <c r="Q1174" s="351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5"/>
      <c r="P1175" s="90"/>
      <c r="Q1175" s="351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5"/>
      <c r="P1176" s="90"/>
      <c r="Q1176" s="351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5"/>
      <c r="P1177" s="90"/>
      <c r="Q1177" s="351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5"/>
      <c r="P1178" s="90"/>
      <c r="Q1178" s="351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5"/>
      <c r="P1179" s="90"/>
      <c r="Q1179" s="351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5"/>
      <c r="P1180" s="90"/>
      <c r="Q1180" s="351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5"/>
      <c r="P1181" s="90"/>
      <c r="Q1181" s="351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5"/>
      <c r="P1182" s="90"/>
      <c r="Q1182" s="351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5"/>
      <c r="P1183" s="90"/>
      <c r="Q1183" s="351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5"/>
      <c r="P1184" s="90"/>
      <c r="Q1184" s="351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5"/>
      <c r="P1185" s="90"/>
      <c r="Q1185" s="351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5"/>
      <c r="P1186" s="90"/>
      <c r="Q1186" s="351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5"/>
      <c r="P1187" s="90"/>
      <c r="Q1187" s="351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5"/>
      <c r="P1188" s="90"/>
      <c r="Q1188" s="351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5"/>
      <c r="P1189" s="90"/>
      <c r="Q1189" s="351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5"/>
      <c r="P1190" s="90"/>
      <c r="Q1190" s="351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5"/>
      <c r="P1191" s="90"/>
      <c r="Q1191" s="351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5"/>
      <c r="P1192" s="90"/>
      <c r="Q1192" s="351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5"/>
      <c r="P1193" s="90"/>
      <c r="Q1193" s="351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5"/>
      <c r="P1194" s="90"/>
      <c r="Q1194" s="351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5"/>
      <c r="P1195" s="90"/>
      <c r="Q1195" s="351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5"/>
      <c r="P1196" s="90"/>
      <c r="Q1196" s="351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5"/>
      <c r="P1197" s="90"/>
      <c r="Q1197" s="351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5"/>
      <c r="P1198" s="90"/>
      <c r="Q1198" s="351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5"/>
      <c r="P1199" s="90"/>
      <c r="Q1199" s="351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5"/>
      <c r="P1200" s="90"/>
      <c r="Q1200" s="351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5"/>
      <c r="P1201" s="90"/>
      <c r="Q1201" s="351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5"/>
      <c r="P1202" s="90"/>
      <c r="Q1202" s="351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5"/>
      <c r="P1203" s="90"/>
      <c r="Q1203" s="351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5"/>
      <c r="P1204" s="90"/>
      <c r="Q1204" s="351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5"/>
      <c r="P1205" s="90"/>
      <c r="Q1205" s="351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5"/>
      <c r="P1206" s="90"/>
      <c r="Q1206" s="351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5"/>
      <c r="P1207" s="90"/>
      <c r="Q1207" s="351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5"/>
      <c r="P1208" s="90"/>
      <c r="Q1208" s="351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5"/>
      <c r="P1209" s="90"/>
      <c r="Q1209" s="351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5"/>
      <c r="P1210" s="90"/>
      <c r="Q1210" s="351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5"/>
      <c r="P1211" s="90"/>
      <c r="Q1211" s="351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5"/>
      <c r="P1212" s="90"/>
      <c r="Q1212" s="351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5"/>
      <c r="P1213" s="90"/>
      <c r="Q1213" s="351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5"/>
      <c r="P1214" s="90"/>
      <c r="Q1214" s="351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5"/>
      <c r="P1215" s="90"/>
      <c r="Q1215" s="351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5"/>
      <c r="P1216" s="90"/>
      <c r="Q1216" s="351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5"/>
      <c r="P1217" s="90"/>
      <c r="Q1217" s="351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5"/>
      <c r="P1218" s="90"/>
      <c r="Q1218" s="351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5"/>
      <c r="P1219" s="90"/>
      <c r="Q1219" s="351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5"/>
      <c r="P1220" s="90"/>
      <c r="Q1220" s="351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5"/>
      <c r="P1221" s="90"/>
      <c r="Q1221" s="351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5"/>
      <c r="P1222" s="90"/>
      <c r="Q1222" s="351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5"/>
      <c r="P1223" s="90"/>
      <c r="Q1223" s="351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5"/>
      <c r="P1224" s="90"/>
      <c r="Q1224" s="351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5"/>
      <c r="P1225" s="90"/>
      <c r="Q1225" s="351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5"/>
      <c r="P1226" s="90"/>
      <c r="Q1226" s="351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5"/>
      <c r="P1227" s="90"/>
      <c r="Q1227" s="351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5"/>
      <c r="P1228" s="90"/>
      <c r="Q1228" s="351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5"/>
      <c r="P1229" s="90"/>
      <c r="Q1229" s="351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5"/>
      <c r="P1230" s="90"/>
      <c r="Q1230" s="351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5"/>
      <c r="P1231" s="90"/>
      <c r="Q1231" s="351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5"/>
      <c r="P1232" s="90"/>
      <c r="Q1232" s="351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5"/>
      <c r="P1233" s="90"/>
      <c r="Q1233" s="351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5"/>
      <c r="P1234" s="90"/>
      <c r="Q1234" s="351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5"/>
      <c r="P1235" s="90"/>
      <c r="Q1235" s="351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5"/>
      <c r="P1236" s="90"/>
      <c r="Q1236" s="351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5"/>
      <c r="P1237" s="90"/>
      <c r="Q1237" s="351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5"/>
      <c r="P1238" s="90"/>
      <c r="Q1238" s="351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5"/>
      <c r="P1239" s="90"/>
      <c r="Q1239" s="351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5"/>
      <c r="P1240" s="90"/>
      <c r="Q1240" s="351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5"/>
      <c r="P1241" s="90"/>
      <c r="Q1241" s="351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5"/>
      <c r="P1242" s="90"/>
      <c r="Q1242" s="351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5"/>
      <c r="P1243" s="90"/>
      <c r="Q1243" s="351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5"/>
      <c r="P1244" s="90"/>
      <c r="Q1244" s="351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5"/>
      <c r="P1245" s="90"/>
      <c r="Q1245" s="351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5"/>
      <c r="P1246" s="90"/>
      <c r="Q1246" s="351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5"/>
      <c r="P1247" s="90"/>
      <c r="Q1247" s="351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5"/>
      <c r="P1248" s="90"/>
      <c r="Q1248" s="351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5"/>
      <c r="P1249" s="90"/>
      <c r="Q1249" s="351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5"/>
      <c r="P1250" s="90"/>
      <c r="Q1250" s="351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5"/>
      <c r="P1251" s="90"/>
      <c r="Q1251" s="351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5"/>
      <c r="P1252" s="90"/>
      <c r="Q1252" s="351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5"/>
      <c r="P1253" s="90"/>
      <c r="Q1253" s="351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5"/>
      <c r="P1254" s="90"/>
      <c r="Q1254" s="351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5"/>
      <c r="P1255" s="90"/>
      <c r="Q1255" s="351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5"/>
      <c r="P1256" s="90"/>
      <c r="Q1256" s="351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5"/>
      <c r="P1257" s="90"/>
      <c r="Q1257" s="351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5"/>
      <c r="P1258" s="90"/>
      <c r="Q1258" s="351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5"/>
      <c r="P1259" s="90"/>
      <c r="Q1259" s="351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5"/>
      <c r="P1260" s="90"/>
      <c r="Q1260" s="351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5"/>
      <c r="P1261" s="90"/>
      <c r="Q1261" s="351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5"/>
      <c r="P1262" s="90"/>
      <c r="Q1262" s="351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5"/>
      <c r="P1263" s="90"/>
      <c r="Q1263" s="351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5"/>
      <c r="P1264" s="90"/>
      <c r="Q1264" s="351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5"/>
      <c r="P1265" s="90"/>
      <c r="Q1265" s="351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5"/>
      <c r="P1266" s="90"/>
      <c r="Q1266" s="351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5"/>
      <c r="P1267" s="90"/>
      <c r="Q1267" s="351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5"/>
      <c r="P1268" s="90"/>
      <c r="Q1268" s="351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5"/>
      <c r="P1269" s="90"/>
      <c r="Q1269" s="351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5"/>
      <c r="P1270" s="90"/>
      <c r="Q1270" s="351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5"/>
      <c r="P1271" s="90"/>
      <c r="Q1271" s="351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5"/>
      <c r="P1272" s="90"/>
      <c r="Q1272" s="351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5"/>
      <c r="P1273" s="90"/>
      <c r="Q1273" s="351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5"/>
      <c r="P1274" s="90"/>
      <c r="Q1274" s="351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5"/>
      <c r="P1275" s="90"/>
      <c r="Q1275" s="351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5"/>
      <c r="P1276" s="90"/>
      <c r="Q1276" s="351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5"/>
      <c r="P1277" s="90"/>
      <c r="Q1277" s="351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5"/>
      <c r="P1278" s="90"/>
      <c r="Q1278" s="351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5"/>
      <c r="P1279" s="90"/>
      <c r="Q1279" s="351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5"/>
      <c r="P1280" s="90"/>
      <c r="Q1280" s="351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5"/>
      <c r="P1281" s="90"/>
      <c r="Q1281" s="351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5"/>
      <c r="P1282" s="90"/>
      <c r="Q1282" s="351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5"/>
      <c r="P1283" s="90"/>
      <c r="Q1283" s="351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5"/>
      <c r="P1284" s="90"/>
      <c r="Q1284" s="351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5"/>
      <c r="P1285" s="90"/>
      <c r="Q1285" s="351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5"/>
      <c r="P1286" s="90"/>
      <c r="Q1286" s="351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5"/>
      <c r="P1287" s="90"/>
      <c r="Q1287" s="351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5"/>
      <c r="P1288" s="90"/>
      <c r="Q1288" s="351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5"/>
      <c r="P1289" s="90"/>
      <c r="Q1289" s="351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5"/>
      <c r="P1290" s="90"/>
      <c r="Q1290" s="351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5"/>
      <c r="P1291" s="90"/>
      <c r="Q1291" s="351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5"/>
      <c r="P1292" s="90"/>
      <c r="Q1292" s="351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5"/>
      <c r="P1293" s="90"/>
      <c r="Q1293" s="351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5"/>
      <c r="P1294" s="90"/>
      <c r="Q1294" s="351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5"/>
      <c r="P1295" s="90"/>
      <c r="Q1295" s="351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5"/>
      <c r="P1296" s="90"/>
      <c r="Q1296" s="351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5"/>
      <c r="P1297" s="90"/>
      <c r="Q1297" s="351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5"/>
      <c r="P1298" s="90"/>
      <c r="Q1298" s="351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5"/>
      <c r="P1299" s="90"/>
      <c r="Q1299" s="351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5"/>
      <c r="P1300" s="90"/>
      <c r="Q1300" s="351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5"/>
      <c r="P1301" s="90"/>
      <c r="Q1301" s="351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5"/>
      <c r="P1302" s="90"/>
      <c r="Q1302" s="351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5"/>
      <c r="P1303" s="90"/>
      <c r="Q1303" s="351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5"/>
      <c r="P1304" s="90"/>
      <c r="Q1304" s="351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5"/>
      <c r="P1305" s="90"/>
      <c r="Q1305" s="351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5"/>
      <c r="P1306" s="90"/>
      <c r="Q1306" s="351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5"/>
      <c r="P1307" s="90"/>
      <c r="Q1307" s="351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5"/>
      <c r="P1308" s="90"/>
      <c r="Q1308" s="351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5"/>
      <c r="P1309" s="90"/>
      <c r="Q1309" s="351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5"/>
      <c r="P1310" s="90"/>
      <c r="Q1310" s="351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5"/>
      <c r="P1311" s="90"/>
      <c r="Q1311" s="351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5"/>
      <c r="P1312" s="90"/>
      <c r="Q1312" s="351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5"/>
      <c r="P1313" s="90"/>
      <c r="Q1313" s="351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5"/>
      <c r="P1314" s="90"/>
      <c r="Q1314" s="351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5"/>
      <c r="P1315" s="90"/>
      <c r="Q1315" s="351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5"/>
      <c r="P1316" s="90"/>
      <c r="Q1316" s="351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5"/>
      <c r="P1317" s="90"/>
      <c r="Q1317" s="351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5"/>
      <c r="P1318" s="90"/>
      <c r="Q1318" s="351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5"/>
      <c r="P1319" s="90"/>
      <c r="Q1319" s="351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5"/>
      <c r="P1320" s="90"/>
      <c r="Q1320" s="351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5"/>
      <c r="P1321" s="90"/>
      <c r="Q1321" s="351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5"/>
      <c r="P1322" s="90"/>
      <c r="Q1322" s="351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5"/>
      <c r="P1323" s="90"/>
      <c r="Q1323" s="351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5"/>
      <c r="P1324" s="90"/>
      <c r="Q1324" s="351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5"/>
      <c r="P1325" s="90"/>
      <c r="Q1325" s="351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5"/>
      <c r="P1326" s="90"/>
      <c r="Q1326" s="351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5"/>
      <c r="P1327" s="90"/>
      <c r="Q1327" s="351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5"/>
      <c r="P1328" s="90"/>
      <c r="Q1328" s="351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5"/>
      <c r="P1329" s="90"/>
      <c r="Q1329" s="351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5"/>
      <c r="P1330" s="90"/>
      <c r="Q1330" s="351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5"/>
      <c r="P1331" s="90"/>
      <c r="Q1331" s="351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5"/>
      <c r="P1332" s="90"/>
      <c r="Q1332" s="351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5"/>
      <c r="P1333" s="90"/>
      <c r="Q1333" s="351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5"/>
      <c r="P1334" s="90"/>
      <c r="Q1334" s="351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5"/>
      <c r="P1335" s="90"/>
      <c r="Q1335" s="351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5"/>
      <c r="P1336" s="90"/>
      <c r="Q1336" s="351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5"/>
      <c r="P1337" s="90"/>
      <c r="Q1337" s="351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5"/>
      <c r="P1338" s="90"/>
      <c r="Q1338" s="351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5"/>
      <c r="P1339" s="90"/>
      <c r="Q1339" s="351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5"/>
      <c r="P1340" s="90"/>
      <c r="Q1340" s="351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5"/>
      <c r="P1341" s="90"/>
      <c r="Q1341" s="351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5"/>
      <c r="P1342" s="90"/>
      <c r="Q1342" s="351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5"/>
      <c r="P1343" s="90"/>
      <c r="Q1343" s="351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5"/>
      <c r="P1344" s="90"/>
      <c r="Q1344" s="351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5"/>
      <c r="P1345" s="90"/>
      <c r="Q1345" s="351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5"/>
      <c r="P1346" s="90"/>
      <c r="Q1346" s="351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5"/>
      <c r="P1347" s="90"/>
      <c r="Q1347" s="351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5"/>
      <c r="P1348" s="90"/>
      <c r="Q1348" s="351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5"/>
      <c r="P1349" s="90"/>
      <c r="Q1349" s="351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5"/>
      <c r="P1350" s="90"/>
      <c r="Q1350" s="351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5"/>
      <c r="P1351" s="90"/>
      <c r="Q1351" s="351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5"/>
      <c r="P1352" s="90"/>
      <c r="Q1352" s="351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5"/>
      <c r="P1353" s="90"/>
      <c r="Q1353" s="351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5"/>
      <c r="P1354" s="90"/>
      <c r="Q1354" s="351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5"/>
      <c r="P1355" s="90"/>
      <c r="Q1355" s="351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5"/>
      <c r="P1356" s="90"/>
      <c r="Q1356" s="351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5"/>
      <c r="P1357" s="90"/>
      <c r="Q1357" s="351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5"/>
      <c r="P1358" s="90"/>
      <c r="Q1358" s="351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5"/>
      <c r="P1359" s="90"/>
      <c r="Q1359" s="351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5"/>
      <c r="P1360" s="90"/>
      <c r="Q1360" s="351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5"/>
      <c r="P1361" s="90"/>
      <c r="Q1361" s="351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5"/>
      <c r="P1362" s="90"/>
      <c r="Q1362" s="351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5"/>
      <c r="P1363" s="90"/>
      <c r="Q1363" s="351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5"/>
      <c r="P1364" s="90"/>
      <c r="Q1364" s="351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5"/>
      <c r="P1365" s="90"/>
      <c r="Q1365" s="351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5"/>
      <c r="P1366" s="90"/>
      <c r="Q1366" s="351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5"/>
      <c r="P1367" s="90"/>
      <c r="Q1367" s="351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5"/>
      <c r="P1368" s="90"/>
      <c r="Q1368" s="351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5"/>
      <c r="P1369" s="90"/>
      <c r="Q1369" s="351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5"/>
      <c r="P1370" s="90"/>
      <c r="Q1370" s="351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5"/>
      <c r="P1371" s="90"/>
      <c r="Q1371" s="351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5"/>
      <c r="P1372" s="90"/>
      <c r="Q1372" s="351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5"/>
      <c r="P1373" s="90"/>
      <c r="Q1373" s="351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5"/>
      <c r="P1374" s="90"/>
      <c r="Q1374" s="351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5"/>
      <c r="P1375" s="90"/>
      <c r="Q1375" s="351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5"/>
      <c r="P1376" s="90"/>
      <c r="Q1376" s="351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5"/>
      <c r="P1377" s="90"/>
      <c r="Q1377" s="351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5"/>
      <c r="P1378" s="90"/>
      <c r="Q1378" s="351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5"/>
      <c r="P1379" s="90"/>
      <c r="Q1379" s="351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5"/>
      <c r="P1380" s="90"/>
      <c r="Q1380" s="351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5"/>
      <c r="P1381" s="90"/>
      <c r="Q1381" s="351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5"/>
      <c r="P1382" s="90"/>
      <c r="Q1382" s="351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5"/>
      <c r="P1383" s="90"/>
      <c r="Q1383" s="351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5"/>
      <c r="P1384" s="90"/>
      <c r="Q1384" s="351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5"/>
      <c r="P1385" s="90"/>
      <c r="Q1385" s="351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5"/>
      <c r="P1386" s="90"/>
      <c r="Q1386" s="351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5"/>
      <c r="P1387" s="90"/>
      <c r="Q1387" s="351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5"/>
      <c r="P1388" s="90"/>
      <c r="Q1388" s="351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5"/>
      <c r="P1389" s="90"/>
      <c r="Q1389" s="351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5"/>
      <c r="P1390" s="90"/>
      <c r="Q1390" s="351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5"/>
      <c r="P1391" s="90"/>
      <c r="Q1391" s="351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5"/>
      <c r="P1392" s="90"/>
      <c r="Q1392" s="351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5"/>
      <c r="P1393" s="90"/>
      <c r="Q1393" s="351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5"/>
      <c r="P1394" s="90"/>
      <c r="Q1394" s="351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5"/>
      <c r="P1395" s="90"/>
      <c r="Q1395" s="351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5"/>
      <c r="P1396" s="90"/>
      <c r="Q1396" s="351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5"/>
      <c r="P1397" s="90"/>
      <c r="Q1397" s="351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5"/>
      <c r="P1398" s="90"/>
      <c r="Q1398" s="351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5"/>
      <c r="P1399" s="90"/>
      <c r="Q1399" s="351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5"/>
      <c r="P1400" s="90"/>
      <c r="Q1400" s="351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5"/>
      <c r="P1401" s="90"/>
      <c r="Q1401" s="351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5"/>
      <c r="P1402" s="90"/>
      <c r="Q1402" s="351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5"/>
      <c r="P1403" s="90"/>
      <c r="Q1403" s="351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5"/>
      <c r="P1404" s="90"/>
      <c r="Q1404" s="351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5"/>
      <c r="P1405" s="90"/>
      <c r="Q1405" s="351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5"/>
      <c r="P1406" s="90"/>
      <c r="Q1406" s="351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5"/>
      <c r="P1407" s="90"/>
      <c r="Q1407" s="351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5"/>
      <c r="P1408" s="90"/>
      <c r="Q1408" s="351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5"/>
      <c r="P1409" s="90"/>
      <c r="Q1409" s="351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5"/>
      <c r="P1410" s="90"/>
      <c r="Q1410" s="351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5"/>
      <c r="P1411" s="90"/>
      <c r="Q1411" s="351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5"/>
      <c r="P1412" s="90"/>
      <c r="Q1412" s="351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5"/>
      <c r="P1413" s="90"/>
      <c r="Q1413" s="351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5"/>
      <c r="P1414" s="90"/>
      <c r="Q1414" s="351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5"/>
      <c r="P1415" s="90"/>
      <c r="Q1415" s="351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5"/>
      <c r="P1416" s="90"/>
      <c r="Q1416" s="351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5"/>
      <c r="P1417" s="90"/>
      <c r="Q1417" s="351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5"/>
      <c r="P1418" s="90"/>
      <c r="Q1418" s="351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5"/>
      <c r="P1419" s="90"/>
      <c r="Q1419" s="351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5"/>
      <c r="P1420" s="90"/>
      <c r="Q1420" s="351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5"/>
      <c r="P1421" s="90"/>
      <c r="Q1421" s="351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5"/>
      <c r="P1422" s="90"/>
      <c r="Q1422" s="351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5"/>
      <c r="P1423" s="90"/>
      <c r="Q1423" s="351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5"/>
      <c r="P1424" s="90"/>
      <c r="Q1424" s="351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5"/>
      <c r="P1425" s="90"/>
      <c r="Q1425" s="351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5"/>
      <c r="P1426" s="90"/>
      <c r="Q1426" s="351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5"/>
      <c r="P1427" s="90"/>
      <c r="Q1427" s="351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5"/>
      <c r="P1428" s="90"/>
      <c r="Q1428" s="351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5"/>
      <c r="P1429" s="90"/>
      <c r="Q1429" s="351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5"/>
      <c r="P1430" s="90"/>
      <c r="Q1430" s="351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5"/>
      <c r="P1431" s="90"/>
      <c r="Q1431" s="351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5"/>
      <c r="P1432" s="90"/>
      <c r="Q1432" s="351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5"/>
      <c r="P1433" s="90"/>
      <c r="Q1433" s="351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5"/>
      <c r="P1434" s="90"/>
      <c r="Q1434" s="351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5"/>
      <c r="P1435" s="90"/>
      <c r="Q1435" s="351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5"/>
      <c r="P1436" s="90"/>
      <c r="Q1436" s="351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5"/>
      <c r="P1437" s="90"/>
      <c r="Q1437" s="351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5"/>
      <c r="P1438" s="90"/>
      <c r="Q1438" s="351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5"/>
      <c r="P1439" s="90"/>
      <c r="Q1439" s="351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5"/>
      <c r="P1440" s="90"/>
      <c r="Q1440" s="351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5"/>
      <c r="P1441" s="90"/>
      <c r="Q1441" s="351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5"/>
      <c r="P1442" s="90"/>
      <c r="Q1442" s="351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5"/>
      <c r="P1443" s="90"/>
      <c r="Q1443" s="351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5"/>
      <c r="P1444" s="90"/>
      <c r="Q1444" s="351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5"/>
      <c r="P1445" s="90"/>
      <c r="Q1445" s="351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5"/>
      <c r="P1446" s="90"/>
      <c r="Q1446" s="351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5"/>
      <c r="P1447" s="90"/>
      <c r="Q1447" s="351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5"/>
      <c r="P1448" s="90"/>
      <c r="Q1448" s="351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5"/>
      <c r="P1449" s="90"/>
      <c r="Q1449" s="351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5"/>
      <c r="P1450" s="90"/>
      <c r="Q1450" s="351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5"/>
      <c r="P1451" s="90"/>
      <c r="Q1451" s="351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5"/>
      <c r="P1452" s="90"/>
      <c r="Q1452" s="351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5"/>
      <c r="P1453" s="90"/>
      <c r="Q1453" s="351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5"/>
      <c r="P1454" s="90"/>
      <c r="Q1454" s="351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5"/>
      <c r="P1455" s="90"/>
      <c r="Q1455" s="351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5"/>
      <c r="P1456" s="90"/>
      <c r="Q1456" s="351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5"/>
      <c r="P1457" s="90"/>
      <c r="Q1457" s="351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5"/>
      <c r="P1458" s="90"/>
      <c r="Q1458" s="351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5"/>
      <c r="P1459" s="90"/>
      <c r="Q1459" s="351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5"/>
      <c r="P1460" s="90"/>
      <c r="Q1460" s="351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5"/>
      <c r="P1461" s="90"/>
      <c r="Q1461" s="351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5"/>
      <c r="P1462" s="90"/>
      <c r="Q1462" s="351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5"/>
      <c r="P1463" s="90"/>
      <c r="Q1463" s="351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5"/>
      <c r="P1464" s="90"/>
      <c r="Q1464" s="351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5"/>
      <c r="P1465" s="90"/>
      <c r="Q1465" s="351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5"/>
      <c r="P1466" s="90"/>
      <c r="Q1466" s="351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5"/>
      <c r="P1467" s="90"/>
      <c r="Q1467" s="351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5"/>
      <c r="P1468" s="90"/>
      <c r="Q1468" s="351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5"/>
      <c r="P1469" s="90"/>
      <c r="Q1469" s="351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5"/>
      <c r="P1470" s="90"/>
      <c r="Q1470" s="351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5"/>
      <c r="P1471" s="90"/>
      <c r="Q1471" s="351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5"/>
      <c r="P1472" s="90"/>
      <c r="Q1472" s="351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5"/>
      <c r="P1473" s="90"/>
      <c r="Q1473" s="351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5"/>
      <c r="P1474" s="90"/>
      <c r="Q1474" s="351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5"/>
      <c r="P1475" s="90"/>
      <c r="Q1475" s="351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5"/>
      <c r="P1476" s="90"/>
      <c r="Q1476" s="351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5"/>
      <c r="P1477" s="90"/>
      <c r="Q1477" s="351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5"/>
      <c r="P1478" s="90"/>
      <c r="Q1478" s="351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5"/>
      <c r="P1479" s="90"/>
      <c r="Q1479" s="351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5"/>
      <c r="P1480" s="90"/>
      <c r="Q1480" s="351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5"/>
      <c r="P1481" s="90"/>
      <c r="Q1481" s="351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5"/>
      <c r="P1482" s="90"/>
      <c r="Q1482" s="351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5"/>
      <c r="P1483" s="90"/>
      <c r="Q1483" s="351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5"/>
      <c r="P1484" s="90"/>
      <c r="Q1484" s="351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5"/>
      <c r="P1485" s="90"/>
      <c r="Q1485" s="351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5"/>
      <c r="P1486" s="90"/>
      <c r="Q1486" s="351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5"/>
      <c r="P1487" s="90"/>
      <c r="Q1487" s="351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5"/>
      <c r="P1488" s="90"/>
      <c r="Q1488" s="351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5"/>
      <c r="P1489" s="90"/>
      <c r="Q1489" s="351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5"/>
      <c r="P1490" s="90"/>
      <c r="Q1490" s="351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5"/>
      <c r="P1491" s="90"/>
      <c r="Q1491" s="351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5"/>
      <c r="P1492" s="90"/>
      <c r="Q1492" s="351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5"/>
      <c r="P1493" s="90"/>
      <c r="Q1493" s="351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5"/>
      <c r="P1494" s="90"/>
      <c r="Q1494" s="351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5"/>
      <c r="P1495" s="90"/>
      <c r="Q1495" s="351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5"/>
      <c r="P1496" s="90"/>
      <c r="Q1496" s="351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5"/>
      <c r="P1497" s="90"/>
      <c r="Q1497" s="351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5"/>
      <c r="P1498" s="90"/>
      <c r="Q1498" s="351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5"/>
      <c r="P1499" s="90"/>
      <c r="Q1499" s="351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5"/>
      <c r="P1500" s="90"/>
      <c r="Q1500" s="351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5"/>
      <c r="P1501" s="90"/>
      <c r="Q1501" s="351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5"/>
      <c r="P1502" s="90"/>
      <c r="Q1502" s="351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5"/>
      <c r="P1503" s="90"/>
      <c r="Q1503" s="351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5"/>
      <c r="P1504" s="90"/>
      <c r="Q1504" s="351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5"/>
      <c r="P1505" s="90"/>
      <c r="Q1505" s="351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5"/>
      <c r="P1506" s="90"/>
      <c r="Q1506" s="351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5"/>
      <c r="P1507" s="90"/>
      <c r="Q1507" s="351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5"/>
      <c r="P1508" s="90"/>
      <c r="Q1508" s="351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5"/>
      <c r="P1509" s="90"/>
      <c r="Q1509" s="351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5"/>
      <c r="P1510" s="90"/>
      <c r="Q1510" s="351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5"/>
      <c r="P1511" s="90"/>
      <c r="Q1511" s="351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5"/>
      <c r="P1512" s="90"/>
      <c r="Q1512" s="351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5"/>
      <c r="P1513" s="90"/>
      <c r="Q1513" s="351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5"/>
      <c r="P1514" s="90"/>
      <c r="Q1514" s="351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5"/>
      <c r="P1515" s="90"/>
      <c r="Q1515" s="351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5"/>
      <c r="P1516" s="90"/>
      <c r="Q1516" s="351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5"/>
      <c r="P1517" s="90"/>
      <c r="Q1517" s="351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5"/>
      <c r="P1518" s="90"/>
      <c r="Q1518" s="351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5"/>
      <c r="P1519" s="90"/>
      <c r="Q1519" s="351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5"/>
      <c r="P1520" s="90"/>
      <c r="Q1520" s="351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5"/>
      <c r="P1521" s="90"/>
      <c r="Q1521" s="351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5"/>
      <c r="P1522" s="90"/>
      <c r="Q1522" s="351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5"/>
      <c r="P1523" s="90"/>
      <c r="Q1523" s="351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5"/>
      <c r="P1524" s="90"/>
      <c r="Q1524" s="351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5"/>
      <c r="P1525" s="90"/>
      <c r="Q1525" s="351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5"/>
      <c r="P1526" s="90"/>
      <c r="Q1526" s="351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5"/>
      <c r="P1527" s="90"/>
      <c r="Q1527" s="351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5"/>
      <c r="P1528" s="90"/>
      <c r="Q1528" s="351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5"/>
      <c r="P1529" s="90"/>
      <c r="Q1529" s="351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5"/>
      <c r="P1530" s="90"/>
      <c r="Q1530" s="351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5"/>
      <c r="P1531" s="90"/>
      <c r="Q1531" s="351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5"/>
      <c r="P1532" s="90"/>
      <c r="Q1532" s="351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5"/>
      <c r="P1533" s="90"/>
      <c r="Q1533" s="351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5"/>
      <c r="P1534" s="90"/>
      <c r="Q1534" s="351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5"/>
      <c r="P1535" s="90"/>
      <c r="Q1535" s="351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5"/>
      <c r="P1536" s="90"/>
      <c r="Q1536" s="351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5"/>
      <c r="P1537" s="90"/>
      <c r="Q1537" s="351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5"/>
      <c r="P1538" s="90"/>
      <c r="Q1538" s="351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5"/>
      <c r="P1539" s="90"/>
      <c r="Q1539" s="351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5"/>
      <c r="P1540" s="90"/>
      <c r="Q1540" s="351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5"/>
      <c r="P1541" s="90"/>
      <c r="Q1541" s="351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5"/>
      <c r="P1542" s="90"/>
      <c r="Q1542" s="351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5"/>
      <c r="P1543" s="90"/>
      <c r="Q1543" s="351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5"/>
      <c r="P1544" s="90"/>
      <c r="Q1544" s="351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5"/>
      <c r="P1545" s="90"/>
      <c r="Q1545" s="351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5"/>
      <c r="P1546" s="90"/>
      <c r="Q1546" s="351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5"/>
      <c r="P1547" s="90"/>
      <c r="Q1547" s="351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5"/>
      <c r="P1548" s="90"/>
      <c r="Q1548" s="351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5"/>
      <c r="P1549" s="90"/>
      <c r="Q1549" s="351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5"/>
      <c r="P1550" s="90"/>
      <c r="Q1550" s="351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5"/>
      <c r="P1551" s="90"/>
      <c r="Q1551" s="351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5"/>
      <c r="P1552" s="90"/>
      <c r="Q1552" s="351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5"/>
      <c r="P1553" s="90"/>
      <c r="Q1553" s="351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5"/>
      <c r="P1554" s="90"/>
      <c r="Q1554" s="351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5"/>
      <c r="P1555" s="90"/>
      <c r="Q1555" s="351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5"/>
      <c r="P1556" s="90"/>
      <c r="Q1556" s="351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5"/>
      <c r="P1557" s="90"/>
      <c r="Q1557" s="351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5"/>
      <c r="P1558" s="90"/>
      <c r="Q1558" s="351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5"/>
      <c r="P1559" s="90"/>
      <c r="Q1559" s="351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5"/>
      <c r="P1560" s="90"/>
      <c r="Q1560" s="351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5"/>
      <c r="P1561" s="90"/>
      <c r="Q1561" s="351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5"/>
      <c r="P1562" s="90"/>
      <c r="Q1562" s="351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5"/>
      <c r="P1563" s="90"/>
      <c r="Q1563" s="351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5"/>
      <c r="P1564" s="90"/>
      <c r="Q1564" s="351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5"/>
      <c r="P1565" s="90"/>
      <c r="Q1565" s="351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5"/>
      <c r="P1566" s="90"/>
      <c r="Q1566" s="351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5"/>
      <c r="P1567" s="90"/>
      <c r="Q1567" s="351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5"/>
      <c r="P1568" s="90"/>
      <c r="Q1568" s="351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5"/>
      <c r="P1569" s="90"/>
      <c r="Q1569" s="351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5"/>
      <c r="P1570" s="90"/>
      <c r="Q1570" s="351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5"/>
      <c r="P1571" s="90"/>
      <c r="Q1571" s="351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5"/>
      <c r="P1572" s="90"/>
      <c r="Q1572" s="351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5"/>
      <c r="P1573" s="90"/>
      <c r="Q1573" s="351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5"/>
      <c r="P1574" s="90"/>
      <c r="Q1574" s="351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5"/>
      <c r="P1575" s="90"/>
      <c r="Q1575" s="351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5"/>
      <c r="P1576" s="90"/>
      <c r="Q1576" s="351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5"/>
      <c r="P1577" s="90"/>
      <c r="Q1577" s="351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5"/>
      <c r="P1578" s="90"/>
      <c r="Q1578" s="351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5"/>
      <c r="P1579" s="90"/>
      <c r="Q1579" s="351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5"/>
      <c r="P1580" s="90"/>
      <c r="Q1580" s="351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5"/>
      <c r="P1581" s="90"/>
      <c r="Q1581" s="351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5"/>
      <c r="P1582" s="90"/>
      <c r="Q1582" s="351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5"/>
      <c r="P1583" s="90"/>
      <c r="Q1583" s="351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5"/>
      <c r="P1584" s="90"/>
      <c r="Q1584" s="351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5"/>
      <c r="P1585" s="90"/>
      <c r="Q1585" s="351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5"/>
      <c r="P1586" s="90"/>
      <c r="Q1586" s="351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5"/>
      <c r="P1587" s="90"/>
      <c r="Q1587" s="351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5"/>
      <c r="P1588" s="90"/>
      <c r="Q1588" s="351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5"/>
      <c r="P1589" s="90"/>
      <c r="Q1589" s="351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5"/>
      <c r="P1590" s="90"/>
      <c r="Q1590" s="351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5"/>
      <c r="P1591" s="90"/>
      <c r="Q1591" s="351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5"/>
      <c r="P1592" s="90"/>
      <c r="Q1592" s="351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5"/>
      <c r="P1593" s="90"/>
      <c r="Q1593" s="351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5"/>
      <c r="P1594" s="90"/>
      <c r="Q1594" s="351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5"/>
      <c r="P1595" s="90"/>
      <c r="Q1595" s="351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5"/>
      <c r="P1596" s="90"/>
      <c r="Q1596" s="351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5"/>
      <c r="P1597" s="90"/>
      <c r="Q1597" s="351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5"/>
      <c r="P1598" s="90"/>
      <c r="Q1598" s="351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5"/>
      <c r="P1599" s="90"/>
      <c r="Q1599" s="351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5"/>
      <c r="P1600" s="90"/>
      <c r="Q1600" s="351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5"/>
      <c r="P1601" s="90"/>
      <c r="Q1601" s="351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5"/>
      <c r="P1602" s="90"/>
      <c r="Q1602" s="351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5"/>
      <c r="P1603" s="90"/>
      <c r="Q1603" s="351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5"/>
      <c r="P1604" s="90"/>
      <c r="Q1604" s="351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5"/>
      <c r="P1605" s="90"/>
      <c r="Q1605" s="351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5"/>
      <c r="P1606" s="90"/>
      <c r="Q1606" s="351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5"/>
      <c r="P1607" s="90"/>
      <c r="Q1607" s="351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5"/>
      <c r="P1608" s="90"/>
      <c r="Q1608" s="351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5"/>
      <c r="P1609" s="90"/>
      <c r="Q1609" s="351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5"/>
      <c r="P1610" s="90"/>
      <c r="Q1610" s="351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5"/>
      <c r="P1611" s="90"/>
      <c r="Q1611" s="351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5"/>
      <c r="P1612" s="90"/>
      <c r="Q1612" s="351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5"/>
      <c r="P1613" s="90"/>
      <c r="Q1613" s="351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5"/>
      <c r="P1614" s="90"/>
      <c r="Q1614" s="351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5"/>
      <c r="P1615" s="90"/>
      <c r="Q1615" s="351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5"/>
      <c r="P1616" s="90"/>
      <c r="Q1616" s="351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5"/>
      <c r="P1617" s="90"/>
      <c r="Q1617" s="351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5"/>
      <c r="P1618" s="90"/>
      <c r="Q1618" s="351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5"/>
      <c r="P1619" s="90"/>
      <c r="Q1619" s="351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5"/>
      <c r="P1620" s="90"/>
      <c r="Q1620" s="351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5"/>
      <c r="P1621" s="90"/>
      <c r="Q1621" s="351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5"/>
      <c r="P1622" s="90"/>
      <c r="Q1622" s="351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5"/>
      <c r="P1623" s="90"/>
      <c r="Q1623" s="351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5"/>
      <c r="P1624" s="90"/>
      <c r="Q1624" s="351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5"/>
      <c r="P1625" s="90"/>
      <c r="Q1625" s="351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5"/>
      <c r="P1626" s="90"/>
      <c r="Q1626" s="351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5"/>
      <c r="P1627" s="90"/>
      <c r="Q1627" s="351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5"/>
      <c r="P1628" s="90"/>
      <c r="Q1628" s="351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5"/>
      <c r="P1629" s="90"/>
      <c r="Q1629" s="351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5"/>
      <c r="P1630" s="90"/>
      <c r="Q1630" s="351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5"/>
      <c r="P1631" s="90"/>
      <c r="Q1631" s="351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5"/>
      <c r="P1632" s="90"/>
      <c r="Q1632" s="351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5"/>
      <c r="P1633" s="90"/>
      <c r="Q1633" s="351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5"/>
      <c r="P1634" s="90"/>
      <c r="Q1634" s="351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5"/>
      <c r="P1635" s="90"/>
      <c r="Q1635" s="351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5"/>
      <c r="P1636" s="90"/>
      <c r="Q1636" s="351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5"/>
      <c r="P1637" s="90"/>
      <c r="Q1637" s="351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5"/>
      <c r="P1638" s="90"/>
      <c r="Q1638" s="351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5"/>
      <c r="P1639" s="90"/>
      <c r="Q1639" s="351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5"/>
      <c r="P1640" s="90"/>
      <c r="Q1640" s="351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5"/>
      <c r="P1641" s="90"/>
      <c r="Q1641" s="351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5"/>
      <c r="P1642" s="90"/>
      <c r="Q1642" s="351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5"/>
      <c r="P1643" s="90"/>
      <c r="Q1643" s="351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5"/>
      <c r="P1644" s="90"/>
      <c r="Q1644" s="351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5"/>
      <c r="P1645" s="90"/>
      <c r="Q1645" s="351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5"/>
      <c r="P1646" s="90"/>
      <c r="Q1646" s="351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5"/>
      <c r="P1647" s="90"/>
      <c r="Q1647" s="351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5"/>
      <c r="P1648" s="90"/>
      <c r="Q1648" s="351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5"/>
      <c r="P1649" s="90"/>
      <c r="Q1649" s="351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5"/>
      <c r="P1650" s="90"/>
      <c r="Q1650" s="351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5"/>
      <c r="P1651" s="90"/>
      <c r="Q1651" s="351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5"/>
      <c r="P1652" s="90"/>
      <c r="Q1652" s="351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5"/>
      <c r="P1653" s="90"/>
      <c r="Q1653" s="351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5"/>
      <c r="P1654" s="90"/>
      <c r="Q1654" s="351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5"/>
      <c r="P1655" s="90"/>
      <c r="Q1655" s="351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5"/>
      <c r="P1656" s="90"/>
      <c r="Q1656" s="351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5"/>
      <c r="P1657" s="90"/>
      <c r="Q1657" s="351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5"/>
      <c r="P1658" s="90"/>
      <c r="Q1658" s="351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5"/>
      <c r="P1659" s="90"/>
      <c r="Q1659" s="351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5"/>
      <c r="P1660" s="90"/>
      <c r="Q1660" s="351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5"/>
      <c r="P1661" s="90"/>
      <c r="Q1661" s="351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5"/>
      <c r="P1662" s="90"/>
      <c r="Q1662" s="351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5"/>
      <c r="P1663" s="90"/>
      <c r="Q1663" s="351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5"/>
      <c r="P1664" s="90"/>
      <c r="Q1664" s="351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5"/>
      <c r="P1665" s="90"/>
      <c r="Q1665" s="351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5"/>
      <c r="P1666" s="90"/>
      <c r="Q1666" s="351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5"/>
      <c r="P1667" s="90"/>
      <c r="Q1667" s="351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5"/>
      <c r="P1668" s="90"/>
      <c r="Q1668" s="351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5"/>
      <c r="P1669" s="90"/>
      <c r="Q1669" s="351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5"/>
      <c r="P1670" s="90"/>
      <c r="Q1670" s="351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5"/>
      <c r="P1671" s="90"/>
      <c r="Q1671" s="351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5"/>
      <c r="P1672" s="90"/>
      <c r="Q1672" s="351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5"/>
      <c r="P1673" s="90"/>
      <c r="Q1673" s="351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5"/>
      <c r="P1674" s="90"/>
      <c r="Q1674" s="351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5"/>
      <c r="P1675" s="90"/>
      <c r="Q1675" s="351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5"/>
      <c r="P1676" s="90"/>
      <c r="Q1676" s="351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5"/>
      <c r="P1677" s="90"/>
      <c r="Q1677" s="351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5"/>
      <c r="P1678" s="90"/>
      <c r="Q1678" s="351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5"/>
      <c r="P1679" s="90"/>
      <c r="Q1679" s="351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5"/>
      <c r="P1680" s="90"/>
      <c r="Q1680" s="351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5"/>
      <c r="P1681" s="90"/>
      <c r="Q1681" s="351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5"/>
      <c r="P1682" s="90"/>
      <c r="Q1682" s="351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5"/>
      <c r="P1683" s="90"/>
      <c r="Q1683" s="351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5"/>
      <c r="P1684" s="90"/>
      <c r="Q1684" s="351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5"/>
      <c r="P1685" s="90"/>
      <c r="Q1685" s="351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5"/>
      <c r="P1686" s="90"/>
      <c r="Q1686" s="351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5"/>
      <c r="P1687" s="90"/>
      <c r="Q1687" s="351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5"/>
      <c r="P1688" s="90"/>
      <c r="Q1688" s="351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5"/>
      <c r="P1689" s="90"/>
      <c r="Q1689" s="351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5"/>
      <c r="P1690" s="90"/>
      <c r="Q1690" s="351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5"/>
      <c r="P1691" s="90"/>
      <c r="Q1691" s="351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5"/>
      <c r="P1692" s="90"/>
      <c r="Q1692" s="351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5"/>
      <c r="P1693" s="90"/>
      <c r="Q1693" s="351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5"/>
      <c r="P1694" s="90"/>
      <c r="Q1694" s="351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5"/>
      <c r="P1695" s="90"/>
      <c r="Q1695" s="351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5"/>
      <c r="P1696" s="90"/>
      <c r="Q1696" s="351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5"/>
      <c r="P1697" s="90"/>
      <c r="Q1697" s="351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5"/>
      <c r="P1698" s="90"/>
      <c r="Q1698" s="351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5"/>
      <c r="P1699" s="90"/>
      <c r="Q1699" s="351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5"/>
      <c r="P1700" s="90"/>
      <c r="Q1700" s="351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5"/>
      <c r="P1701" s="90"/>
      <c r="Q1701" s="351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5"/>
      <c r="P1702" s="90"/>
      <c r="Q1702" s="351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5"/>
      <c r="P1703" s="90"/>
      <c r="Q1703" s="351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5"/>
      <c r="P1704" s="90"/>
      <c r="Q1704" s="351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5"/>
      <c r="P1705" s="90"/>
      <c r="Q1705" s="351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5"/>
      <c r="P1706" s="90"/>
      <c r="Q1706" s="351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5"/>
      <c r="P1707" s="90"/>
      <c r="Q1707" s="351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5"/>
      <c r="P1708" s="90"/>
      <c r="Q1708" s="351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5"/>
      <c r="P1709" s="90"/>
      <c r="Q1709" s="351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5"/>
      <c r="P1710" s="90"/>
      <c r="Q1710" s="351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5"/>
      <c r="P1711" s="90"/>
      <c r="Q1711" s="351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5"/>
      <c r="P1712" s="90"/>
      <c r="Q1712" s="351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5"/>
      <c r="P1713" s="90"/>
      <c r="Q1713" s="351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5"/>
      <c r="P1714" s="90"/>
      <c r="Q1714" s="351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5"/>
      <c r="P1715" s="90"/>
      <c r="Q1715" s="351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5"/>
      <c r="P1716" s="90"/>
      <c r="Q1716" s="351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5"/>
      <c r="P1717" s="90"/>
      <c r="Q1717" s="351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5"/>
      <c r="P1718" s="90"/>
      <c r="Q1718" s="351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5"/>
      <c r="P1719" s="90"/>
      <c r="Q1719" s="351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5"/>
      <c r="P1720" s="90"/>
      <c r="Q1720" s="351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5"/>
      <c r="P1721" s="90"/>
      <c r="Q1721" s="351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5"/>
      <c r="P1722" s="90"/>
      <c r="Q1722" s="351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5"/>
      <c r="P1723" s="90"/>
      <c r="Q1723" s="351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5"/>
      <c r="P1724" s="90"/>
      <c r="Q1724" s="351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5"/>
      <c r="P1725" s="90"/>
      <c r="Q1725" s="351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5"/>
      <c r="P1726" s="90"/>
      <c r="Q1726" s="351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5"/>
      <c r="P1727" s="90"/>
      <c r="Q1727" s="351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5"/>
      <c r="P1728" s="90"/>
      <c r="Q1728" s="351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5"/>
      <c r="P1729" s="90"/>
      <c r="Q1729" s="351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5"/>
      <c r="P1730" s="90"/>
      <c r="Q1730" s="351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5"/>
      <c r="P1731" s="90"/>
      <c r="Q1731" s="351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5"/>
      <c r="P1732" s="90"/>
      <c r="Q1732" s="351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5"/>
      <c r="P1733" s="90"/>
      <c r="Q1733" s="351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5"/>
      <c r="P1734" s="90"/>
      <c r="Q1734" s="351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5"/>
      <c r="P1735" s="90"/>
      <c r="Q1735" s="351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5"/>
      <c r="P1736" s="90"/>
      <c r="Q1736" s="351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5"/>
      <c r="P1737" s="90"/>
      <c r="Q1737" s="351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5"/>
      <c r="P1738" s="90"/>
      <c r="Q1738" s="351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5"/>
      <c r="P1739" s="90"/>
      <c r="Q1739" s="351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5"/>
      <c r="P1740" s="90"/>
      <c r="Q1740" s="351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5"/>
      <c r="P1741" s="90"/>
      <c r="Q1741" s="351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5"/>
      <c r="P1742" s="90"/>
      <c r="Q1742" s="351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5"/>
      <c r="P1743" s="90"/>
      <c r="Q1743" s="351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5"/>
      <c r="P1744" s="90"/>
      <c r="Q1744" s="351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5"/>
      <c r="P1745" s="90"/>
      <c r="Q1745" s="351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5"/>
      <c r="P1746" s="90"/>
      <c r="Q1746" s="351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5"/>
      <c r="P1747" s="90"/>
      <c r="Q1747" s="351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5"/>
      <c r="P1748" s="90"/>
      <c r="Q1748" s="351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5"/>
      <c r="P1749" s="90"/>
      <c r="Q1749" s="351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5"/>
      <c r="P1750" s="90"/>
      <c r="Q1750" s="351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5"/>
      <c r="P1751" s="90"/>
      <c r="Q1751" s="351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5"/>
      <c r="P1752" s="90"/>
      <c r="Q1752" s="351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5"/>
      <c r="P1753" s="90"/>
      <c r="Q1753" s="351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5"/>
      <c r="P1754" s="90"/>
      <c r="Q1754" s="351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5"/>
      <c r="P1755" s="90"/>
      <c r="Q1755" s="351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5"/>
      <c r="P1756" s="90"/>
      <c r="Q1756" s="351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5"/>
      <c r="P1757" s="90"/>
      <c r="Q1757" s="351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5"/>
      <c r="P1758" s="90"/>
      <c r="Q1758" s="351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5"/>
      <c r="P1759" s="90"/>
      <c r="Q1759" s="351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5"/>
      <c r="P1760" s="90"/>
      <c r="Q1760" s="351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5"/>
      <c r="P1761" s="90"/>
      <c r="Q1761" s="351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5"/>
      <c r="P1762" s="90"/>
      <c r="Q1762" s="351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5"/>
      <c r="P1763" s="90"/>
      <c r="Q1763" s="351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5"/>
      <c r="P1764" s="90"/>
      <c r="Q1764" s="351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5"/>
      <c r="P1765" s="90"/>
      <c r="Q1765" s="351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5"/>
      <c r="P1766" s="90"/>
      <c r="Q1766" s="351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5"/>
      <c r="P1767" s="90"/>
      <c r="Q1767" s="351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5"/>
      <c r="P1768" s="90"/>
      <c r="Q1768" s="351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5"/>
      <c r="P1769" s="90"/>
      <c r="Q1769" s="351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5"/>
      <c r="P1770" s="90"/>
      <c r="Q1770" s="351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5"/>
      <c r="P1771" s="90"/>
      <c r="Q1771" s="351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5"/>
      <c r="P1772" s="90"/>
      <c r="Q1772" s="351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5"/>
      <c r="P1773" s="90"/>
      <c r="Q1773" s="351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5"/>
      <c r="P1774" s="90"/>
      <c r="Q1774" s="351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5"/>
      <c r="P1775" s="90"/>
      <c r="Q1775" s="351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5"/>
      <c r="P1776" s="90"/>
      <c r="Q1776" s="351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5"/>
      <c r="P1777" s="90"/>
      <c r="Q1777" s="351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5"/>
      <c r="P1778" s="90"/>
      <c r="Q1778" s="351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5"/>
      <c r="P1779" s="90"/>
      <c r="Q1779" s="351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5"/>
      <c r="P1780" s="90"/>
      <c r="Q1780" s="351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5"/>
      <c r="P1781" s="90"/>
      <c r="Q1781" s="351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5"/>
      <c r="P1782" s="90"/>
      <c r="Q1782" s="351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5"/>
      <c r="P1783" s="90"/>
      <c r="Q1783" s="351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5"/>
      <c r="P1784" s="90"/>
      <c r="Q1784" s="351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5"/>
      <c r="P1785" s="90"/>
      <c r="Q1785" s="351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5"/>
      <c r="P1786" s="90"/>
      <c r="Q1786" s="351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5"/>
      <c r="P1787" s="90"/>
      <c r="Q1787" s="351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5"/>
      <c r="P1788" s="90"/>
      <c r="Q1788" s="351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5"/>
      <c r="P1789" s="90"/>
      <c r="Q1789" s="351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5"/>
      <c r="P1790" s="90"/>
      <c r="Q1790" s="351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5"/>
      <c r="P1791" s="90"/>
      <c r="Q1791" s="351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5"/>
      <c r="P1792" s="90"/>
      <c r="Q1792" s="351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5"/>
      <c r="P1793" s="90"/>
      <c r="Q1793" s="351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5"/>
      <c r="P1794" s="90"/>
      <c r="Q1794" s="351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5"/>
      <c r="P1795" s="90"/>
      <c r="Q1795" s="351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5"/>
      <c r="P1796" s="90"/>
      <c r="Q1796" s="351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5"/>
      <c r="P1797" s="90"/>
      <c r="Q1797" s="351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5"/>
      <c r="P1798" s="90"/>
      <c r="Q1798" s="351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5"/>
      <c r="P1799" s="90"/>
      <c r="Q1799" s="351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5"/>
      <c r="P1800" s="90"/>
      <c r="Q1800" s="351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5"/>
      <c r="P1801" s="90"/>
      <c r="Q1801" s="351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5"/>
      <c r="P1802" s="90"/>
      <c r="Q1802" s="351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5"/>
      <c r="P1803" s="90"/>
      <c r="Q1803" s="351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5"/>
      <c r="P1804" s="90"/>
      <c r="Q1804" s="351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5"/>
      <c r="P1805" s="90"/>
      <c r="Q1805" s="351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5"/>
      <c r="P1806" s="90"/>
      <c r="Q1806" s="351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5"/>
      <c r="P1807" s="90"/>
      <c r="Q1807" s="351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5"/>
      <c r="P1808" s="90"/>
      <c r="Q1808" s="351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5"/>
      <c r="P1809" s="90"/>
      <c r="Q1809" s="351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5"/>
      <c r="P1810" s="90"/>
      <c r="Q1810" s="351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5"/>
      <c r="P1811" s="90"/>
      <c r="Q1811" s="351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5"/>
      <c r="P1812" s="90"/>
      <c r="Q1812" s="351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5"/>
      <c r="P1813" s="90"/>
      <c r="Q1813" s="351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5"/>
      <c r="P1814" s="90"/>
      <c r="Q1814" s="351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5"/>
      <c r="P1815" s="90"/>
      <c r="Q1815" s="351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5"/>
      <c r="P1816" s="90"/>
      <c r="Q1816" s="351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5"/>
      <c r="P1817" s="90"/>
      <c r="Q1817" s="351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5"/>
      <c r="P1818" s="90"/>
      <c r="Q1818" s="351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5"/>
      <c r="P1819" s="90"/>
      <c r="Q1819" s="351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5"/>
      <c r="P1820" s="90"/>
      <c r="Q1820" s="351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5"/>
      <c r="P1821" s="90"/>
      <c r="Q1821" s="351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5"/>
      <c r="P1822" s="90"/>
      <c r="Q1822" s="351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5"/>
      <c r="P1823" s="90"/>
      <c r="Q1823" s="351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5"/>
      <c r="P1824" s="90"/>
      <c r="Q1824" s="351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5"/>
      <c r="P1825" s="90"/>
      <c r="Q1825" s="351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5"/>
      <c r="P1826" s="90"/>
      <c r="Q1826" s="351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5"/>
      <c r="P1827" s="90"/>
      <c r="Q1827" s="351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5"/>
      <c r="P1828" s="90"/>
      <c r="Q1828" s="351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5"/>
      <c r="P1829" s="90"/>
      <c r="Q1829" s="351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5"/>
      <c r="P1830" s="90"/>
      <c r="Q1830" s="351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5"/>
      <c r="P1831" s="90"/>
      <c r="Q1831" s="351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5"/>
      <c r="P1832" s="90"/>
      <c r="Q1832" s="351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5"/>
      <c r="P1833" s="90"/>
      <c r="Q1833" s="351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5"/>
      <c r="P1834" s="90"/>
      <c r="Q1834" s="351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5"/>
      <c r="P1835" s="90"/>
      <c r="Q1835" s="351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5"/>
      <c r="P1836" s="90"/>
      <c r="Q1836" s="351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5"/>
      <c r="P1837" s="90"/>
      <c r="Q1837" s="351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5"/>
      <c r="P1838" s="90"/>
      <c r="Q1838" s="351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5"/>
      <c r="P1839" s="90"/>
      <c r="Q1839" s="351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5"/>
      <c r="P1840" s="90"/>
      <c r="Q1840" s="351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5"/>
      <c r="P1841" s="90"/>
      <c r="Q1841" s="351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5"/>
      <c r="P1842" s="90"/>
      <c r="Q1842" s="351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5"/>
      <c r="P1843" s="90"/>
      <c r="Q1843" s="351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5"/>
      <c r="P1844" s="90"/>
      <c r="Q1844" s="351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5"/>
      <c r="P1845" s="90"/>
      <c r="Q1845" s="351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5"/>
      <c r="P1846" s="90"/>
      <c r="Q1846" s="351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5"/>
      <c r="P1847" s="90"/>
      <c r="Q1847" s="351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5"/>
      <c r="P1848" s="90"/>
      <c r="Q1848" s="351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5"/>
      <c r="P1849" s="90"/>
      <c r="Q1849" s="351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5"/>
      <c r="P1850" s="90"/>
      <c r="Q1850" s="351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5"/>
      <c r="P1851" s="90"/>
      <c r="Q1851" s="351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5"/>
      <c r="P1852" s="90"/>
      <c r="Q1852" s="351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5"/>
      <c r="P1853" s="90"/>
      <c r="Q1853" s="351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5"/>
      <c r="P1854" s="90"/>
      <c r="Q1854" s="351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5"/>
      <c r="P1855" s="90"/>
      <c r="Q1855" s="351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5"/>
      <c r="P1856" s="90"/>
      <c r="Q1856" s="351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5"/>
      <c r="P1857" s="90"/>
      <c r="Q1857" s="351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5"/>
      <c r="P1858" s="90"/>
      <c r="Q1858" s="351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5"/>
      <c r="P1859" s="90"/>
      <c r="Q1859" s="351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5"/>
      <c r="P1860" s="90"/>
      <c r="Q1860" s="351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5"/>
      <c r="P1861" s="90"/>
      <c r="Q1861" s="351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5"/>
      <c r="P1862" s="90"/>
      <c r="Q1862" s="351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5"/>
      <c r="P1863" s="90"/>
      <c r="Q1863" s="351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5"/>
      <c r="P1864" s="90"/>
      <c r="Q1864" s="351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5"/>
      <c r="P1865" s="90"/>
      <c r="Q1865" s="351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5"/>
      <c r="P1866" s="90"/>
      <c r="Q1866" s="351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5"/>
      <c r="P1867" s="90"/>
      <c r="Q1867" s="351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5"/>
      <c r="P1868" s="90"/>
      <c r="Q1868" s="351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5"/>
      <c r="P1869" s="90"/>
      <c r="Q1869" s="351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5"/>
      <c r="P1870" s="90"/>
      <c r="Q1870" s="351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5"/>
      <c r="P1871" s="90"/>
      <c r="Q1871" s="351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5"/>
      <c r="P1872" s="90"/>
      <c r="Q1872" s="351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5"/>
      <c r="P1873" s="90"/>
      <c r="Q1873" s="351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5"/>
      <c r="P1874" s="90"/>
      <c r="Q1874" s="351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5"/>
      <c r="P1875" s="90"/>
      <c r="Q1875" s="351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5"/>
      <c r="P1876" s="90"/>
      <c r="Q1876" s="351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5"/>
      <c r="P1877" s="90"/>
      <c r="Q1877" s="351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5"/>
      <c r="P1878" s="90"/>
      <c r="Q1878" s="351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5"/>
      <c r="P1879" s="90"/>
      <c r="Q1879" s="351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5"/>
      <c r="P1880" s="90"/>
      <c r="Q1880" s="351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5"/>
      <c r="P1881" s="90"/>
      <c r="Q1881" s="351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5"/>
      <c r="P1882" s="90"/>
      <c r="Q1882" s="351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5"/>
      <c r="P1883" s="90"/>
      <c r="Q1883" s="351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5"/>
      <c r="P1884" s="90"/>
      <c r="Q1884" s="351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5"/>
      <c r="P1885" s="90"/>
      <c r="Q1885" s="351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5"/>
      <c r="P1886" s="90"/>
      <c r="Q1886" s="351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5"/>
      <c r="P1887" s="90"/>
      <c r="Q1887" s="351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5"/>
      <c r="P1888" s="90"/>
      <c r="Q1888" s="351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5"/>
      <c r="P1889" s="90"/>
      <c r="Q1889" s="351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5"/>
      <c r="P1890" s="90"/>
      <c r="Q1890" s="351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5"/>
      <c r="P1891" s="90"/>
      <c r="Q1891" s="351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5"/>
      <c r="P1892" s="90"/>
      <c r="Q1892" s="351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5"/>
      <c r="P1893" s="90"/>
      <c r="Q1893" s="351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5"/>
      <c r="P1894" s="90"/>
      <c r="Q1894" s="351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5"/>
      <c r="P1895" s="90"/>
      <c r="Q1895" s="351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5"/>
      <c r="P1896" s="90"/>
      <c r="Q1896" s="351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5"/>
      <c r="P1897" s="90"/>
      <c r="Q1897" s="351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5"/>
      <c r="P1898" s="90"/>
      <c r="Q1898" s="351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5"/>
      <c r="P1899" s="90"/>
      <c r="Q1899" s="351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5"/>
      <c r="P1900" s="90"/>
      <c r="Q1900" s="351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5"/>
      <c r="P1901" s="90"/>
      <c r="Q1901" s="351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5"/>
      <c r="P1902" s="90"/>
      <c r="Q1902" s="351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5"/>
      <c r="P1903" s="90"/>
      <c r="Q1903" s="351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5"/>
      <c r="P1904" s="90"/>
      <c r="Q1904" s="351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5"/>
      <c r="P1905" s="90"/>
      <c r="Q1905" s="351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5"/>
      <c r="P1906" s="90"/>
      <c r="Q1906" s="351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5"/>
      <c r="P1907" s="90"/>
      <c r="Q1907" s="351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5"/>
      <c r="P1908" s="90"/>
      <c r="Q1908" s="351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5"/>
      <c r="P1909" s="90"/>
      <c r="Q1909" s="351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5"/>
      <c r="P1910" s="90"/>
      <c r="Q1910" s="351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5"/>
      <c r="P1911" s="90"/>
      <c r="Q1911" s="351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5"/>
      <c r="P1912" s="90"/>
      <c r="Q1912" s="351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5"/>
      <c r="P1913" s="90"/>
      <c r="Q1913" s="351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5"/>
      <c r="P1914" s="90"/>
      <c r="Q1914" s="351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5"/>
      <c r="P1915" s="90"/>
      <c r="Q1915" s="351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5"/>
      <c r="P1916" s="90"/>
      <c r="Q1916" s="351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5"/>
      <c r="P1917" s="90"/>
      <c r="Q1917" s="351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5"/>
      <c r="P1918" s="90"/>
      <c r="Q1918" s="351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5"/>
      <c r="P1919" s="90"/>
      <c r="Q1919" s="351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5"/>
      <c r="P1920" s="90"/>
      <c r="Q1920" s="351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5"/>
      <c r="P1921" s="90"/>
      <c r="Q1921" s="351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5"/>
      <c r="P1922" s="90"/>
      <c r="Q1922" s="351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5"/>
      <c r="P1923" s="90"/>
      <c r="Q1923" s="351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5"/>
      <c r="P1924" s="90"/>
      <c r="Q1924" s="351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5"/>
      <c r="P1925" s="90"/>
      <c r="Q1925" s="351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5"/>
      <c r="P1926" s="90"/>
      <c r="Q1926" s="351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5"/>
      <c r="P1927" s="90"/>
      <c r="Q1927" s="351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5"/>
      <c r="P1928" s="90"/>
      <c r="Q1928" s="351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5"/>
      <c r="P1929" s="90"/>
      <c r="Q1929" s="351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5"/>
      <c r="P1930" s="90"/>
      <c r="Q1930" s="351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5"/>
      <c r="P1931" s="90"/>
      <c r="Q1931" s="351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5"/>
      <c r="P1932" s="90"/>
      <c r="Q1932" s="351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5"/>
      <c r="P1933" s="90"/>
      <c r="Q1933" s="351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5"/>
      <c r="P1934" s="90"/>
      <c r="Q1934" s="351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5"/>
      <c r="P1935" s="90"/>
      <c r="Q1935" s="351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5"/>
      <c r="P1936" s="90"/>
      <c r="Q1936" s="351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5"/>
      <c r="P1937" s="90"/>
      <c r="Q1937" s="351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5"/>
      <c r="P1938" s="90"/>
      <c r="Q1938" s="351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5"/>
      <c r="P1939" s="90"/>
      <c r="Q1939" s="351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5"/>
      <c r="P1940" s="90"/>
      <c r="Q1940" s="351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5"/>
      <c r="P1941" s="90"/>
      <c r="Q1941" s="351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5"/>
      <c r="P1942" s="90"/>
      <c r="Q1942" s="351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5"/>
      <c r="P1943" s="90"/>
      <c r="Q1943" s="351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5"/>
      <c r="P1944" s="90"/>
      <c r="Q1944" s="351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5"/>
      <c r="P1945" s="90"/>
      <c r="Q1945" s="351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5"/>
      <c r="P1946" s="90"/>
      <c r="Q1946" s="351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5"/>
      <c r="P1947" s="90"/>
      <c r="Q1947" s="351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5"/>
      <c r="P1948" s="90"/>
      <c r="Q1948" s="351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5"/>
      <c r="P1949" s="90"/>
      <c r="Q1949" s="351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5"/>
      <c r="P1950" s="90"/>
      <c r="Q1950" s="351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5"/>
      <c r="P1951" s="90"/>
      <c r="Q1951" s="351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5"/>
      <c r="P1952" s="90"/>
      <c r="Q1952" s="351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5"/>
      <c r="P1953" s="90"/>
      <c r="Q1953" s="351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5"/>
      <c r="P1954" s="90"/>
      <c r="Q1954" s="351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5"/>
      <c r="P1955" s="90"/>
      <c r="Q1955" s="351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5"/>
      <c r="P1956" s="90"/>
      <c r="Q1956" s="351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5"/>
      <c r="P1957" s="90"/>
      <c r="Q1957" s="351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5"/>
      <c r="P1958" s="90"/>
      <c r="Q1958" s="351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5"/>
      <c r="P1959" s="90"/>
      <c r="Q1959" s="351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5"/>
      <c r="P1960" s="90"/>
      <c r="Q1960" s="351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5"/>
      <c r="P1961" s="90"/>
      <c r="Q1961" s="351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5"/>
      <c r="P1962" s="90"/>
      <c r="Q1962" s="351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5"/>
      <c r="P1963" s="90"/>
      <c r="Q1963" s="351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5"/>
      <c r="P1964" s="90"/>
      <c r="Q1964" s="351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5"/>
      <c r="P1965" s="90"/>
      <c r="Q1965" s="351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5"/>
      <c r="P1966" s="90"/>
      <c r="Q1966" s="351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5"/>
      <c r="P1967" s="90"/>
      <c r="Q1967" s="351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5"/>
      <c r="P1968" s="90"/>
      <c r="Q1968" s="351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5"/>
      <c r="P1969" s="90"/>
      <c r="Q1969" s="351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5"/>
      <c r="P1970" s="90"/>
      <c r="Q1970" s="351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5"/>
      <c r="P1971" s="90"/>
      <c r="Q1971" s="351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5"/>
      <c r="P1972" s="90"/>
      <c r="Q1972" s="351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5"/>
      <c r="P1973" s="90"/>
      <c r="Q1973" s="351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5"/>
      <c r="P1974" s="90"/>
      <c r="Q1974" s="351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5"/>
      <c r="P1975" s="90"/>
      <c r="Q1975" s="351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5"/>
      <c r="P1976" s="90"/>
      <c r="Q1976" s="351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5"/>
      <c r="P1977" s="90"/>
      <c r="Q1977" s="351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5"/>
      <c r="P1978" s="90"/>
      <c r="Q1978" s="351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5"/>
      <c r="P1979" s="90"/>
      <c r="Q1979" s="351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5"/>
      <c r="P1980" s="90"/>
      <c r="Q1980" s="351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5"/>
      <c r="P1981" s="90"/>
      <c r="Q1981" s="351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5"/>
      <c r="P1982" s="90"/>
      <c r="Q1982" s="351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5"/>
      <c r="P1983" s="90"/>
      <c r="Q1983" s="351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5"/>
      <c r="P1984" s="90"/>
      <c r="Q1984" s="351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5"/>
      <c r="P1985" s="90"/>
      <c r="Q1985" s="351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5"/>
      <c r="P1986" s="90"/>
      <c r="Q1986" s="351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5"/>
      <c r="P1987" s="90"/>
      <c r="Q1987" s="351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5"/>
      <c r="P1988" s="90"/>
      <c r="Q1988" s="351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5"/>
      <c r="P1989" s="90"/>
      <c r="Q1989" s="351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5"/>
      <c r="P1990" s="90"/>
      <c r="Q1990" s="351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5"/>
      <c r="P1991" s="90"/>
      <c r="Q1991" s="351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5"/>
      <c r="P1992" s="90"/>
      <c r="Q1992" s="351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5"/>
      <c r="P1993" s="90"/>
      <c r="Q1993" s="351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5"/>
      <c r="P1994" s="90"/>
      <c r="Q1994" s="351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5"/>
      <c r="P1995" s="90"/>
      <c r="Q1995" s="351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5"/>
      <c r="P1996" s="90"/>
      <c r="Q1996" s="351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5"/>
      <c r="P1997" s="90"/>
      <c r="Q1997" s="351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5"/>
      <c r="P1998" s="90"/>
      <c r="Q1998" s="351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5"/>
      <c r="P1999" s="90"/>
      <c r="Q1999" s="351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5"/>
      <c r="P2000" s="90"/>
      <c r="Q2000" s="351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5"/>
      <c r="P2001" s="90"/>
      <c r="Q2001" s="351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5"/>
      <c r="P2002" s="90"/>
      <c r="Q2002" s="351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5"/>
      <c r="P2003" s="90"/>
      <c r="Q2003" s="351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5"/>
      <c r="P2004" s="90"/>
      <c r="Q2004" s="351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5"/>
      <c r="P2005" s="90"/>
      <c r="Q2005" s="351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5"/>
      <c r="P2006" s="90"/>
      <c r="Q2006" s="351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5"/>
      <c r="P2007" s="90"/>
      <c r="Q2007" s="351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5"/>
      <c r="P2008" s="90"/>
      <c r="Q2008" s="351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5"/>
      <c r="P2009" s="90"/>
      <c r="Q2009" s="351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5"/>
      <c r="P2010" s="90"/>
      <c r="Q2010" s="351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5"/>
      <c r="P2011" s="90"/>
      <c r="Q2011" s="351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5"/>
      <c r="P2012" s="90"/>
      <c r="Q2012" s="351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5"/>
      <c r="P2013" s="90"/>
      <c r="Q2013" s="351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5"/>
      <c r="P2014" s="90"/>
      <c r="Q2014" s="351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5"/>
      <c r="P2015" s="90"/>
      <c r="Q2015" s="351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5"/>
      <c r="P2016" s="90"/>
      <c r="Q2016" s="351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5"/>
      <c r="P2017" s="90"/>
      <c r="Q2017" s="351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5"/>
      <c r="P2018" s="90"/>
      <c r="Q2018" s="351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5"/>
      <c r="P2019" s="90"/>
      <c r="Q2019" s="351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5"/>
      <c r="P2020" s="90"/>
      <c r="Q2020" s="351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5"/>
      <c r="P2021" s="90"/>
      <c r="Q2021" s="351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5"/>
      <c r="P2022" s="90"/>
      <c r="Q2022" s="351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5"/>
      <c r="P2023" s="90"/>
      <c r="Q2023" s="351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5"/>
      <c r="P2024" s="90"/>
      <c r="Q2024" s="351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5"/>
      <c r="P2025" s="90"/>
      <c r="Q2025" s="351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5"/>
      <c r="P2026" s="90"/>
      <c r="Q2026" s="351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5"/>
      <c r="P2027" s="90"/>
      <c r="Q2027" s="351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5"/>
      <c r="P2028" s="90"/>
      <c r="Q2028" s="351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5"/>
      <c r="P2029" s="90"/>
      <c r="Q2029" s="351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5"/>
      <c r="P2030" s="90"/>
      <c r="Q2030" s="351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5"/>
      <c r="P2031" s="90"/>
      <c r="Q2031" s="351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5"/>
      <c r="P2032" s="90"/>
      <c r="Q2032" s="351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5"/>
      <c r="P2033" s="90"/>
      <c r="Q2033" s="351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5"/>
      <c r="P2034" s="90"/>
      <c r="Q2034" s="351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5"/>
      <c r="P2035" s="90"/>
      <c r="Q2035" s="351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5"/>
      <c r="P2036" s="90"/>
      <c r="Q2036" s="351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5"/>
      <c r="P2037" s="90"/>
      <c r="Q2037" s="351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5"/>
      <c r="P2038" s="90"/>
      <c r="Q2038" s="351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5"/>
      <c r="P2039" s="90"/>
      <c r="Q2039" s="351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5"/>
      <c r="P2040" s="90"/>
      <c r="Q2040" s="351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5"/>
      <c r="P2041" s="90"/>
      <c r="Q2041" s="351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5"/>
      <c r="P2042" s="90"/>
      <c r="Q2042" s="351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5"/>
      <c r="P2043" s="90"/>
      <c r="Q2043" s="351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5"/>
      <c r="P2044" s="90"/>
      <c r="Q2044" s="351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5"/>
      <c r="P2045" s="90"/>
      <c r="Q2045" s="351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5"/>
      <c r="P2046" s="90"/>
      <c r="Q2046" s="351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5"/>
      <c r="P2047" s="90"/>
      <c r="Q2047" s="351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5"/>
      <c r="P2048" s="90"/>
      <c r="Q2048" s="351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5"/>
      <c r="P2049" s="90"/>
      <c r="Q2049" s="351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5"/>
      <c r="P2050" s="90"/>
      <c r="Q2050" s="351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5"/>
      <c r="P2051" s="90"/>
      <c r="Q2051" s="351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5"/>
      <c r="P2052" s="90"/>
      <c r="Q2052" s="351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5"/>
      <c r="P2053" s="90"/>
      <c r="Q2053" s="351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5"/>
      <c r="P2054" s="90"/>
      <c r="Q2054" s="351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5"/>
      <c r="P2055" s="90"/>
      <c r="Q2055" s="351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5"/>
      <c r="P2056" s="90"/>
      <c r="Q2056" s="351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5"/>
      <c r="P2057" s="90"/>
      <c r="Q2057" s="351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5"/>
      <c r="P2058" s="90"/>
      <c r="Q2058" s="351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5"/>
      <c r="P2059" s="90"/>
      <c r="Q2059" s="351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5"/>
      <c r="P2060" s="90"/>
      <c r="Q2060" s="351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5"/>
      <c r="P2061" s="90"/>
      <c r="Q2061" s="351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5"/>
      <c r="P2062" s="90"/>
      <c r="Q2062" s="351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5"/>
      <c r="P2063" s="90"/>
      <c r="Q2063" s="351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5"/>
      <c r="P2064" s="90"/>
      <c r="Q2064" s="351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5"/>
      <c r="P2065" s="90"/>
      <c r="Q2065" s="351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5"/>
      <c r="P2066" s="90"/>
      <c r="Q2066" s="351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5"/>
      <c r="P2067" s="90"/>
      <c r="Q2067" s="351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5"/>
      <c r="P2068" s="90"/>
      <c r="Q2068" s="351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5"/>
      <c r="P2069" s="90"/>
      <c r="Q2069" s="351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5"/>
      <c r="P2070" s="90"/>
      <c r="Q2070" s="351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5"/>
      <c r="P2071" s="90"/>
      <c r="Q2071" s="351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5"/>
      <c r="P2072" s="90"/>
      <c r="Q2072" s="351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5"/>
      <c r="P2073" s="90"/>
      <c r="Q2073" s="351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5"/>
      <c r="P2074" s="90"/>
      <c r="Q2074" s="351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5"/>
      <c r="P2075" s="90"/>
      <c r="Q2075" s="351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5"/>
      <c r="P2076" s="90"/>
      <c r="Q2076" s="351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5"/>
      <c r="P2077" s="90"/>
      <c r="Q2077" s="351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5"/>
      <c r="P2078" s="90"/>
      <c r="Q2078" s="351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5"/>
      <c r="P2079" s="90"/>
      <c r="Q2079" s="351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5"/>
      <c r="P2080" s="90"/>
      <c r="Q2080" s="351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5"/>
      <c r="P2081" s="90"/>
      <c r="Q2081" s="351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5"/>
      <c r="P2082" s="90"/>
      <c r="Q2082" s="351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5"/>
      <c r="P2083" s="90"/>
      <c r="Q2083" s="351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5"/>
      <c r="P2084" s="90"/>
      <c r="Q2084" s="351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5"/>
      <c r="P2085" s="90"/>
      <c r="Q2085" s="351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5"/>
      <c r="P2086" s="90"/>
      <c r="Q2086" s="351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5"/>
      <c r="P2087" s="90"/>
      <c r="Q2087" s="351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5"/>
      <c r="P2088" s="90"/>
      <c r="Q2088" s="351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5"/>
      <c r="P2089" s="90"/>
      <c r="Q2089" s="351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5"/>
      <c r="P2090" s="90"/>
      <c r="Q2090" s="351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5"/>
      <c r="P2091" s="90"/>
      <c r="Q2091" s="351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5"/>
      <c r="P2092" s="90"/>
      <c r="Q2092" s="351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5"/>
      <c r="P2093" s="90"/>
      <c r="Q2093" s="351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5"/>
      <c r="P2094" s="90"/>
      <c r="Q2094" s="351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5"/>
      <c r="P2095" s="90"/>
      <c r="Q2095" s="351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5"/>
      <c r="P2096" s="90"/>
      <c r="Q2096" s="351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5"/>
      <c r="P2097" s="90"/>
      <c r="Q2097" s="351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5"/>
      <c r="P2098" s="90"/>
      <c r="Q2098" s="351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5"/>
      <c r="P2099" s="90"/>
      <c r="Q2099" s="351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5"/>
      <c r="P2100" s="90"/>
      <c r="Q2100" s="351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5"/>
      <c r="P2101" s="90"/>
      <c r="Q2101" s="351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5"/>
      <c r="P2102" s="90"/>
      <c r="Q2102" s="351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5"/>
      <c r="P2103" s="90"/>
      <c r="Q2103" s="351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5"/>
      <c r="P2104" s="90"/>
      <c r="Q2104" s="351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5"/>
      <c r="P2105" s="90"/>
      <c r="Q2105" s="351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5"/>
      <c r="P2106" s="90"/>
      <c r="Q2106" s="351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5"/>
      <c r="P2107" s="90"/>
      <c r="Q2107" s="351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5"/>
      <c r="P2108" s="90"/>
      <c r="Q2108" s="351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5"/>
      <c r="P2109" s="90"/>
      <c r="Q2109" s="351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5"/>
      <c r="P2110" s="90"/>
      <c r="Q2110" s="351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5"/>
      <c r="P2111" s="90"/>
      <c r="Q2111" s="351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5"/>
      <c r="P2112" s="90"/>
      <c r="Q2112" s="351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5"/>
      <c r="P2113" s="90"/>
      <c r="Q2113" s="351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5"/>
      <c r="P2114" s="90"/>
      <c r="Q2114" s="351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5"/>
      <c r="P2115" s="90"/>
      <c r="Q2115" s="351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5"/>
      <c r="P2116" s="90"/>
      <c r="Q2116" s="351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5"/>
      <c r="P2117" s="90"/>
      <c r="Q2117" s="351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5"/>
      <c r="P2118" s="90"/>
      <c r="Q2118" s="351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5"/>
      <c r="P2119" s="90"/>
      <c r="Q2119" s="351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5"/>
      <c r="P2120" s="90"/>
      <c r="Q2120" s="351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5"/>
      <c r="P2121" s="90"/>
      <c r="Q2121" s="351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5"/>
      <c r="P2122" s="90"/>
      <c r="Q2122" s="351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5"/>
      <c r="P2123" s="90"/>
      <c r="Q2123" s="351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5"/>
      <c r="P2124" s="90"/>
      <c r="Q2124" s="351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5"/>
      <c r="P2125" s="90"/>
      <c r="Q2125" s="351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5"/>
      <c r="P2126" s="90"/>
      <c r="Q2126" s="351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5"/>
      <c r="P2127" s="90"/>
      <c r="Q2127" s="351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5"/>
      <c r="P2128" s="90"/>
      <c r="Q2128" s="351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5"/>
      <c r="P2129" s="90"/>
      <c r="Q2129" s="351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5"/>
      <c r="P2130" s="90"/>
      <c r="Q2130" s="351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5"/>
      <c r="P2131" s="90"/>
      <c r="Q2131" s="351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5"/>
      <c r="P2132" s="90"/>
      <c r="Q2132" s="351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5"/>
      <c r="P2133" s="90"/>
      <c r="Q2133" s="351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5"/>
      <c r="P2134" s="90"/>
      <c r="Q2134" s="351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5"/>
      <c r="P2135" s="90"/>
      <c r="Q2135" s="351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5"/>
      <c r="P2136" s="90"/>
      <c r="Q2136" s="351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5"/>
      <c r="P2137" s="90"/>
      <c r="Q2137" s="351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5"/>
      <c r="P2138" s="90"/>
      <c r="Q2138" s="351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5"/>
      <c r="P2139" s="90"/>
      <c r="Q2139" s="351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5"/>
      <c r="P2140" s="90"/>
      <c r="Q2140" s="351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5"/>
      <c r="P2141" s="90"/>
      <c r="Q2141" s="351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5"/>
      <c r="P2142" s="90"/>
      <c r="Q2142" s="351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5"/>
      <c r="P2143" s="90"/>
      <c r="Q2143" s="351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5"/>
      <c r="P2144" s="90"/>
      <c r="Q2144" s="351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5"/>
      <c r="P2145" s="90"/>
      <c r="Q2145" s="351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5"/>
      <c r="P2146" s="90"/>
      <c r="Q2146" s="351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5"/>
      <c r="P2147" s="90"/>
      <c r="Q2147" s="351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5"/>
      <c r="P2148" s="90"/>
      <c r="Q2148" s="351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5"/>
      <c r="P2149" s="90"/>
      <c r="Q2149" s="351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5"/>
      <c r="P2150" s="90"/>
      <c r="Q2150" s="351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5"/>
      <c r="P2151" s="90"/>
      <c r="Q2151" s="351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5"/>
      <c r="P2152" s="90"/>
      <c r="Q2152" s="351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5"/>
      <c r="P2153" s="90"/>
      <c r="Q2153" s="351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5"/>
      <c r="P2154" s="90"/>
      <c r="Q2154" s="351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5"/>
      <c r="P2155" s="90"/>
      <c r="Q2155" s="351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5"/>
      <c r="P2156" s="90"/>
      <c r="Q2156" s="351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5"/>
      <c r="P2157" s="90"/>
      <c r="Q2157" s="351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5"/>
      <c r="P2158" s="90"/>
      <c r="Q2158" s="351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5"/>
      <c r="P2159" s="90"/>
      <c r="Q2159" s="351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5"/>
      <c r="P2160" s="90"/>
      <c r="Q2160" s="351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5"/>
      <c r="P2161" s="90"/>
      <c r="Q2161" s="351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5"/>
      <c r="P2162" s="90"/>
      <c r="Q2162" s="351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5"/>
      <c r="P2163" s="90"/>
      <c r="Q2163" s="351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5"/>
      <c r="P2164" s="90"/>
      <c r="Q2164" s="351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5"/>
      <c r="P2165" s="90"/>
      <c r="Q2165" s="351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5"/>
      <c r="P2166" s="90"/>
      <c r="Q2166" s="351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5"/>
      <c r="P2167" s="90"/>
      <c r="Q2167" s="351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5"/>
      <c r="P2168" s="90"/>
      <c r="Q2168" s="351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5"/>
      <c r="P2169" s="90"/>
      <c r="Q2169" s="351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5"/>
      <c r="P2170" s="90"/>
      <c r="Q2170" s="351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5"/>
      <c r="P2171" s="90"/>
      <c r="Q2171" s="351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5"/>
      <c r="P2172" s="90"/>
      <c r="Q2172" s="351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5"/>
      <c r="P2173" s="90"/>
      <c r="Q2173" s="351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5"/>
      <c r="P2174" s="90"/>
      <c r="Q2174" s="351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5"/>
      <c r="P2175" s="90"/>
      <c r="Q2175" s="351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5"/>
      <c r="P2176" s="90"/>
      <c r="Q2176" s="351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5"/>
      <c r="P2177" s="90"/>
      <c r="Q2177" s="351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5"/>
      <c r="P2178" s="90"/>
      <c r="Q2178" s="351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5"/>
      <c r="P2179" s="90"/>
      <c r="Q2179" s="351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5"/>
      <c r="P2180" s="90"/>
      <c r="Q2180" s="351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5"/>
      <c r="P2181" s="90"/>
      <c r="Q2181" s="351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5"/>
      <c r="P2182" s="90"/>
      <c r="Q2182" s="351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5"/>
      <c r="P2183" s="90"/>
      <c r="Q2183" s="351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5"/>
      <c r="P2184" s="90"/>
      <c r="Q2184" s="351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5"/>
      <c r="P2185" s="90"/>
      <c r="Q2185" s="351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5"/>
      <c r="P2186" s="90"/>
      <c r="Q2186" s="351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5"/>
      <c r="P2187" s="90"/>
      <c r="Q2187" s="351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5"/>
      <c r="P2188" s="90"/>
      <c r="Q2188" s="351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5"/>
      <c r="P2189" s="90"/>
      <c r="Q2189" s="351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5"/>
      <c r="P2190" s="90"/>
      <c r="Q2190" s="351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5"/>
      <c r="P2191" s="90"/>
      <c r="Q2191" s="351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5"/>
      <c r="P2192" s="90"/>
      <c r="Q2192" s="351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5"/>
      <c r="P2193" s="90"/>
      <c r="Q2193" s="351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5"/>
      <c r="P2194" s="90"/>
      <c r="Q2194" s="351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5"/>
      <c r="P2195" s="90"/>
      <c r="Q2195" s="351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5"/>
      <c r="P2196" s="90"/>
      <c r="Q2196" s="351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5"/>
      <c r="P2197" s="90"/>
      <c r="Q2197" s="351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5"/>
      <c r="P2198" s="90"/>
      <c r="Q2198" s="351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5"/>
      <c r="P2199" s="90"/>
      <c r="Q2199" s="351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5"/>
      <c r="P2200" s="90"/>
      <c r="Q2200" s="351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5"/>
      <c r="P2201" s="90"/>
      <c r="Q2201" s="351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5"/>
      <c r="P2202" s="90"/>
      <c r="Q2202" s="351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5"/>
      <c r="P2203" s="90"/>
      <c r="Q2203" s="351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5"/>
      <c r="P2204" s="90"/>
      <c r="Q2204" s="351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5"/>
      <c r="P2205" s="90"/>
      <c r="Q2205" s="351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5"/>
      <c r="P2206" s="90"/>
      <c r="Q2206" s="351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5"/>
      <c r="P2207" s="90"/>
      <c r="Q2207" s="351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5"/>
      <c r="P2208" s="90"/>
      <c r="Q2208" s="351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5"/>
      <c r="P2209" s="90"/>
      <c r="Q2209" s="351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5"/>
      <c r="P2210" s="90"/>
      <c r="Q2210" s="351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5"/>
      <c r="P2211" s="90"/>
      <c r="Q2211" s="351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5"/>
      <c r="P2212" s="90"/>
      <c r="Q2212" s="351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5"/>
      <c r="P2213" s="90"/>
      <c r="Q2213" s="351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5"/>
      <c r="P2214" s="90"/>
      <c r="Q2214" s="351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5"/>
      <c r="P2215" s="90"/>
      <c r="Q2215" s="351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5"/>
      <c r="P2216" s="90"/>
      <c r="Q2216" s="351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5"/>
      <c r="P2217" s="90"/>
      <c r="Q2217" s="351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5"/>
      <c r="P2218" s="90"/>
      <c r="Q2218" s="351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5"/>
      <c r="P2219" s="90"/>
      <c r="Q2219" s="351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5"/>
      <c r="P2220" s="90"/>
      <c r="Q2220" s="351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5"/>
      <c r="P2221" s="90"/>
      <c r="Q2221" s="351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5"/>
      <c r="P2222" s="90"/>
      <c r="Q2222" s="351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5"/>
      <c r="P2223" s="90"/>
      <c r="Q2223" s="351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5"/>
      <c r="P2224" s="90"/>
      <c r="Q2224" s="351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5"/>
      <c r="P2225" s="90"/>
      <c r="Q2225" s="351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5"/>
      <c r="P2226" s="90"/>
      <c r="Q2226" s="351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5"/>
      <c r="P2227" s="90"/>
      <c r="Q2227" s="351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5"/>
      <c r="P2228" s="90"/>
      <c r="Q2228" s="351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5"/>
      <c r="P2229" s="90"/>
      <c r="Q2229" s="351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5"/>
      <c r="P2230" s="90"/>
      <c r="Q2230" s="351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5"/>
      <c r="P2231" s="90"/>
      <c r="Q2231" s="351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5"/>
      <c r="P2232" s="90"/>
      <c r="Q2232" s="351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5"/>
      <c r="P2233" s="90"/>
      <c r="Q2233" s="351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5"/>
      <c r="P2234" s="90"/>
      <c r="Q2234" s="351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5"/>
      <c r="P2235" s="90"/>
      <c r="Q2235" s="351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5"/>
      <c r="P2236" s="90"/>
      <c r="Q2236" s="351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5"/>
      <c r="P2237" s="90"/>
      <c r="Q2237" s="351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5"/>
      <c r="P2238" s="90"/>
      <c r="Q2238" s="351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5"/>
      <c r="P2239" s="90"/>
      <c r="Q2239" s="351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5"/>
      <c r="P2240" s="90"/>
      <c r="Q2240" s="351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5"/>
      <c r="P2241" s="90"/>
      <c r="Q2241" s="351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5"/>
      <c r="P2242" s="90"/>
      <c r="Q2242" s="351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5"/>
      <c r="P2243" s="90"/>
      <c r="Q2243" s="351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5"/>
      <c r="P2244" s="90"/>
      <c r="Q2244" s="351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5"/>
      <c r="P2245" s="90"/>
      <c r="Q2245" s="351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5"/>
      <c r="P2246" s="90"/>
      <c r="Q2246" s="351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5"/>
      <c r="P2247" s="90"/>
      <c r="Q2247" s="351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5"/>
      <c r="P2248" s="90"/>
      <c r="Q2248" s="351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5"/>
      <c r="P2249" s="90"/>
      <c r="Q2249" s="351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5"/>
      <c r="P2250" s="90"/>
      <c r="Q2250" s="351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5"/>
      <c r="P2251" s="90"/>
      <c r="Q2251" s="351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5"/>
      <c r="P2252" s="90"/>
      <c r="Q2252" s="351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5"/>
      <c r="P2253" s="90"/>
      <c r="Q2253" s="351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5"/>
      <c r="P2254" s="90"/>
      <c r="Q2254" s="351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5"/>
      <c r="P2255" s="90"/>
      <c r="Q2255" s="351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5"/>
      <c r="P2256" s="90"/>
      <c r="Q2256" s="351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5"/>
      <c r="P2257" s="90"/>
      <c r="Q2257" s="351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5"/>
      <c r="P2258" s="90"/>
      <c r="Q2258" s="351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5"/>
      <c r="P2259" s="90"/>
      <c r="Q2259" s="351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5"/>
      <c r="P2260" s="90"/>
      <c r="Q2260" s="351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5"/>
      <c r="P2261" s="90"/>
      <c r="Q2261" s="351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5"/>
      <c r="P2262" s="90"/>
      <c r="Q2262" s="351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5"/>
      <c r="P2263" s="90"/>
      <c r="Q2263" s="351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5"/>
      <c r="P2264" s="90"/>
      <c r="Q2264" s="351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5"/>
      <c r="P2265" s="90"/>
      <c r="Q2265" s="351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5"/>
      <c r="P2266" s="90"/>
      <c r="Q2266" s="351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5"/>
      <c r="P2267" s="90"/>
      <c r="Q2267" s="351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5"/>
      <c r="P2268" s="90"/>
      <c r="Q2268" s="351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5"/>
      <c r="P2269" s="90"/>
      <c r="Q2269" s="351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5"/>
      <c r="P2270" s="90"/>
      <c r="Q2270" s="351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5"/>
      <c r="P2271" s="90"/>
      <c r="Q2271" s="351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5"/>
      <c r="P2272" s="90"/>
      <c r="Q2272" s="351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5"/>
      <c r="P2273" s="90"/>
      <c r="Q2273" s="351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5"/>
      <c r="P2274" s="90"/>
      <c r="Q2274" s="351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5"/>
      <c r="P2275" s="90"/>
      <c r="Q2275" s="351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5"/>
      <c r="P2276" s="90"/>
      <c r="Q2276" s="351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5"/>
      <c r="P2277" s="90"/>
      <c r="Q2277" s="351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5"/>
      <c r="P2278" s="90"/>
      <c r="Q2278" s="351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5"/>
      <c r="P2279" s="90"/>
      <c r="Q2279" s="351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5"/>
      <c r="P2280" s="90"/>
      <c r="Q2280" s="351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5"/>
      <c r="P2281" s="90"/>
      <c r="Q2281" s="351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5"/>
      <c r="P2282" s="90"/>
      <c r="Q2282" s="351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5"/>
      <c r="P2283" s="90"/>
      <c r="Q2283" s="351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5"/>
      <c r="P2284" s="90"/>
      <c r="Q2284" s="351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5"/>
      <c r="P2285" s="90"/>
      <c r="Q2285" s="351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5"/>
      <c r="P2286" s="90"/>
      <c r="Q2286" s="351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5"/>
      <c r="P2287" s="90"/>
      <c r="Q2287" s="351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5"/>
      <c r="P2288" s="90"/>
      <c r="Q2288" s="351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5"/>
      <c r="P2289" s="90"/>
      <c r="Q2289" s="351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5"/>
      <c r="P2290" s="90"/>
      <c r="Q2290" s="351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5"/>
      <c r="P2291" s="90"/>
      <c r="Q2291" s="351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5"/>
      <c r="P2292" s="90"/>
      <c r="Q2292" s="351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5"/>
      <c r="P2293" s="90"/>
      <c r="Q2293" s="351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5"/>
      <c r="P2294" s="90"/>
      <c r="Q2294" s="351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5"/>
      <c r="P2295" s="90"/>
      <c r="Q2295" s="351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5"/>
      <c r="P2296" s="90"/>
      <c r="Q2296" s="351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5"/>
      <c r="P2297" s="90"/>
      <c r="Q2297" s="351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5"/>
      <c r="P2298" s="90"/>
      <c r="Q2298" s="351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5"/>
      <c r="P2299" s="90"/>
      <c r="Q2299" s="351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5"/>
      <c r="P2300" s="90"/>
      <c r="Q2300" s="351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5"/>
      <c r="P2301" s="90"/>
      <c r="Q2301" s="351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5"/>
      <c r="P2302" s="90"/>
      <c r="Q2302" s="351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5"/>
      <c r="P2303" s="90"/>
      <c r="Q2303" s="351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5"/>
      <c r="P2304" s="90"/>
      <c r="Q2304" s="351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5"/>
      <c r="P2305" s="90"/>
      <c r="Q2305" s="351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5"/>
      <c r="P2306" s="90"/>
      <c r="Q2306" s="351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5"/>
      <c r="P2307" s="90"/>
      <c r="Q2307" s="351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5"/>
      <c r="P2308" s="90"/>
      <c r="Q2308" s="351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5"/>
      <c r="P2309" s="90"/>
      <c r="Q2309" s="351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5"/>
      <c r="P2310" s="90"/>
      <c r="Q2310" s="351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5"/>
      <c r="P2311" s="90"/>
      <c r="Q2311" s="351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5"/>
      <c r="P2312" s="90"/>
      <c r="Q2312" s="351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5"/>
      <c r="P2313" s="90"/>
      <c r="Q2313" s="351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5"/>
      <c r="P2314" s="90"/>
      <c r="Q2314" s="351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5"/>
      <c r="P2315" s="90"/>
      <c r="Q2315" s="351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5"/>
      <c r="P2316" s="90"/>
      <c r="Q2316" s="351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5"/>
      <c r="P2317" s="90"/>
      <c r="Q2317" s="351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5"/>
      <c r="P2318" s="90"/>
      <c r="Q2318" s="351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5"/>
      <c r="P2319" s="90"/>
      <c r="Q2319" s="351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5"/>
      <c r="P2320" s="90"/>
      <c r="Q2320" s="351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5"/>
      <c r="P2321" s="90"/>
      <c r="Q2321" s="351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5"/>
      <c r="P2322" s="90"/>
      <c r="Q2322" s="351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5"/>
      <c r="P2323" s="90"/>
      <c r="Q2323" s="351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5"/>
      <c r="P2324" s="90"/>
      <c r="Q2324" s="351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5"/>
      <c r="P2325" s="90"/>
      <c r="Q2325" s="351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5"/>
      <c r="P2326" s="90"/>
      <c r="Q2326" s="351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5"/>
      <c r="P2327" s="90"/>
      <c r="Q2327" s="351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5"/>
      <c r="P2328" s="90"/>
      <c r="Q2328" s="351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5"/>
      <c r="P2329" s="90"/>
      <c r="Q2329" s="351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5"/>
      <c r="P2330" s="90"/>
      <c r="Q2330" s="351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5"/>
      <c r="P2331" s="90"/>
      <c r="Q2331" s="351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5"/>
      <c r="P2332" s="90"/>
      <c r="Q2332" s="351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5"/>
      <c r="P2333" s="90"/>
      <c r="Q2333" s="351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5"/>
      <c r="P2334" s="90"/>
      <c r="Q2334" s="351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5"/>
      <c r="P2335" s="90"/>
      <c r="Q2335" s="351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5"/>
      <c r="P2336" s="90"/>
      <c r="Q2336" s="351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5"/>
      <c r="P2337" s="90"/>
      <c r="Q2337" s="351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5"/>
      <c r="P2338" s="90"/>
      <c r="Q2338" s="351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5"/>
      <c r="P2339" s="90"/>
      <c r="Q2339" s="351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5"/>
      <c r="P2340" s="90"/>
      <c r="Q2340" s="351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5"/>
      <c r="P2341" s="90"/>
      <c r="Q2341" s="351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5"/>
      <c r="P2342" s="90"/>
      <c r="Q2342" s="351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5"/>
      <c r="P2343" s="90"/>
      <c r="Q2343" s="351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5"/>
      <c r="P2344" s="90"/>
      <c r="Q2344" s="351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5"/>
      <c r="P2345" s="90"/>
      <c r="Q2345" s="351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5"/>
      <c r="P2346" s="90"/>
      <c r="Q2346" s="351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5"/>
      <c r="P2347" s="90"/>
      <c r="Q2347" s="351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5"/>
      <c r="P2348" s="90"/>
      <c r="Q2348" s="351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5"/>
      <c r="P2349" s="90"/>
      <c r="Q2349" s="351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5"/>
      <c r="P2350" s="90"/>
      <c r="Q2350" s="351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5"/>
      <c r="P2351" s="90"/>
      <c r="Q2351" s="351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5"/>
      <c r="P2352" s="90"/>
      <c r="Q2352" s="351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5"/>
      <c r="P2353" s="90"/>
      <c r="Q2353" s="351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5"/>
      <c r="P2354" s="90"/>
      <c r="Q2354" s="351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5"/>
      <c r="P2355" s="90"/>
      <c r="Q2355" s="351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5"/>
      <c r="P2356" s="90"/>
      <c r="Q2356" s="351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5"/>
      <c r="P2357" s="90"/>
      <c r="Q2357" s="351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5"/>
      <c r="P2358" s="90"/>
      <c r="Q2358" s="351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5"/>
      <c r="P2359" s="90"/>
      <c r="Q2359" s="351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5"/>
      <c r="P2360" s="90"/>
      <c r="Q2360" s="351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5"/>
      <c r="P2361" s="90"/>
      <c r="Q2361" s="351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5"/>
      <c r="P2362" s="90"/>
      <c r="Q2362" s="351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5"/>
      <c r="P2363" s="90"/>
      <c r="Q2363" s="351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5"/>
      <c r="P2364" s="90"/>
      <c r="Q2364" s="351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5"/>
      <c r="P2365" s="90"/>
      <c r="Q2365" s="351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5"/>
      <c r="P2366" s="90"/>
      <c r="Q2366" s="351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5"/>
      <c r="P2367" s="90"/>
      <c r="Q2367" s="351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5"/>
      <c r="P2368" s="90"/>
      <c r="Q2368" s="351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5"/>
      <c r="P2369" s="90"/>
      <c r="Q2369" s="351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5"/>
      <c r="P2370" s="90"/>
      <c r="Q2370" s="351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5"/>
      <c r="P2371" s="90"/>
      <c r="Q2371" s="351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5"/>
      <c r="P2372" s="90"/>
      <c r="Q2372" s="351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5"/>
      <c r="P2373" s="90"/>
      <c r="Q2373" s="351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5"/>
      <c r="P2374" s="90"/>
      <c r="Q2374" s="351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5"/>
      <c r="P2375" s="90"/>
      <c r="Q2375" s="351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5"/>
      <c r="P2376" s="90"/>
      <c r="Q2376" s="351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5"/>
      <c r="P2377" s="90"/>
      <c r="Q2377" s="351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5"/>
      <c r="P2378" s="90"/>
      <c r="Q2378" s="351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5"/>
      <c r="P2379" s="90"/>
      <c r="Q2379" s="351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5"/>
      <c r="P2380" s="90"/>
      <c r="Q2380" s="351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5"/>
      <c r="P2381" s="90"/>
      <c r="Q2381" s="351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5"/>
      <c r="P2382" s="90"/>
      <c r="Q2382" s="351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5"/>
      <c r="P2383" s="90"/>
      <c r="Q2383" s="351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5"/>
      <c r="P2384" s="90"/>
      <c r="Q2384" s="351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5"/>
      <c r="P2385" s="90"/>
      <c r="Q2385" s="351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5"/>
      <c r="P2386" s="90"/>
      <c r="Q2386" s="351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5"/>
      <c r="P2387" s="90"/>
      <c r="Q2387" s="351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5"/>
      <c r="P2388" s="90"/>
      <c r="Q2388" s="351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5"/>
      <c r="P2389" s="90"/>
      <c r="Q2389" s="351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5"/>
      <c r="P2390" s="90"/>
      <c r="Q2390" s="351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5"/>
      <c r="P2391" s="90"/>
      <c r="Q2391" s="351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5"/>
      <c r="P2392" s="90"/>
      <c r="Q2392" s="351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5"/>
      <c r="P2393" s="90"/>
      <c r="Q2393" s="351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5"/>
      <c r="P2394" s="90"/>
      <c r="Q2394" s="351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5"/>
      <c r="P2395" s="90"/>
      <c r="Q2395" s="351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5"/>
      <c r="P2396" s="90"/>
      <c r="Q2396" s="351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5"/>
      <c r="P2397" s="90"/>
      <c r="Q2397" s="351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5"/>
      <c r="P2398" s="90"/>
      <c r="Q2398" s="351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5"/>
      <c r="P2399" s="90"/>
      <c r="Q2399" s="351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5"/>
      <c r="P2400" s="90"/>
      <c r="Q2400" s="351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5"/>
      <c r="P2401" s="90"/>
      <c r="Q2401" s="351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5"/>
      <c r="P2402" s="90"/>
      <c r="Q2402" s="351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5"/>
      <c r="P2403" s="90"/>
      <c r="Q2403" s="351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5"/>
      <c r="P2404" s="90"/>
      <c r="Q2404" s="351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5"/>
      <c r="P2405" s="90"/>
      <c r="Q2405" s="351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5"/>
      <c r="P2406" s="90"/>
      <c r="Q2406" s="351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5"/>
      <c r="P2407" s="90"/>
      <c r="Q2407" s="351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5"/>
      <c r="P2408" s="90"/>
      <c r="Q2408" s="351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5"/>
      <c r="P2409" s="90"/>
      <c r="Q2409" s="351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5"/>
      <c r="P2410" s="90"/>
      <c r="Q2410" s="351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5"/>
      <c r="P2411" s="90"/>
      <c r="Q2411" s="351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5"/>
      <c r="P2412" s="90"/>
      <c r="Q2412" s="351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5"/>
      <c r="P2413" s="90"/>
      <c r="Q2413" s="351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5"/>
      <c r="P2414" s="90"/>
      <c r="Q2414" s="351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5"/>
      <c r="P2415" s="90"/>
      <c r="Q2415" s="351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5"/>
      <c r="P2416" s="90"/>
      <c r="Q2416" s="351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5"/>
      <c r="P2417" s="90"/>
      <c r="Q2417" s="351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5"/>
      <c r="P2418" s="90"/>
      <c r="Q2418" s="351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5"/>
      <c r="P2419" s="90"/>
      <c r="Q2419" s="351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5"/>
      <c r="P2420" s="90"/>
      <c r="Q2420" s="351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5"/>
      <c r="P2421" s="90"/>
      <c r="Q2421" s="351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5"/>
      <c r="P2422" s="90"/>
      <c r="Q2422" s="351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5"/>
      <c r="P2423" s="90"/>
      <c r="Q2423" s="351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5"/>
      <c r="P2424" s="90"/>
      <c r="Q2424" s="351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5"/>
      <c r="P2425" s="90"/>
      <c r="Q2425" s="351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5"/>
      <c r="P2426" s="90"/>
      <c r="Q2426" s="351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5"/>
      <c r="P2427" s="90"/>
      <c r="Q2427" s="351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5"/>
      <c r="P2428" s="90"/>
      <c r="Q2428" s="351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5"/>
      <c r="P2429" s="90"/>
      <c r="Q2429" s="351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5"/>
      <c r="P2430" s="90"/>
      <c r="Q2430" s="351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5"/>
      <c r="P2431" s="90"/>
      <c r="Q2431" s="351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5"/>
      <c r="P2432" s="90"/>
      <c r="Q2432" s="351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5"/>
      <c r="P2433" s="90"/>
      <c r="Q2433" s="351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5"/>
      <c r="P2434" s="90"/>
      <c r="Q2434" s="351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5"/>
      <c r="P2435" s="90"/>
      <c r="Q2435" s="351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5"/>
      <c r="P2436" s="90"/>
      <c r="Q2436" s="351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5"/>
      <c r="P2437" s="90"/>
      <c r="Q2437" s="351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5"/>
      <c r="P2438" s="90"/>
      <c r="Q2438" s="351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5"/>
      <c r="P2439" s="90"/>
      <c r="Q2439" s="351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5"/>
      <c r="P2440" s="90"/>
      <c r="Q2440" s="351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5"/>
      <c r="P2441" s="90"/>
      <c r="Q2441" s="351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5"/>
      <c r="P2442" s="90"/>
      <c r="Q2442" s="351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5"/>
      <c r="P2443" s="90"/>
      <c r="Q2443" s="351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5"/>
      <c r="P2444" s="90"/>
      <c r="Q2444" s="351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5"/>
      <c r="P2445" s="90"/>
      <c r="Q2445" s="351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5"/>
      <c r="P2446" s="90"/>
      <c r="Q2446" s="351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5"/>
      <c r="P2447" s="90"/>
      <c r="Q2447" s="351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5"/>
      <c r="P2448" s="90"/>
      <c r="Q2448" s="351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5"/>
      <c r="P2449" s="90"/>
      <c r="Q2449" s="351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5"/>
      <c r="P2450" s="90"/>
      <c r="Q2450" s="351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5"/>
      <c r="P2451" s="90"/>
      <c r="Q2451" s="351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5"/>
      <c r="P2452" s="90"/>
      <c r="Q2452" s="351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5"/>
      <c r="P2453" s="90"/>
      <c r="Q2453" s="351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5"/>
      <c r="P2454" s="90"/>
      <c r="Q2454" s="351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5"/>
      <c r="P2455" s="90"/>
      <c r="Q2455" s="351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5"/>
      <c r="P2456" s="90"/>
      <c r="Q2456" s="351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5"/>
      <c r="P2457" s="90"/>
      <c r="Q2457" s="351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5"/>
      <c r="P2458" s="90"/>
      <c r="Q2458" s="351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5"/>
      <c r="P2459" s="90"/>
      <c r="Q2459" s="351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5"/>
      <c r="P2460" s="90"/>
      <c r="Q2460" s="351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5"/>
      <c r="P2461" s="90"/>
      <c r="Q2461" s="351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5"/>
      <c r="P2462" s="90"/>
      <c r="Q2462" s="351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5"/>
      <c r="P2463" s="90"/>
      <c r="Q2463" s="351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5"/>
      <c r="P2464" s="90"/>
      <c r="Q2464" s="351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5"/>
      <c r="P2465" s="90"/>
      <c r="Q2465" s="351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5"/>
      <c r="P2466" s="90"/>
      <c r="Q2466" s="351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5"/>
      <c r="P2467" s="90"/>
      <c r="Q2467" s="351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5"/>
      <c r="P2468" s="90"/>
      <c r="Q2468" s="351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5"/>
      <c r="P2469" s="90"/>
      <c r="Q2469" s="351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5"/>
      <c r="P2470" s="90"/>
      <c r="Q2470" s="351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5"/>
      <c r="P2471" s="90"/>
      <c r="Q2471" s="351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5"/>
      <c r="P2472" s="90"/>
      <c r="Q2472" s="351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5"/>
      <c r="P2473" s="90"/>
      <c r="Q2473" s="351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5"/>
      <c r="P2474" s="90"/>
      <c r="Q2474" s="351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5"/>
      <c r="P2475" s="90"/>
      <c r="Q2475" s="351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5"/>
      <c r="P2476" s="90"/>
      <c r="Q2476" s="351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5"/>
      <c r="P2477" s="90"/>
      <c r="Q2477" s="351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5"/>
      <c r="P2478" s="90"/>
      <c r="Q2478" s="351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5"/>
      <c r="P2479" s="90"/>
      <c r="Q2479" s="351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5"/>
      <c r="P2480" s="90"/>
      <c r="Q2480" s="351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5"/>
      <c r="P2481" s="90"/>
      <c r="Q2481" s="351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5"/>
      <c r="P2482" s="90"/>
      <c r="Q2482" s="351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5"/>
      <c r="P2483" s="90"/>
      <c r="Q2483" s="351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5"/>
      <c r="P2484" s="90"/>
      <c r="Q2484" s="351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5"/>
      <c r="P2485" s="90"/>
      <c r="Q2485" s="351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5"/>
      <c r="P2486" s="90"/>
      <c r="Q2486" s="351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5"/>
      <c r="P2487" s="90"/>
      <c r="Q2487" s="351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5"/>
      <c r="P2488" s="90"/>
      <c r="Q2488" s="351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5"/>
      <c r="P2489" s="90"/>
      <c r="Q2489" s="351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5"/>
      <c r="P2490" s="90"/>
      <c r="Q2490" s="351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5"/>
      <c r="P2491" s="90"/>
      <c r="Q2491" s="351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5"/>
      <c r="P2492" s="90"/>
      <c r="Q2492" s="351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5"/>
      <c r="P2493" s="90"/>
      <c r="Q2493" s="351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5"/>
      <c r="P2494" s="90"/>
      <c r="Q2494" s="351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5"/>
      <c r="P2495" s="90"/>
      <c r="Q2495" s="351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5"/>
      <c r="P2496" s="90"/>
      <c r="Q2496" s="351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5"/>
      <c r="P2497" s="90"/>
      <c r="Q2497" s="351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5"/>
      <c r="P2498" s="90"/>
      <c r="Q2498" s="351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5"/>
      <c r="P2499" s="90"/>
      <c r="Q2499" s="351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5"/>
      <c r="P2500" s="90"/>
      <c r="Q2500" s="351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5"/>
      <c r="P2501" s="90"/>
      <c r="Q2501" s="351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5"/>
      <c r="P2502" s="90"/>
      <c r="Q2502" s="351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5"/>
      <c r="P2503" s="90"/>
      <c r="Q2503" s="351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5"/>
      <c r="P2504" s="90"/>
      <c r="Q2504" s="351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5"/>
      <c r="P2505" s="90"/>
      <c r="Q2505" s="351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5"/>
      <c r="P2506" s="90"/>
      <c r="Q2506" s="351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5"/>
      <c r="P2507" s="90"/>
      <c r="Q2507" s="351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5"/>
      <c r="P2508" s="90"/>
      <c r="Q2508" s="351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5"/>
      <c r="P2509" s="90"/>
      <c r="Q2509" s="351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5"/>
      <c r="P2510" s="90"/>
      <c r="Q2510" s="351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5"/>
      <c r="P2511" s="90"/>
      <c r="Q2511" s="351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5"/>
      <c r="P2512" s="90"/>
      <c r="Q2512" s="351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5"/>
      <c r="P2513" s="90"/>
      <c r="Q2513" s="351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5"/>
      <c r="P2514" s="90"/>
      <c r="Q2514" s="351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5"/>
      <c r="P2515" s="90"/>
      <c r="Q2515" s="351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5"/>
      <c r="P2516" s="90"/>
      <c r="Q2516" s="351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5"/>
      <c r="P2517" s="90"/>
      <c r="Q2517" s="351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5"/>
      <c r="P2518" s="90"/>
      <c r="Q2518" s="351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5"/>
      <c r="P2519" s="90"/>
      <c r="Q2519" s="351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5"/>
      <c r="P2520" s="90"/>
      <c r="Q2520" s="351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5"/>
      <c r="P2521" s="90"/>
      <c r="Q2521" s="351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5"/>
      <c r="P2522" s="90"/>
      <c r="Q2522" s="351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5"/>
      <c r="P2523" s="90"/>
      <c r="Q2523" s="351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5"/>
      <c r="P2524" s="90"/>
      <c r="Q2524" s="351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5"/>
      <c r="P2525" s="90"/>
      <c r="Q2525" s="351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5"/>
      <c r="P2526" s="90"/>
      <c r="Q2526" s="351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5"/>
      <c r="P2527" s="90"/>
      <c r="Q2527" s="351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5"/>
      <c r="P2528" s="90"/>
      <c r="Q2528" s="351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5"/>
      <c r="P2529" s="90"/>
      <c r="Q2529" s="351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5"/>
      <c r="P2530" s="90"/>
      <c r="Q2530" s="351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5"/>
      <c r="P2531" s="90"/>
      <c r="Q2531" s="351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5"/>
      <c r="P2532" s="90"/>
      <c r="Q2532" s="351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5"/>
      <c r="P2533" s="90"/>
      <c r="Q2533" s="351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5"/>
      <c r="P2534" s="90"/>
      <c r="Q2534" s="351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5"/>
      <c r="P2535" s="90"/>
      <c r="Q2535" s="351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5"/>
      <c r="P2536" s="90"/>
      <c r="Q2536" s="351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5"/>
      <c r="P2537" s="90"/>
      <c r="Q2537" s="351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5"/>
      <c r="P2538" s="90"/>
      <c r="Q2538" s="351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5"/>
      <c r="P2539" s="90"/>
      <c r="Q2539" s="351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5"/>
      <c r="P2540" s="90"/>
      <c r="Q2540" s="351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5"/>
      <c r="P2541" s="90"/>
      <c r="Q2541" s="351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5"/>
      <c r="P2542" s="90"/>
      <c r="Q2542" s="351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5"/>
      <c r="P2543" s="90"/>
      <c r="Q2543" s="351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5"/>
      <c r="P2544" s="90"/>
      <c r="Q2544" s="351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5"/>
      <c r="P2545" s="90"/>
      <c r="Q2545" s="351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5"/>
      <c r="P2546" s="90"/>
      <c r="Q2546" s="351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5"/>
      <c r="P2547" s="90"/>
      <c r="Q2547" s="351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5"/>
      <c r="P2548" s="90"/>
      <c r="Q2548" s="351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5"/>
      <c r="P2549" s="90"/>
      <c r="Q2549" s="351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5"/>
      <c r="P2550" s="90"/>
      <c r="Q2550" s="351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5"/>
      <c r="P2551" s="90"/>
      <c r="Q2551" s="351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5"/>
      <c r="P2552" s="90"/>
      <c r="Q2552" s="351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5"/>
      <c r="P2553" s="90"/>
      <c r="Q2553" s="351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5"/>
      <c r="P2554" s="90"/>
      <c r="Q2554" s="351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5"/>
      <c r="P2555" s="90"/>
      <c r="Q2555" s="351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5"/>
      <c r="P2556" s="90"/>
      <c r="Q2556" s="351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5"/>
      <c r="P2557" s="90"/>
      <c r="Q2557" s="351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5"/>
      <c r="P2558" s="90"/>
      <c r="Q2558" s="351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5"/>
      <c r="P2559" s="90"/>
      <c r="Q2559" s="351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5"/>
      <c r="P2560" s="90"/>
      <c r="Q2560" s="351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5"/>
      <c r="P2561" s="90"/>
      <c r="Q2561" s="351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5"/>
      <c r="P2562" s="90"/>
      <c r="Q2562" s="351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5"/>
      <c r="P2563" s="90"/>
      <c r="Q2563" s="351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5"/>
      <c r="P2564" s="90"/>
      <c r="Q2564" s="351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5"/>
      <c r="P2565" s="90"/>
      <c r="Q2565" s="351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5"/>
      <c r="P2566" s="90"/>
      <c r="Q2566" s="351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5"/>
      <c r="P2567" s="90"/>
      <c r="Q2567" s="351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5"/>
      <c r="P2568" s="90"/>
      <c r="Q2568" s="351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5"/>
      <c r="P2569" s="90"/>
      <c r="Q2569" s="351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5"/>
      <c r="P2570" s="90"/>
      <c r="Q2570" s="351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5"/>
      <c r="P2571" s="90"/>
      <c r="Q2571" s="351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5"/>
      <c r="P2572" s="90"/>
      <c r="Q2572" s="351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5"/>
      <c r="P2573" s="90"/>
      <c r="Q2573" s="351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5"/>
      <c r="P2574" s="90"/>
      <c r="Q2574" s="351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5"/>
      <c r="P2575" s="90"/>
      <c r="Q2575" s="351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5"/>
      <c r="P2576" s="90"/>
      <c r="Q2576" s="351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5"/>
      <c r="P2577" s="90"/>
      <c r="Q2577" s="351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5"/>
      <c r="P2578" s="90"/>
      <c r="Q2578" s="351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5"/>
      <c r="P2579" s="90"/>
      <c r="Q2579" s="351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5"/>
      <c r="P2580" s="90"/>
      <c r="Q2580" s="351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5"/>
      <c r="P2581" s="90"/>
      <c r="Q2581" s="351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5"/>
      <c r="P2582" s="90"/>
      <c r="Q2582" s="351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5"/>
      <c r="P2583" s="90"/>
      <c r="Q2583" s="351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5"/>
      <c r="P2584" s="90"/>
      <c r="Q2584" s="351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5"/>
      <c r="P2585" s="90"/>
      <c r="Q2585" s="351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5"/>
      <c r="P2586" s="90"/>
      <c r="Q2586" s="351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5"/>
      <c r="P2587" s="90"/>
      <c r="Q2587" s="351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5"/>
      <c r="P2588" s="90"/>
      <c r="Q2588" s="351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5"/>
      <c r="P2589" s="90"/>
      <c r="Q2589" s="351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5"/>
      <c r="P2590" s="90"/>
      <c r="Q2590" s="351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5"/>
      <c r="P2591" s="90"/>
      <c r="Q2591" s="351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5"/>
      <c r="P2592" s="90"/>
      <c r="Q2592" s="351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5"/>
      <c r="P2593" s="90"/>
      <c r="Q2593" s="351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5"/>
      <c r="P2594" s="90"/>
      <c r="Q2594" s="351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5"/>
      <c r="P2595" s="90"/>
      <c r="Q2595" s="351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5"/>
      <c r="P2596" s="90"/>
      <c r="Q2596" s="351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5"/>
      <c r="P2597" s="90"/>
      <c r="Q2597" s="351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5"/>
      <c r="P2598" s="90"/>
      <c r="Q2598" s="351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5"/>
      <c r="P2599" s="90"/>
      <c r="Q2599" s="351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5"/>
      <c r="P2600" s="90"/>
      <c r="Q2600" s="351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5"/>
      <c r="P2601" s="90"/>
      <c r="Q2601" s="351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5"/>
      <c r="P2602" s="90"/>
      <c r="Q2602" s="351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5"/>
      <c r="P2603" s="90"/>
      <c r="Q2603" s="351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5"/>
      <c r="P2604" s="90"/>
      <c r="Q2604" s="351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5"/>
      <c r="P2605" s="90"/>
      <c r="Q2605" s="351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5"/>
      <c r="P2606" s="90"/>
      <c r="Q2606" s="351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5"/>
      <c r="P2607" s="90"/>
      <c r="Q2607" s="351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5"/>
      <c r="P2608" s="90"/>
      <c r="Q2608" s="351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5"/>
      <c r="P2609" s="90"/>
      <c r="Q2609" s="351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5"/>
      <c r="P2610" s="90"/>
      <c r="Q2610" s="351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5"/>
      <c r="P2611" s="90"/>
      <c r="Q2611" s="351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5"/>
      <c r="P2612" s="90"/>
      <c r="Q2612" s="351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5"/>
      <c r="P2613" s="90"/>
      <c r="Q2613" s="351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5"/>
      <c r="P2614" s="90"/>
      <c r="Q2614" s="351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5"/>
      <c r="P2615" s="90"/>
      <c r="Q2615" s="351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5"/>
      <c r="P2616" s="90"/>
      <c r="Q2616" s="351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5"/>
      <c r="P2617" s="90"/>
      <c r="Q2617" s="351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5"/>
      <c r="P2618" s="90"/>
      <c r="Q2618" s="351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5"/>
      <c r="P2619" s="90"/>
      <c r="Q2619" s="351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5"/>
      <c r="P2620" s="90"/>
      <c r="Q2620" s="351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5"/>
      <c r="P2621" s="90"/>
      <c r="Q2621" s="351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5"/>
      <c r="P2622" s="90"/>
      <c r="Q2622" s="351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5"/>
      <c r="P2623" s="90"/>
      <c r="Q2623" s="351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5"/>
      <c r="P2624" s="90"/>
      <c r="Q2624" s="351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5"/>
      <c r="P2625" s="90"/>
      <c r="Q2625" s="351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5"/>
      <c r="P2626" s="90"/>
      <c r="Q2626" s="351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5"/>
      <c r="P2627" s="90"/>
      <c r="Q2627" s="351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5"/>
      <c r="P2628" s="90"/>
      <c r="Q2628" s="351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5"/>
      <c r="P2629" s="90"/>
      <c r="Q2629" s="351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5"/>
      <c r="P2630" s="90"/>
      <c r="Q2630" s="351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5"/>
      <c r="P2631" s="90"/>
      <c r="Q2631" s="351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5"/>
      <c r="P2632" s="90"/>
      <c r="Q2632" s="351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5"/>
      <c r="P2633" s="90"/>
      <c r="Q2633" s="351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5"/>
      <c r="P2634" s="90"/>
      <c r="Q2634" s="351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5"/>
      <c r="P2635" s="90"/>
      <c r="Q2635" s="351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5"/>
      <c r="P2636" s="90"/>
      <c r="Q2636" s="351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5"/>
      <c r="P2637" s="90"/>
      <c r="Q2637" s="351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5"/>
      <c r="P2638" s="90"/>
      <c r="Q2638" s="351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5"/>
      <c r="P2639" s="90"/>
      <c r="Q2639" s="351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5"/>
      <c r="P2640" s="90"/>
      <c r="Q2640" s="351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5"/>
      <c r="P2641" s="90"/>
      <c r="Q2641" s="351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5"/>
      <c r="P2642" s="90"/>
      <c r="Q2642" s="351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5"/>
      <c r="P2643" s="90"/>
      <c r="Q2643" s="351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5"/>
      <c r="P2644" s="90"/>
      <c r="Q2644" s="351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5"/>
      <c r="P2645" s="90"/>
      <c r="Q2645" s="351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5"/>
      <c r="P2646" s="90"/>
      <c r="Q2646" s="351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5"/>
      <c r="P2647" s="90"/>
      <c r="Q2647" s="351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5"/>
      <c r="P2648" s="90"/>
      <c r="Q2648" s="351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5"/>
      <c r="P2649" s="90"/>
      <c r="Q2649" s="351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5"/>
      <c r="P2650" s="90"/>
      <c r="Q2650" s="351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5"/>
      <c r="P2651" s="90"/>
      <c r="Q2651" s="351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5"/>
      <c r="P2652" s="90"/>
      <c r="Q2652" s="351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5"/>
      <c r="P2653" s="90"/>
      <c r="Q2653" s="351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5"/>
      <c r="P2654" s="90"/>
      <c r="Q2654" s="351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5"/>
      <c r="P2655" s="90"/>
      <c r="Q2655" s="351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5"/>
      <c r="P2656" s="90"/>
      <c r="Q2656" s="351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5"/>
      <c r="P2657" s="90"/>
      <c r="Q2657" s="351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5"/>
      <c r="P2658" s="90"/>
      <c r="Q2658" s="351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5"/>
      <c r="P2659" s="90"/>
      <c r="Q2659" s="351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5"/>
      <c r="P2660" s="90"/>
      <c r="Q2660" s="351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5"/>
      <c r="P2661" s="90"/>
      <c r="Q2661" s="351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5"/>
      <c r="P2662" s="90"/>
      <c r="Q2662" s="351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5"/>
      <c r="P2663" s="90"/>
      <c r="Q2663" s="351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5"/>
      <c r="P2664" s="90"/>
      <c r="Q2664" s="351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5"/>
      <c r="P2665" s="90"/>
      <c r="Q2665" s="351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5"/>
      <c r="P2666" s="90"/>
      <c r="Q2666" s="351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5"/>
      <c r="P2667" s="90"/>
      <c r="Q2667" s="351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5"/>
      <c r="P2668" s="90"/>
      <c r="Q2668" s="351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5"/>
      <c r="P2669" s="90"/>
      <c r="Q2669" s="351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5"/>
      <c r="P2670" s="90"/>
      <c r="Q2670" s="351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5"/>
      <c r="P2671" s="90"/>
      <c r="Q2671" s="351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5"/>
      <c r="P2672" s="90"/>
      <c r="Q2672" s="351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5"/>
      <c r="P2673" s="90"/>
      <c r="Q2673" s="351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5"/>
      <c r="P2674" s="90"/>
      <c r="Q2674" s="351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5"/>
      <c r="P2675" s="90"/>
      <c r="Q2675" s="351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5"/>
      <c r="P2676" s="90"/>
      <c r="Q2676" s="351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5"/>
      <c r="P2677" s="90"/>
      <c r="Q2677" s="351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5"/>
      <c r="P2678" s="90"/>
      <c r="Q2678" s="351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5"/>
      <c r="P2679" s="90"/>
      <c r="Q2679" s="351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5"/>
      <c r="P2680" s="90"/>
      <c r="Q2680" s="351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5"/>
      <c r="P2681" s="90"/>
      <c r="Q2681" s="351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5"/>
      <c r="P2682" s="90"/>
      <c r="Q2682" s="351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5"/>
      <c r="P2683" s="90"/>
      <c r="Q2683" s="351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5"/>
      <c r="P2684" s="90"/>
      <c r="Q2684" s="351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5"/>
      <c r="P2685" s="90"/>
      <c r="Q2685" s="351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5"/>
      <c r="P2686" s="90"/>
      <c r="Q2686" s="351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5"/>
      <c r="P2687" s="90"/>
      <c r="Q2687" s="351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5"/>
      <c r="P2688" s="90"/>
      <c r="Q2688" s="351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5"/>
      <c r="P2689" s="90"/>
      <c r="Q2689" s="351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5"/>
      <c r="P2690" s="90"/>
      <c r="Q2690" s="351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5"/>
      <c r="P2691" s="90"/>
      <c r="Q2691" s="351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5"/>
      <c r="P2692" s="90"/>
      <c r="Q2692" s="351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5"/>
      <c r="P2693" s="90"/>
      <c r="Q2693" s="351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5"/>
      <c r="P2694" s="90"/>
      <c r="Q2694" s="351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5"/>
      <c r="P2695" s="90"/>
      <c r="Q2695" s="351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5"/>
      <c r="P2696" s="90"/>
      <c r="Q2696" s="351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5"/>
      <c r="P2697" s="90"/>
      <c r="Q2697" s="351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5"/>
      <c r="P2698" s="90"/>
      <c r="Q2698" s="351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5"/>
      <c r="P2699" s="90"/>
      <c r="Q2699" s="351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5"/>
      <c r="P2700" s="90"/>
      <c r="Q2700" s="351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5"/>
      <c r="P2701" s="90"/>
      <c r="Q2701" s="351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5"/>
      <c r="P2702" s="90"/>
      <c r="Q2702" s="351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5"/>
      <c r="P2703" s="90"/>
      <c r="Q2703" s="351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5"/>
      <c r="P2704" s="90"/>
      <c r="Q2704" s="351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5"/>
      <c r="P2705" s="90"/>
      <c r="Q2705" s="351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5"/>
      <c r="P2706" s="90"/>
      <c r="Q2706" s="351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5"/>
      <c r="P2707" s="90"/>
      <c r="Q2707" s="351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5"/>
      <c r="P2708" s="90"/>
      <c r="Q2708" s="351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5"/>
      <c r="P2709" s="90"/>
      <c r="Q2709" s="351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5"/>
      <c r="P2710" s="90"/>
      <c r="Q2710" s="351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5"/>
      <c r="P2711" s="90"/>
      <c r="Q2711" s="351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5"/>
      <c r="P2712" s="90"/>
      <c r="Q2712" s="351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5"/>
      <c r="P2713" s="90"/>
      <c r="Q2713" s="351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5"/>
      <c r="P2714" s="90"/>
      <c r="Q2714" s="351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5"/>
      <c r="P2715" s="90"/>
      <c r="Q2715" s="351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5"/>
      <c r="P2716" s="90"/>
      <c r="Q2716" s="351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5"/>
      <c r="P2717" s="90"/>
      <c r="Q2717" s="351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5"/>
      <c r="P2718" s="90"/>
      <c r="Q2718" s="351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5"/>
      <c r="P2719" s="90"/>
      <c r="Q2719" s="351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5"/>
      <c r="P2720" s="90"/>
      <c r="Q2720" s="351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5"/>
      <c r="P2721" s="90"/>
      <c r="Q2721" s="351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5"/>
      <c r="P2722" s="90"/>
      <c r="Q2722" s="351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5"/>
      <c r="P2723" s="90"/>
      <c r="Q2723" s="351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5"/>
      <c r="P2724" s="90"/>
      <c r="Q2724" s="351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5"/>
      <c r="P2725" s="90"/>
      <c r="Q2725" s="351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5"/>
      <c r="P2726" s="90"/>
      <c r="Q2726" s="351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5"/>
      <c r="P2727" s="90"/>
      <c r="Q2727" s="351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5"/>
      <c r="P2728" s="90"/>
      <c r="Q2728" s="351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5"/>
      <c r="P2729" s="90"/>
      <c r="Q2729" s="351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5"/>
      <c r="P2730" s="90"/>
      <c r="Q2730" s="351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5"/>
      <c r="P2731" s="90"/>
      <c r="Q2731" s="351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5"/>
      <c r="P2732" s="90"/>
      <c r="Q2732" s="351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5"/>
      <c r="P2733" s="90"/>
      <c r="Q2733" s="351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5"/>
      <c r="P2734" s="90"/>
      <c r="Q2734" s="351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5"/>
      <c r="P2735" s="90"/>
      <c r="Q2735" s="351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5"/>
      <c r="P2736" s="90"/>
      <c r="Q2736" s="351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5"/>
      <c r="P2737" s="90"/>
      <c r="Q2737" s="351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5"/>
      <c r="P2738" s="90"/>
      <c r="Q2738" s="351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5"/>
      <c r="P2739" s="90"/>
      <c r="Q2739" s="351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5"/>
      <c r="P2740" s="90"/>
      <c r="Q2740" s="351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5"/>
      <c r="P2741" s="90"/>
      <c r="Q2741" s="351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5"/>
      <c r="P2742" s="90"/>
      <c r="Q2742" s="351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5"/>
      <c r="P2743" s="90"/>
      <c r="Q2743" s="351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5"/>
      <c r="P2744" s="90"/>
      <c r="Q2744" s="351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5"/>
      <c r="P2745" s="90"/>
      <c r="Q2745" s="351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5"/>
      <c r="P2746" s="90"/>
      <c r="Q2746" s="351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5"/>
      <c r="P2747" s="90"/>
      <c r="Q2747" s="351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5"/>
      <c r="P2748" s="90"/>
      <c r="Q2748" s="351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5"/>
      <c r="P2749" s="90"/>
      <c r="Q2749" s="351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5"/>
      <c r="P2750" s="90"/>
      <c r="Q2750" s="351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5"/>
      <c r="P2751" s="90"/>
      <c r="Q2751" s="351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5"/>
      <c r="P2752" s="90"/>
      <c r="Q2752" s="351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5"/>
      <c r="P2753" s="90"/>
      <c r="Q2753" s="351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5"/>
      <c r="P2754" s="90"/>
      <c r="Q2754" s="351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5"/>
      <c r="P2755" s="90"/>
      <c r="Q2755" s="351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5"/>
      <c r="P2756" s="90"/>
      <c r="Q2756" s="351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5"/>
      <c r="P2757" s="90"/>
      <c r="Q2757" s="351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5"/>
      <c r="P2758" s="90"/>
      <c r="Q2758" s="351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5"/>
      <c r="P2759" s="90"/>
      <c r="Q2759" s="351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5"/>
      <c r="P2760" s="90"/>
      <c r="Q2760" s="351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5"/>
      <c r="P2761" s="90"/>
      <c r="Q2761" s="351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5"/>
      <c r="P2762" s="90"/>
      <c r="Q2762" s="351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5"/>
      <c r="P2763" s="90"/>
      <c r="Q2763" s="351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5"/>
      <c r="P2764" s="90"/>
      <c r="Q2764" s="351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5"/>
      <c r="P2765" s="90"/>
      <c r="Q2765" s="351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5"/>
      <c r="P2766" s="90"/>
      <c r="Q2766" s="351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5"/>
      <c r="P2767" s="90"/>
      <c r="Q2767" s="351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5"/>
      <c r="P2768" s="90"/>
      <c r="Q2768" s="351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5"/>
      <c r="P2769" s="90"/>
      <c r="Q2769" s="351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5"/>
      <c r="P2770" s="90"/>
      <c r="Q2770" s="351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5"/>
      <c r="P2771" s="90"/>
      <c r="Q2771" s="351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5"/>
      <c r="P2772" s="90"/>
      <c r="Q2772" s="351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5"/>
      <c r="P2773" s="90"/>
      <c r="Q2773" s="351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5"/>
      <c r="P2774" s="90"/>
      <c r="Q2774" s="351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5"/>
      <c r="P2775" s="90"/>
      <c r="Q2775" s="351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5"/>
      <c r="P2776" s="90"/>
      <c r="Q2776" s="351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5"/>
      <c r="P2777" s="90"/>
      <c r="Q2777" s="351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5"/>
      <c r="P2778" s="90"/>
      <c r="Q2778" s="351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5"/>
      <c r="P2779" s="90"/>
      <c r="Q2779" s="351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5"/>
      <c r="P2780" s="90"/>
      <c r="Q2780" s="351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5"/>
      <c r="P2781" s="90"/>
      <c r="Q2781" s="351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5"/>
      <c r="P2782" s="90"/>
      <c r="Q2782" s="351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5"/>
      <c r="P2783" s="90"/>
      <c r="Q2783" s="351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5"/>
      <c r="P2784" s="90"/>
      <c r="Q2784" s="351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5"/>
      <c r="P2785" s="90"/>
      <c r="Q2785" s="351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5"/>
      <c r="P2786" s="90"/>
      <c r="Q2786" s="351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5"/>
      <c r="P2787" s="90"/>
      <c r="Q2787" s="351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5"/>
      <c r="P2788" s="90"/>
      <c r="Q2788" s="351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5"/>
      <c r="P2789" s="90"/>
      <c r="Q2789" s="351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5"/>
      <c r="P2790" s="90"/>
      <c r="Q2790" s="351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5"/>
      <c r="P2791" s="90"/>
      <c r="Q2791" s="351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5"/>
      <c r="P2792" s="90"/>
      <c r="Q2792" s="351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5"/>
      <c r="P2793" s="90"/>
      <c r="Q2793" s="351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5"/>
      <c r="P2794" s="90"/>
      <c r="Q2794" s="351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5"/>
      <c r="P2795" s="90"/>
      <c r="Q2795" s="351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5"/>
      <c r="P2796" s="90"/>
      <c r="Q2796" s="351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5"/>
      <c r="P2797" s="90"/>
      <c r="Q2797" s="351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5"/>
      <c r="P2798" s="90"/>
      <c r="Q2798" s="351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5"/>
      <c r="P2799" s="90"/>
      <c r="Q2799" s="351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5"/>
      <c r="P2800" s="90"/>
      <c r="Q2800" s="351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5"/>
      <c r="P2801" s="90"/>
      <c r="Q2801" s="351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5"/>
      <c r="P2802" s="90"/>
      <c r="Q2802" s="351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5"/>
      <c r="P2803" s="90"/>
      <c r="Q2803" s="351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5"/>
      <c r="P2804" s="90"/>
      <c r="Q2804" s="351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5"/>
      <c r="P2805" s="90"/>
      <c r="Q2805" s="351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5"/>
      <c r="P2806" s="90"/>
      <c r="Q2806" s="351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5"/>
      <c r="P2807" s="90"/>
      <c r="Q2807" s="351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5"/>
      <c r="P2808" s="90"/>
      <c r="Q2808" s="351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5"/>
      <c r="P2809" s="90"/>
      <c r="Q2809" s="351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5"/>
      <c r="P2810" s="90"/>
      <c r="Q2810" s="351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5"/>
      <c r="P2811" s="90"/>
      <c r="Q2811" s="351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5"/>
      <c r="P2812" s="90"/>
      <c r="Q2812" s="351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5"/>
      <c r="P2813" s="90"/>
      <c r="Q2813" s="351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5"/>
      <c r="P2814" s="90"/>
      <c r="Q2814" s="351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5"/>
      <c r="P2815" s="90"/>
      <c r="Q2815" s="351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5"/>
      <c r="P2816" s="90"/>
      <c r="Q2816" s="351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5"/>
      <c r="P2817" s="90"/>
      <c r="Q2817" s="351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5"/>
      <c r="P2818" s="90"/>
      <c r="Q2818" s="351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5"/>
      <c r="P2819" s="90"/>
      <c r="Q2819" s="351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5"/>
      <c r="P2820" s="90"/>
      <c r="Q2820" s="351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5"/>
      <c r="P2821" s="90"/>
      <c r="Q2821" s="351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5"/>
      <c r="P2822" s="90"/>
      <c r="Q2822" s="351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5"/>
      <c r="P2823" s="90"/>
      <c r="Q2823" s="351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5"/>
      <c r="P2824" s="90"/>
      <c r="Q2824" s="351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5"/>
      <c r="P2825" s="90"/>
      <c r="Q2825" s="351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5"/>
      <c r="P2826" s="90"/>
      <c r="Q2826" s="351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5"/>
      <c r="P2827" s="90"/>
      <c r="Q2827" s="351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5"/>
      <c r="P2828" s="90"/>
      <c r="Q2828" s="351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5"/>
      <c r="P2829" s="90"/>
      <c r="Q2829" s="351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5"/>
      <c r="P2830" s="90"/>
      <c r="Q2830" s="351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5"/>
      <c r="P2831" s="90"/>
      <c r="Q2831" s="351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5"/>
      <c r="P2832" s="90"/>
      <c r="Q2832" s="351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5"/>
      <c r="P2833" s="90"/>
      <c r="Q2833" s="351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5"/>
      <c r="P2834" s="90"/>
      <c r="Q2834" s="351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5"/>
      <c r="P2835" s="90"/>
      <c r="Q2835" s="351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5"/>
      <c r="P2836" s="90"/>
      <c r="Q2836" s="351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5"/>
      <c r="P2837" s="90"/>
      <c r="Q2837" s="351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5"/>
      <c r="P2838" s="90"/>
      <c r="Q2838" s="351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5"/>
      <c r="P2839" s="90"/>
      <c r="Q2839" s="351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5"/>
      <c r="P2840" s="90"/>
      <c r="Q2840" s="351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5"/>
      <c r="P2841" s="90"/>
      <c r="Q2841" s="351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5"/>
      <c r="P2842" s="90"/>
      <c r="Q2842" s="351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5"/>
      <c r="P2843" s="90"/>
      <c r="Q2843" s="351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5"/>
      <c r="P2844" s="90"/>
      <c r="Q2844" s="351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5"/>
      <c r="P2845" s="90"/>
      <c r="Q2845" s="351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5"/>
      <c r="P2846" s="90"/>
      <c r="Q2846" s="351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5"/>
      <c r="P2847" s="90"/>
      <c r="Q2847" s="351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5"/>
      <c r="P2848" s="90"/>
      <c r="Q2848" s="351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5"/>
      <c r="P2849" s="90"/>
      <c r="Q2849" s="351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5"/>
      <c r="P2850" s="90"/>
      <c r="Q2850" s="351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5"/>
      <c r="P2851" s="90"/>
      <c r="Q2851" s="351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5"/>
      <c r="P2852" s="90"/>
      <c r="Q2852" s="351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5"/>
      <c r="P2853" s="90"/>
      <c r="Q2853" s="351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5"/>
      <c r="P2854" s="90"/>
      <c r="Q2854" s="351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5"/>
      <c r="P2855" s="90"/>
      <c r="Q2855" s="351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5"/>
      <c r="P2856" s="90"/>
      <c r="Q2856" s="351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5"/>
      <c r="P2857" s="90"/>
      <c r="Q2857" s="351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5"/>
      <c r="P2858" s="90"/>
      <c r="Q2858" s="351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5"/>
      <c r="P2859" s="90"/>
      <c r="Q2859" s="351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5"/>
      <c r="P2860" s="90"/>
      <c r="Q2860" s="351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5"/>
      <c r="P2861" s="90"/>
      <c r="Q2861" s="351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5"/>
      <c r="P2862" s="90"/>
      <c r="Q2862" s="351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5"/>
      <c r="P2863" s="90"/>
      <c r="Q2863" s="351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5"/>
      <c r="P2864" s="90"/>
      <c r="Q2864" s="351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5"/>
      <c r="P2865" s="90"/>
      <c r="Q2865" s="351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5"/>
      <c r="P2866" s="90"/>
      <c r="Q2866" s="351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5"/>
      <c r="P2867" s="90"/>
      <c r="Q2867" s="351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5"/>
      <c r="P2868" s="90"/>
      <c r="Q2868" s="351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5"/>
      <c r="P2869" s="90"/>
      <c r="Q2869" s="351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5"/>
      <c r="P2870" s="90"/>
      <c r="Q2870" s="351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5"/>
      <c r="P2871" s="90"/>
      <c r="Q2871" s="351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5"/>
      <c r="P2872" s="90"/>
      <c r="Q2872" s="351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5"/>
      <c r="P2873" s="90"/>
      <c r="Q2873" s="351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5"/>
      <c r="P2874" s="90"/>
      <c r="Q2874" s="351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5"/>
      <c r="P2875" s="90"/>
      <c r="Q2875" s="351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5"/>
      <c r="P2876" s="90"/>
      <c r="Q2876" s="351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5"/>
      <c r="P2877" s="90"/>
      <c r="Q2877" s="351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5"/>
      <c r="P2878" s="90"/>
      <c r="Q2878" s="351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5"/>
      <c r="P2879" s="90"/>
      <c r="Q2879" s="351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5"/>
      <c r="P2880" s="90"/>
      <c r="Q2880" s="351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5"/>
      <c r="P2881" s="90"/>
      <c r="Q2881" s="351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5"/>
      <c r="P2882" s="90"/>
      <c r="Q2882" s="351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5"/>
      <c r="P2883" s="90"/>
      <c r="Q2883" s="351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5"/>
      <c r="P2884" s="90"/>
      <c r="Q2884" s="351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5"/>
      <c r="P2885" s="90"/>
      <c r="Q2885" s="351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5"/>
      <c r="P2886" s="90"/>
      <c r="Q2886" s="351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5"/>
      <c r="P2887" s="90"/>
      <c r="Q2887" s="351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5"/>
      <c r="P2888" s="90"/>
      <c r="Q2888" s="351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5"/>
      <c r="P2889" s="90"/>
      <c r="Q2889" s="351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5"/>
      <c r="P2890" s="90"/>
      <c r="Q2890" s="351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5"/>
      <c r="P2891" s="90"/>
      <c r="Q2891" s="351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5"/>
      <c r="P2892" s="90"/>
      <c r="Q2892" s="351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5"/>
      <c r="P2893" s="90"/>
      <c r="Q2893" s="351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5"/>
      <c r="P2894" s="90"/>
      <c r="Q2894" s="351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5"/>
      <c r="P2895" s="90"/>
      <c r="Q2895" s="351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5"/>
      <c r="P2896" s="90"/>
      <c r="Q2896" s="351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5"/>
      <c r="P2897" s="90"/>
      <c r="Q2897" s="351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5"/>
      <c r="P2898" s="90"/>
      <c r="Q2898" s="351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5"/>
      <c r="P2899" s="90"/>
      <c r="Q2899" s="351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5"/>
      <c r="P2900" s="90"/>
      <c r="Q2900" s="351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5"/>
      <c r="P2901" s="90"/>
      <c r="Q2901" s="351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5"/>
      <c r="P2902" s="90"/>
      <c r="Q2902" s="351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5"/>
      <c r="P2903" s="90"/>
      <c r="Q2903" s="351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5"/>
      <c r="P2904" s="90"/>
      <c r="Q2904" s="351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5"/>
      <c r="P2905" s="90"/>
      <c r="Q2905" s="351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5"/>
      <c r="P2906" s="90"/>
      <c r="Q2906" s="351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5"/>
      <c r="P2907" s="90"/>
      <c r="Q2907" s="351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5"/>
      <c r="P2908" s="90"/>
      <c r="Q2908" s="351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5"/>
      <c r="P2909" s="90"/>
      <c r="Q2909" s="351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5"/>
      <c r="P2910" s="90"/>
      <c r="Q2910" s="351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5"/>
      <c r="P2911" s="90"/>
      <c r="Q2911" s="351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5"/>
      <c r="P2912" s="90"/>
      <c r="Q2912" s="351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5"/>
      <c r="P2913" s="90"/>
      <c r="Q2913" s="351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5"/>
      <c r="P2914" s="90"/>
      <c r="Q2914" s="351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5"/>
      <c r="P2915" s="90"/>
      <c r="Q2915" s="351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5"/>
      <c r="P2916" s="90"/>
      <c r="Q2916" s="351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5"/>
      <c r="P2917" s="90"/>
      <c r="Q2917" s="351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5"/>
      <c r="P2918" s="90"/>
      <c r="Q2918" s="351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5"/>
      <c r="P2919" s="90"/>
      <c r="Q2919" s="351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5"/>
      <c r="P2920" s="90"/>
      <c r="Q2920" s="351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5"/>
      <c r="P2921" s="90"/>
      <c r="Q2921" s="351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5"/>
      <c r="P2922" s="90"/>
      <c r="Q2922" s="351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5"/>
      <c r="P2923" s="90"/>
      <c r="Q2923" s="351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5"/>
      <c r="P2924" s="90"/>
      <c r="Q2924" s="351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5"/>
      <c r="P2925" s="90"/>
      <c r="Q2925" s="351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5"/>
      <c r="P2926" s="90"/>
      <c r="Q2926" s="351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5"/>
      <c r="P2927" s="90"/>
      <c r="Q2927" s="351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5"/>
      <c r="P2928" s="90"/>
      <c r="Q2928" s="351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5"/>
      <c r="P2929" s="90"/>
      <c r="Q2929" s="351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5"/>
      <c r="P2930" s="90"/>
      <c r="Q2930" s="351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5"/>
      <c r="P2931" s="90"/>
      <c r="Q2931" s="351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5"/>
      <c r="P2932" s="90"/>
      <c r="Q2932" s="351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5"/>
      <c r="P2933" s="90"/>
      <c r="Q2933" s="351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5"/>
      <c r="P2934" s="90"/>
      <c r="Q2934" s="351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5"/>
      <c r="P2935" s="90"/>
      <c r="Q2935" s="351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5"/>
      <c r="P2936" s="90"/>
      <c r="Q2936" s="351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5"/>
      <c r="P2937" s="90"/>
      <c r="Q2937" s="351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5"/>
      <c r="P2938" s="90"/>
      <c r="Q2938" s="351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5"/>
      <c r="P2939" s="90"/>
      <c r="Q2939" s="351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5"/>
      <c r="P2940" s="90"/>
      <c r="Q2940" s="351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5"/>
      <c r="P2941" s="90"/>
      <c r="Q2941" s="351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5"/>
      <c r="P2942" s="90"/>
      <c r="Q2942" s="351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5"/>
      <c r="P2943" s="90"/>
      <c r="Q2943" s="351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5"/>
      <c r="P2944" s="90"/>
      <c r="Q2944" s="351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5"/>
      <c r="P2945" s="90"/>
      <c r="Q2945" s="351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5"/>
      <c r="P2946" s="90"/>
      <c r="Q2946" s="351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5"/>
      <c r="P2947" s="90"/>
      <c r="Q2947" s="351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5"/>
      <c r="P2948" s="90"/>
      <c r="Q2948" s="351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5"/>
      <c r="P2949" s="90"/>
      <c r="Q2949" s="351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5"/>
      <c r="P2950" s="90"/>
      <c r="Q2950" s="351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5"/>
      <c r="P2951" s="90"/>
      <c r="Q2951" s="351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5"/>
      <c r="P2952" s="90"/>
      <c r="Q2952" s="351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5"/>
      <c r="P2953" s="90"/>
      <c r="Q2953" s="351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5"/>
      <c r="P2954" s="90"/>
      <c r="Q2954" s="351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5"/>
      <c r="P2955" s="90"/>
      <c r="Q2955" s="351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5"/>
      <c r="P2956" s="90"/>
      <c r="Q2956" s="351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5"/>
      <c r="P2957" s="90"/>
      <c r="Q2957" s="351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5"/>
      <c r="P2958" s="90"/>
      <c r="Q2958" s="351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5"/>
      <c r="P2959" s="90"/>
      <c r="Q2959" s="351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5"/>
      <c r="P2960" s="90"/>
      <c r="Q2960" s="351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5"/>
      <c r="P2961" s="90"/>
      <c r="Q2961" s="351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5"/>
      <c r="P2962" s="90"/>
      <c r="Q2962" s="351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5"/>
      <c r="P2963" s="90"/>
      <c r="Q2963" s="351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5"/>
      <c r="P2964" s="90"/>
      <c r="Q2964" s="351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5"/>
      <c r="P2965" s="90"/>
      <c r="Q2965" s="351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5"/>
      <c r="P2966" s="90"/>
      <c r="Q2966" s="351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5"/>
      <c r="P2967" s="90"/>
      <c r="Q2967" s="351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5"/>
      <c r="P2968" s="90"/>
      <c r="Q2968" s="351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5"/>
      <c r="P2969" s="90"/>
      <c r="Q2969" s="351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5"/>
      <c r="P2970" s="90"/>
      <c r="Q2970" s="351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5"/>
      <c r="P2971" s="90"/>
      <c r="Q2971" s="351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5"/>
      <c r="P2972" s="90"/>
      <c r="Q2972" s="351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5"/>
      <c r="P2973" s="90"/>
      <c r="Q2973" s="351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5"/>
      <c r="P2974" s="90"/>
      <c r="Q2974" s="351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5"/>
      <c r="P2975" s="90"/>
      <c r="Q2975" s="351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5"/>
      <c r="P2976" s="90"/>
      <c r="Q2976" s="351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5"/>
      <c r="P2977" s="90"/>
      <c r="Q2977" s="351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5"/>
      <c r="P2978" s="90"/>
      <c r="Q2978" s="351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5"/>
      <c r="P2979" s="90"/>
      <c r="Q2979" s="351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5"/>
      <c r="P2980" s="90"/>
      <c r="Q2980" s="351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5"/>
      <c r="P2981" s="90"/>
      <c r="Q2981" s="351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5"/>
      <c r="P2982" s="90"/>
      <c r="Q2982" s="351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5"/>
      <c r="P2983" s="90"/>
      <c r="Q2983" s="351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5"/>
      <c r="P2984" s="90"/>
      <c r="Q2984" s="351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5"/>
      <c r="P2985" s="90"/>
      <c r="Q2985" s="351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5"/>
      <c r="P2986" s="90"/>
      <c r="Q2986" s="351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5"/>
      <c r="P2987" s="90"/>
      <c r="Q2987" s="351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5"/>
      <c r="P2988" s="90"/>
      <c r="Q2988" s="351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5"/>
      <c r="P2989" s="90"/>
      <c r="Q2989" s="351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5"/>
      <c r="P2990" s="90"/>
      <c r="Q2990" s="351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5"/>
      <c r="P2991" s="90"/>
      <c r="Q2991" s="351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5"/>
      <c r="P2992" s="90"/>
      <c r="Q2992" s="351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5"/>
      <c r="P2993" s="90"/>
      <c r="Q2993" s="351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5"/>
      <c r="P2994" s="90"/>
      <c r="Q2994" s="351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5"/>
      <c r="P2995" s="90"/>
      <c r="Q2995" s="351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5"/>
      <c r="P2996" s="90"/>
      <c r="Q2996" s="351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5"/>
      <c r="P2997" s="90"/>
      <c r="Q2997" s="351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5"/>
      <c r="P2998" s="90"/>
      <c r="Q2998" s="351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5"/>
      <c r="P2999" s="90"/>
      <c r="Q2999" s="351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5"/>
      <c r="P3000" s="90"/>
      <c r="Q3000" s="351"/>
    </row>
  </sheetData>
  <autoFilter ref="A6:R1000" xr:uid="{BE71F736-1B3F-4C3E-BB2A-156CCB8273DD}">
    <filterColumn colId="0">
      <filters>
        <dateGroupItem year="2025" month="12" day="21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F281" sqref="F281:F296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0" customWidth="1"/>
    <col min="15" max="15" width="10.5703125" style="290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93"/>
      <c r="B1" s="394"/>
      <c r="C1" s="395"/>
      <c r="L1" s="101"/>
      <c r="M1" s="124"/>
      <c r="N1" s="286"/>
      <c r="O1" s="286"/>
      <c r="P1" s="170"/>
      <c r="Q1" s="396" t="s">
        <v>1219</v>
      </c>
      <c r="R1" s="397"/>
      <c r="U1" s="102"/>
      <c r="V1" s="398" t="s">
        <v>1820</v>
      </c>
      <c r="W1" s="398"/>
      <c r="X1" s="398"/>
      <c r="Y1" s="104"/>
    </row>
    <row r="2" spans="1:25" s="100" customFormat="1" ht="11.25" customHeight="1">
      <c r="A2" s="105" t="s">
        <v>1821</v>
      </c>
      <c r="B2" s="105" t="s">
        <v>1816</v>
      </c>
      <c r="C2" s="105" t="s">
        <v>603</v>
      </c>
      <c r="D2" s="106" t="s">
        <v>1171</v>
      </c>
      <c r="E2" s="106" t="s">
        <v>1172</v>
      </c>
      <c r="F2" s="106" t="s">
        <v>1815</v>
      </c>
      <c r="G2" s="106" t="s">
        <v>1017</v>
      </c>
      <c r="H2" s="106" t="s">
        <v>1160</v>
      </c>
      <c r="I2" s="106" t="s">
        <v>1162</v>
      </c>
      <c r="J2" s="106" t="s">
        <v>1163</v>
      </c>
      <c r="K2" s="106" t="s">
        <v>1166</v>
      </c>
      <c r="L2" s="106" t="s">
        <v>7</v>
      </c>
      <c r="M2" s="126" t="s">
        <v>3</v>
      </c>
      <c r="N2" s="287" t="s">
        <v>1164</v>
      </c>
      <c r="O2" s="287" t="s">
        <v>1165</v>
      </c>
      <c r="P2" s="106"/>
      <c r="Q2" s="127" t="s">
        <v>1167</v>
      </c>
      <c r="R2" s="127" t="s">
        <v>1168</v>
      </c>
      <c r="S2" s="107" t="s">
        <v>1169</v>
      </c>
      <c r="T2" s="107" t="s">
        <v>1822</v>
      </c>
      <c r="U2" s="108" t="s">
        <v>1174</v>
      </c>
      <c r="V2" s="103">
        <f ca="1">TODAY()-1</f>
        <v>46013</v>
      </c>
      <c r="W2" s="103">
        <f ca="1">V2-1</f>
        <v>46012</v>
      </c>
      <c r="X2" s="103">
        <f ca="1">W2-1</f>
        <v>46011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88" t="e">
        <f>IF(FN_MC!#REF!="","*",FN_MC!#REF!)</f>
        <v>#REF!</v>
      </c>
      <c r="O3" s="288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88">
        <f>IF(FN_MC!K6="","*",FN_MC!K6)</f>
        <v>506</v>
      </c>
      <c r="O4" s="288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16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88">
        <f>IF(FN_MC!K7="","*",FN_MC!K7)</f>
        <v>538.24</v>
      </c>
      <c r="O5" s="288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88">
        <f>IF(FN_MC!K8="","*",FN_MC!K8)</f>
        <v>334.1</v>
      </c>
      <c r="O6" s="288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88">
        <f>IF(FN_MC!K9="","*",FN_MC!K9)</f>
        <v>290</v>
      </c>
      <c r="O7" s="288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>
        <f ca="1">_xlfn.XLOOKUP(G7&amp;$V$2,BS_CONTROLE[CHAVE],BS_CONTROLE[Quantidade_11],"-")</f>
        <v>26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88">
        <f>IF(FN_MC!K10="","*",FN_MC!K10)</f>
        <v>200</v>
      </c>
      <c r="O8" s="288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390</v>
      </c>
      <c r="W8" s="112" t="str">
        <f ca="1">_xlfn.XLOOKUP(G8&amp;$W$2,BS_CONTROLE[CHAVE],BS_CONTROLE[Quantidade_11],"-")</f>
        <v>-</v>
      </c>
      <c r="X8" s="112">
        <f ca="1">_xlfn.XLOOKUP(G8&amp;$X$2,BS_CONTROLE[CHAVE],BS_CONTROLE[Quantidade_11],"-")</f>
        <v>500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88">
        <f>IF(FN_MC!K11="","*",FN_MC!K11)</f>
        <v>64.563999999999993</v>
      </c>
      <c r="O9" s="288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88">
        <f>IF(FN_MC!K12="","*",FN_MC!K12)</f>
        <v>64.563999999999993</v>
      </c>
      <c r="O10" s="288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88">
        <f>IF(FN_MC!K13="","*",FN_MC!K13)</f>
        <v>294</v>
      </c>
      <c r="O11" s="288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1000</v>
      </c>
      <c r="W11" s="112">
        <f ca="1">_xlfn.XLOOKUP(G11&amp;$W$2,BS_CONTROLE[CHAVE],BS_CONTROLE[Quantidade_11],"-")</f>
        <v>1610</v>
      </c>
      <c r="X11" s="112">
        <f ca="1">_xlfn.XLOOKUP(G11&amp;$X$2,BS_CONTROLE[CHAVE],BS_CONTROLE[Quantidade_11],"-")</f>
        <v>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88">
        <f>IF(FN_MC!K14="","*",FN_MC!K14)</f>
        <v>175</v>
      </c>
      <c r="O12" s="288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88">
        <f>IF(FN_MC!K15="","*",FN_MC!K15)</f>
        <v>1882</v>
      </c>
      <c r="O13" s="288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88" t="str">
        <f>IF(FN_MC!K16="","*",FN_MC!K16)</f>
        <v>*</v>
      </c>
      <c r="O14" s="288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88" t="str">
        <f>IF(FN_MC!K17="","*",FN_MC!K17)</f>
        <v>*</v>
      </c>
      <c r="O15" s="288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88">
        <f>IF(FN_MC!K18="","*",FN_MC!K18)</f>
        <v>615.41999999999996</v>
      </c>
      <c r="O16" s="288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88">
        <f>IF(FN_MC!K19="","*",FN_MC!K19)</f>
        <v>501</v>
      </c>
      <c r="O17" s="288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>
        <f ca="1">_xlfn.XLOOKUP(G17&amp;$V$2,BS_CONTROLE[CHAVE],BS_CONTROLE[Quantidade_11],"-")</f>
        <v>26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88">
        <f>IF(FN_MC!K20="","*",FN_MC!K20)</f>
        <v>501</v>
      </c>
      <c r="O18" s="288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16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88">
        <f>IF(FN_MC!K21="","*",FN_MC!K21)</f>
        <v>444.98</v>
      </c>
      <c r="O19" s="288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88">
        <f>IF(FN_MC!K22="","*",FN_MC!K22)</f>
        <v>416.2</v>
      </c>
      <c r="O20" s="288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1</v>
      </c>
      <c r="W20" s="112">
        <f ca="1">_xlfn.XLOOKUP(G20&amp;$W$2,BS_CONTROLE[CHAVE],BS_CONTROLE[Quantidade_11],"-")</f>
        <v>1</v>
      </c>
      <c r="X20" s="112">
        <f ca="1">_xlfn.XLOOKUP(G20&amp;$X$2,BS_CONTROLE[CHAVE],BS_CONTROLE[Quantidade_11],"-")</f>
        <v>1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88">
        <f>IF(FN_MC!K23="","*",FN_MC!K23)</f>
        <v>311.89999999999998</v>
      </c>
      <c r="O21" s="288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88">
        <f>IF(FN_MC!K24="","*",FN_MC!K24)</f>
        <v>221.8</v>
      </c>
      <c r="O22" s="288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88">
        <f>IF(FN_MC!K25="","*",FN_MC!K25)</f>
        <v>221.8</v>
      </c>
      <c r="O23" s="288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1</v>
      </c>
      <c r="W23" s="112">
        <f ca="1">_xlfn.XLOOKUP(G23&amp;$W$2,BS_CONTROLE[CHAVE],BS_CONTROLE[Quantidade_11],"-")</f>
        <v>0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88">
        <f>IF(FN_MC!K26="","*",FN_MC!K26)</f>
        <v>200</v>
      </c>
      <c r="O24" s="288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390</v>
      </c>
      <c r="W24" s="112" t="str">
        <f ca="1">_xlfn.XLOOKUP(G24&amp;$W$2,BS_CONTROLE[CHAVE],BS_CONTROLE[Quantidade_11],"-")</f>
        <v>-</v>
      </c>
      <c r="X24" s="112">
        <f ca="1">_xlfn.XLOOKUP(G24&amp;$X$2,BS_CONTROLE[CHAVE],BS_CONTROLE[Quantidade_11],"-")</f>
        <v>500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88">
        <f>IF(FN_MC!K27="","*",FN_MC!K27)</f>
        <v>64.563999999999993</v>
      </c>
      <c r="O25" s="288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88">
        <f>IF(FN_MC!K28="","*",FN_MC!K28)</f>
        <v>252</v>
      </c>
      <c r="O26" s="288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88">
        <f>IF(FN_MC!K29="","*",FN_MC!K29)</f>
        <v>251</v>
      </c>
      <c r="O27" s="288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3</v>
      </c>
      <c r="W27" s="112">
        <f ca="1">_xlfn.XLOOKUP(G27&amp;$W$2,BS_CONTROLE[CHAVE],BS_CONTROLE[Quantidade_11],"-")</f>
        <v>0</v>
      </c>
      <c r="X27" s="112">
        <f ca="1">_xlfn.XLOOKUP(G27&amp;$X$2,BS_CONTROLE[CHAVE],BS_CONTROLE[Quantidade_11],"-")</f>
        <v>3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88">
        <f>IF(FN_MC!K30="","*",FN_MC!K30)</f>
        <v>1290</v>
      </c>
      <c r="O28" s="288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88">
        <f>IF(FN_MC!K31="","*",FN_MC!K31)</f>
        <v>1882</v>
      </c>
      <c r="O29" s="288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88" t="str">
        <f>IF(FN_MC!K32="","*",FN_MC!K32)</f>
        <v>*</v>
      </c>
      <c r="O30" s="288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88">
        <f>IF(FN_MC!K33="","*",FN_MC!K33)</f>
        <v>750</v>
      </c>
      <c r="O31" s="288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>
        <f ca="1">_xlfn.XLOOKUP(G31&amp;$V$2,BS_CONTROLE[CHAVE],BS_CONTROLE[Quantidade_11],"-")</f>
        <v>142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88">
        <f>IF(FN_MC!K34="","*",FN_MC!K34)</f>
        <v>615.41999999999996</v>
      </c>
      <c r="O32" s="288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88">
        <f>IF(FN_MC!K35="","*",FN_MC!K35)</f>
        <v>501</v>
      </c>
      <c r="O33" s="288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16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88">
        <f>IF(FN_MC!K36="","*",FN_MC!K36)</f>
        <v>444.98</v>
      </c>
      <c r="O34" s="288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88">
        <f>IF(FN_MC!K37="","*",FN_MC!K37)</f>
        <v>428</v>
      </c>
      <c r="O35" s="288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88">
        <f>IF(FN_MC!K38="","*",FN_MC!K38)</f>
        <v>416.2</v>
      </c>
      <c r="O36" s="288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1</v>
      </c>
      <c r="W36" s="112">
        <f ca="1">_xlfn.XLOOKUP(G36&amp;$W$2,BS_CONTROLE[CHAVE],BS_CONTROLE[Quantidade_11],"-")</f>
        <v>1</v>
      </c>
      <c r="X36" s="112">
        <f ca="1">_xlfn.XLOOKUP(G36&amp;$X$2,BS_CONTROLE[CHAVE],BS_CONTROLE[Quantidade_11],"-")</f>
        <v>1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88">
        <f>IF(FN_MC!K39="","*",FN_MC!K39)</f>
        <v>290</v>
      </c>
      <c r="O37" s="288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>
        <f ca="1">_xlfn.XLOOKUP(G37&amp;$V$2,BS_CONTROLE[CHAVE],BS_CONTROLE[Quantidade_11],"-")</f>
        <v>26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88">
        <f>IF(FN_MC!K40="","*",FN_MC!K40)</f>
        <v>273</v>
      </c>
      <c r="O38" s="288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1</v>
      </c>
      <c r="W38" s="112">
        <f ca="1">_xlfn.XLOOKUP(G38&amp;$W$2,BS_CONTROLE[CHAVE],BS_CONTROLE[Quantidade_11],"-")</f>
        <v>0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88">
        <f>IF(FN_MC!K41="","*",FN_MC!K41)</f>
        <v>200</v>
      </c>
      <c r="O39" s="288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390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500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88">
        <f>IF(FN_MC!K42="","*",FN_MC!K42)</f>
        <v>64.563999999999993</v>
      </c>
      <c r="O40" s="288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88">
        <f>IF(FN_MC!K43="","*",FN_MC!K43)</f>
        <v>251</v>
      </c>
      <c r="O41" s="288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3</v>
      </c>
      <c r="W41" s="112">
        <f ca="1">_xlfn.XLOOKUP(G41&amp;$W$2,BS_CONTROLE[CHAVE],BS_CONTROLE[Quantidade_11],"-")</f>
        <v>0</v>
      </c>
      <c r="X41" s="112">
        <f ca="1">_xlfn.XLOOKUP(G41&amp;$X$2,BS_CONTROLE[CHAVE],BS_CONTROLE[Quantidade_11],"-")</f>
        <v>3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88">
        <f>IF(FN_MC!K44="","*",FN_MC!K44)</f>
        <v>1882</v>
      </c>
      <c r="O42" s="288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88" t="str">
        <f>IF(FN_MC!K45="","*",FN_MC!K45)</f>
        <v>*</v>
      </c>
      <c r="O43" s="288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88">
        <f>IF(FN_MC!K46="","*",FN_MC!K46)</f>
        <v>523</v>
      </c>
      <c r="O44" s="288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16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0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88">
        <f>IF(FN_MC!K47="","*",FN_MC!K47)</f>
        <v>501</v>
      </c>
      <c r="O45" s="288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>
        <f ca="1">_xlfn.XLOOKUP(G45&amp;$V$2,BS_CONTROLE[CHAVE],BS_CONTROLE[Quantidade_11],"-")</f>
        <v>142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88">
        <f>IF(FN_MC!K48="","*",FN_MC!K48)</f>
        <v>436</v>
      </c>
      <c r="O46" s="288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88">
        <f>IF(FN_MC!K49="","*",FN_MC!K49)</f>
        <v>416.2</v>
      </c>
      <c r="O47" s="288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>
        <f ca="1">_xlfn.XLOOKUP(G47&amp;$V$2,BS_CONTROLE[CHAVE],BS_CONTROLE[Quantidade_11],"-")</f>
        <v>1</v>
      </c>
      <c r="W47" s="112">
        <f ca="1">_xlfn.XLOOKUP(G47&amp;$W$2,BS_CONTROLE[CHAVE],BS_CONTROLE[Quantidade_11],"-")</f>
        <v>1</v>
      </c>
      <c r="X47" s="112">
        <f ca="1">_xlfn.XLOOKUP(G47&amp;$X$2,BS_CONTROLE[CHAVE],BS_CONTROLE[Quantidade_11],"-")</f>
        <v>1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88">
        <f>IF(FN_MC!K50="","*",FN_MC!K50)</f>
        <v>399.8</v>
      </c>
      <c r="O48" s="288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88">
        <f>IF(FN_MC!K51="","*",FN_MC!K51)</f>
        <v>273</v>
      </c>
      <c r="O49" s="288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1</v>
      </c>
      <c r="W49" s="112">
        <f ca="1">_xlfn.XLOOKUP(G49&amp;$W$2,BS_CONTROLE[CHAVE],BS_CONTROLE[Quantidade_11],"-")</f>
        <v>0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88">
        <f>IF(FN_MC!K52="","*",FN_MC!K52)</f>
        <v>200</v>
      </c>
      <c r="O50" s="288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390</v>
      </c>
      <c r="W50" s="112" t="str">
        <f ca="1">_xlfn.XLOOKUP(G50&amp;$W$2,BS_CONTROLE[CHAVE],BS_CONTROLE[Quantidade_11],"-")</f>
        <v>-</v>
      </c>
      <c r="X50" s="112">
        <f ca="1">_xlfn.XLOOKUP(G50&amp;$X$2,BS_CONTROLE[CHAVE],BS_CONTROLE[Quantidade_11],"-")</f>
        <v>500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88">
        <f>IF(FN_MC!K53="","*",FN_MC!K53)</f>
        <v>11.7</v>
      </c>
      <c r="O51" s="288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88">
        <f>IF(FN_MC!K54="","*",FN_MC!K54)</f>
        <v>293.39999999999998</v>
      </c>
      <c r="O52" s="288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1000</v>
      </c>
      <c r="W52" s="112">
        <f ca="1">_xlfn.XLOOKUP(G52&amp;$W$2,BS_CONTROLE[CHAVE],BS_CONTROLE[Quantidade_11],"-")</f>
        <v>1610</v>
      </c>
      <c r="X52" s="112">
        <f ca="1">_xlfn.XLOOKUP(G52&amp;$X$2,BS_CONTROLE[CHAVE],BS_CONTROLE[Quantidade_11],"-")</f>
        <v>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88">
        <f>IF(FN_MC!K55="","*",FN_MC!K55)</f>
        <v>251</v>
      </c>
      <c r="O53" s="288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3</v>
      </c>
      <c r="W53" s="112">
        <f ca="1">_xlfn.XLOOKUP(G53&amp;$W$2,BS_CONTROLE[CHAVE],BS_CONTROLE[Quantidade_11],"-")</f>
        <v>0</v>
      </c>
      <c r="X53" s="112">
        <f ca="1">_xlfn.XLOOKUP(G53&amp;$X$2,BS_CONTROLE[CHAVE],BS_CONTROLE[Quantidade_11],"-")</f>
        <v>3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88">
        <f>IF(FN_MC!K56="","*",FN_MC!K56)</f>
        <v>336</v>
      </c>
      <c r="O54" s="288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88" t="str">
        <f>IF(FN_MC!K57="","*",FN_MC!K57)</f>
        <v>*</v>
      </c>
      <c r="O55" s="288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88" t="str">
        <f>IF(FN_MC!K58="","*",FN_MC!K58)</f>
        <v>*</v>
      </c>
      <c r="O56" s="288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88">
        <f>IF(FN_MC!K59="","*",FN_MC!K59)</f>
        <v>501.5</v>
      </c>
      <c r="O57" s="288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16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88">
        <f>IF(FN_MC!K60="","*",FN_MC!K60)</f>
        <v>446.2</v>
      </c>
      <c r="O58" s="288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88">
        <f>IF(FN_MC!K61="","*",FN_MC!K61)</f>
        <v>446.2</v>
      </c>
      <c r="O59" s="288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88">
        <f>IF(FN_MC!K62="","*",FN_MC!K62)</f>
        <v>406.1</v>
      </c>
      <c r="O60" s="288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88">
        <f>IF(FN_MC!K63="","*",FN_MC!K63)</f>
        <v>379.84500000000003</v>
      </c>
      <c r="O61" s="288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>
        <f ca="1">_xlfn.XLOOKUP(G61&amp;$V$2,BS_CONTROLE[CHAVE],BS_CONTROLE[Quantidade_11],"-")</f>
        <v>1</v>
      </c>
      <c r="W61" s="112">
        <f ca="1">_xlfn.XLOOKUP(G61&amp;$W$2,BS_CONTROLE[CHAVE],BS_CONTROLE[Quantidade_11],"-")</f>
        <v>1</v>
      </c>
      <c r="X61" s="112">
        <f ca="1">_xlfn.XLOOKUP(G61&amp;$X$2,BS_CONTROLE[CHAVE],BS_CONTROLE[Quantidade_11],"-")</f>
        <v>1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88">
        <f>IF(FN_MC!K64="","*",FN_MC!K64)</f>
        <v>321.5</v>
      </c>
      <c r="O62" s="288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88">
        <f>IF(FN_MC!K65="","*",FN_MC!K65)</f>
        <v>273</v>
      </c>
      <c r="O63" s="288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1</v>
      </c>
      <c r="W63" s="112">
        <f ca="1">_xlfn.XLOOKUP(G63&amp;$W$2,BS_CONTROLE[CHAVE],BS_CONTROLE[Quantidade_11],"-")</f>
        <v>0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88">
        <f>IF(FN_MC!K66="","*",FN_MC!K66)</f>
        <v>200</v>
      </c>
      <c r="O64" s="288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390</v>
      </c>
      <c r="W64" s="112" t="str">
        <f ca="1">_xlfn.XLOOKUP(G64&amp;$W$2,BS_CONTROLE[CHAVE],BS_CONTROLE[Quantidade_11],"-")</f>
        <v>-</v>
      </c>
      <c r="X64" s="112">
        <f ca="1">_xlfn.XLOOKUP(G64&amp;$X$2,BS_CONTROLE[CHAVE],BS_CONTROLE[Quantidade_11],"-")</f>
        <v>500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88">
        <f>IF(FN_MC!K67="","*",FN_MC!K67)</f>
        <v>64.563999999999993</v>
      </c>
      <c r="O65" s="288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88">
        <f>IF(FN_MC!K68="","*",FN_MC!K68)</f>
        <v>11.7</v>
      </c>
      <c r="O66" s="288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88">
        <f>IF(FN_MC!K69="","*",FN_MC!K69)</f>
        <v>251</v>
      </c>
      <c r="O67" s="288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3</v>
      </c>
      <c r="W67" s="112">
        <f ca="1">_xlfn.XLOOKUP(G67&amp;$W$2,BS_CONTROLE[CHAVE],BS_CONTROLE[Quantidade_11],"-")</f>
        <v>0</v>
      </c>
      <c r="X67" s="112">
        <f ca="1">_xlfn.XLOOKUP(G67&amp;$X$2,BS_CONTROLE[CHAVE],BS_CONTROLE[Quantidade_11],"-")</f>
        <v>3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88">
        <f>IF(FN_MC!K70="","*",FN_MC!K70)</f>
        <v>309</v>
      </c>
      <c r="O68" s="288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1000</v>
      </c>
      <c r="W68" s="112">
        <f ca="1">_xlfn.XLOOKUP(G68&amp;$W$2,BS_CONTROLE[CHAVE],BS_CONTROLE[Quantidade_11],"-")</f>
        <v>1610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88">
        <f>IF(FN_MC!K71="","*",FN_MC!K71)</f>
        <v>831</v>
      </c>
      <c r="O69" s="288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88">
        <f>IF(FN_MC!K72="","*",FN_MC!K72)</f>
        <v>938.3</v>
      </c>
      <c r="O70" s="288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88">
        <f>IF(FN_MC!K73="","*",FN_MC!K73)</f>
        <v>1140.2539999999999</v>
      </c>
      <c r="O71" s="288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88">
        <f>IF(FN_MC!K74="","*",FN_MC!K74)</f>
        <v>1867</v>
      </c>
      <c r="O72" s="288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88">
        <f>IF(FN_MC!K75="","*",FN_MC!K75)</f>
        <v>273</v>
      </c>
      <c r="O73" s="288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88" t="str">
        <f>IF(FN_MC!K76="","*",FN_MC!K76)</f>
        <v>*</v>
      </c>
      <c r="O74" s="288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88">
        <f>IF(FN_MC!K77="","*",FN_MC!K77)</f>
        <v>529</v>
      </c>
      <c r="O75" s="288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16</v>
      </c>
      <c r="W75" s="112" t="str">
        <f ca="1">_xlfn.XLOOKUP(G75&amp;$W$2,BS_CONTROLE[CHAVE],BS_CONTROLE[Quantidade_11],"-")</f>
        <v>-</v>
      </c>
      <c r="X75" s="112">
        <f ca="1">_xlfn.XLOOKUP(G75&amp;$X$2,BS_CONTROLE[CHAVE],BS_CONTROLE[Quantidade_11],"-")</f>
        <v>0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88">
        <f>IF(FN_MC!K78="","*",FN_MC!K78)</f>
        <v>446</v>
      </c>
      <c r="O76" s="288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88">
        <f>IF(FN_MC!K79="","*",FN_MC!K79)</f>
        <v>412</v>
      </c>
      <c r="O77" s="288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>
        <f ca="1">_xlfn.XLOOKUP(G77&amp;$V$2,BS_CONTROLE[CHAVE],BS_CONTROLE[Quantidade_11],"-")</f>
        <v>1</v>
      </c>
      <c r="W77" s="112">
        <f ca="1">_xlfn.XLOOKUP(G77&amp;$W$2,BS_CONTROLE[CHAVE],BS_CONTROLE[Quantidade_11],"-")</f>
        <v>1</v>
      </c>
      <c r="X77" s="112">
        <f ca="1">_xlfn.XLOOKUP(G77&amp;$X$2,BS_CONTROLE[CHAVE],BS_CONTROLE[Quantidade_11],"-")</f>
        <v>1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88">
        <f>IF(FN_MC!K80="","*",FN_MC!K80)</f>
        <v>446</v>
      </c>
      <c r="O78" s="288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88">
        <f>IF(FN_MC!K81="","*",FN_MC!K81)</f>
        <v>293</v>
      </c>
      <c r="O79" s="288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88">
        <f>IF(FN_MC!K82="","*",FN_MC!K82)</f>
        <v>197</v>
      </c>
      <c r="O80" s="288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390</v>
      </c>
      <c r="W80" s="112" t="str">
        <f ca="1">_xlfn.XLOOKUP(G80&amp;$W$2,BS_CONTROLE[CHAVE],BS_CONTROLE[Quantidade_11],"-")</f>
        <v>-</v>
      </c>
      <c r="X80" s="112">
        <f ca="1">_xlfn.XLOOKUP(G80&amp;$X$2,BS_CONTROLE[CHAVE],BS_CONTROLE[Quantidade_11],"-")</f>
        <v>500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88">
        <f>IF(FN_MC!K83="","*",FN_MC!K83)</f>
        <v>64.563999999999993</v>
      </c>
      <c r="O81" s="288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88">
        <f>IF(FN_MC!K84="","*",FN_MC!K84)</f>
        <v>251</v>
      </c>
      <c r="O82" s="288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3</v>
      </c>
      <c r="W82" s="112">
        <f ca="1">_xlfn.XLOOKUP(G82&amp;$W$2,BS_CONTROLE[CHAVE],BS_CONTROLE[Quantidade_11],"-")</f>
        <v>0</v>
      </c>
      <c r="X82" s="112">
        <f ca="1">_xlfn.XLOOKUP(G82&amp;$X$2,BS_CONTROLE[CHAVE],BS_CONTROLE[Quantidade_11],"-")</f>
        <v>3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88">
        <f>IF(FN_MC!K85="","*",FN_MC!K85)</f>
        <v>309</v>
      </c>
      <c r="O83" s="288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1000</v>
      </c>
      <c r="W83" s="112">
        <f ca="1">_xlfn.XLOOKUP(G83&amp;$W$2,BS_CONTROLE[CHAVE],BS_CONTROLE[Quantidade_11],"-")</f>
        <v>1610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88" t="str">
        <f>IF(FN_MC!K86="","*",FN_MC!K86)</f>
        <v>*</v>
      </c>
      <c r="O84" s="288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88">
        <f>IF(FN_MC!K87="","*",FN_MC!K87)</f>
        <v>200</v>
      </c>
      <c r="O85" s="288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390</v>
      </c>
      <c r="W85" s="112" t="str">
        <f ca="1">_xlfn.XLOOKUP(G85&amp;$W$2,BS_CONTROLE[CHAVE],BS_CONTROLE[Quantidade_11],"-")</f>
        <v>-</v>
      </c>
      <c r="X85" s="112">
        <f ca="1">_xlfn.XLOOKUP(G85&amp;$X$2,BS_CONTROLE[CHAVE],BS_CONTROLE[Quantidade_11],"-")</f>
        <v>500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88">
        <f>IF(FN_MC!K88="","*",FN_MC!K88)</f>
        <v>309</v>
      </c>
      <c r="O86" s="288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1000</v>
      </c>
      <c r="W86" s="112">
        <f ca="1">_xlfn.XLOOKUP(G86&amp;$W$2,BS_CONTROLE[CHAVE],BS_CONTROLE[Quantidade_11],"-")</f>
        <v>1610</v>
      </c>
      <c r="X86" s="112">
        <f ca="1">_xlfn.XLOOKUP(G86&amp;$X$2,BS_CONTROLE[CHAVE],BS_CONTROLE[Quantidade_11],"-")</f>
        <v>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88">
        <f>IF(FN_MC!K89="","*",FN_MC!K89)</f>
        <v>412</v>
      </c>
      <c r="O87" s="288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>
        <f ca="1">_xlfn.XLOOKUP(G87&amp;$V$2,BS_CONTROLE[CHAVE],BS_CONTROLE[Quantidade_11],"-")</f>
        <v>1</v>
      </c>
      <c r="W87" s="112">
        <f ca="1">_xlfn.XLOOKUP(G87&amp;$W$2,BS_CONTROLE[CHAVE],BS_CONTROLE[Quantidade_11],"-")</f>
        <v>1</v>
      </c>
      <c r="X87" s="112">
        <f ca="1">_xlfn.XLOOKUP(G87&amp;$X$2,BS_CONTROLE[CHAVE],BS_CONTROLE[Quantidade_11],"-")</f>
        <v>1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88" t="str">
        <f>IF(FN_MC!K90="","*",FN_MC!K90)</f>
        <v>*</v>
      </c>
      <c r="O88" s="288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88">
        <f>IF(FN_MC!K91="","*",FN_MC!K91)</f>
        <v>501.5</v>
      </c>
      <c r="O89" s="288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>
        <f ca="1">_xlfn.XLOOKUP(G89&amp;$V$2,BS_CONTROLE[CHAVE],BS_CONTROLE[Quantidade_11],"-")</f>
        <v>16</v>
      </c>
      <c r="W89" s="112" t="str">
        <f ca="1">_xlfn.XLOOKUP(G89&amp;$W$2,BS_CONTROLE[CHAVE],BS_CONTROLE[Quantidade_11],"-")</f>
        <v>-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88">
        <f>IF(FN_MC!K92="","*",FN_MC!K92)</f>
        <v>446</v>
      </c>
      <c r="O90" s="288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88">
        <f>IF(FN_MC!K93="","*",FN_MC!K93)</f>
        <v>412</v>
      </c>
      <c r="O91" s="288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>
        <f ca="1">_xlfn.XLOOKUP(G91&amp;$V$2,BS_CONTROLE[CHAVE],BS_CONTROLE[Quantidade_11],"-")</f>
        <v>1</v>
      </c>
      <c r="W91" s="112">
        <f ca="1">_xlfn.XLOOKUP(G91&amp;$W$2,BS_CONTROLE[CHAVE],BS_CONTROLE[Quantidade_11],"-")</f>
        <v>1</v>
      </c>
      <c r="X91" s="112">
        <f ca="1">_xlfn.XLOOKUP(G91&amp;$X$2,BS_CONTROLE[CHAVE],BS_CONTROLE[Quantidade_11],"-")</f>
        <v>1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88">
        <f>IF(FN_MC!K94="","*",FN_MC!K94)</f>
        <v>321</v>
      </c>
      <c r="O92" s="288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88">
        <f>IF(FN_MC!K95="","*",FN_MC!K95)</f>
        <v>290</v>
      </c>
      <c r="O93" s="288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>
        <f ca="1">_xlfn.XLOOKUP(G93&amp;$V$2,BS_CONTROLE[CHAVE],BS_CONTROLE[Quantidade_11],"-")</f>
        <v>1</v>
      </c>
      <c r="W93" s="112">
        <f ca="1">_xlfn.XLOOKUP(G93&amp;$W$2,BS_CONTROLE[CHAVE],BS_CONTROLE[Quantidade_11],"-")</f>
        <v>0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88">
        <f>IF(FN_MC!K96="","*",FN_MC!K96)</f>
        <v>200</v>
      </c>
      <c r="O94" s="288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>
        <f ca="1">_xlfn.XLOOKUP(G94&amp;$V$2,BS_CONTROLE[CHAVE],BS_CONTROLE[Quantidade_11],"-")</f>
        <v>390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500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88">
        <f>IF(FN_MC!K97="","*",FN_MC!K97)</f>
        <v>109.1</v>
      </c>
      <c r="O95" s="288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88">
        <f>IF(FN_MC!K98="","*",FN_MC!K98)</f>
        <v>25</v>
      </c>
      <c r="O96" s="288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88">
        <f>IF(FN_MC!K99="","*",FN_MC!K99)</f>
        <v>10</v>
      </c>
      <c r="O97" s="288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>
        <f ca="1">_xlfn.XLOOKUP(G97&amp;$V$2,BS_CONTROLE[CHAVE],BS_CONTROLE[Quantidade_11],"-")</f>
        <v>26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88">
        <f>IF(FN_MC!K100="","*",FN_MC!K100)</f>
        <v>251</v>
      </c>
      <c r="O98" s="288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>
        <f ca="1">_xlfn.XLOOKUP(G98&amp;$V$2,BS_CONTROLE[CHAVE],BS_CONTROLE[Quantidade_11],"-")</f>
        <v>3</v>
      </c>
      <c r="W98" s="112">
        <f ca="1">_xlfn.XLOOKUP(G98&amp;$W$2,BS_CONTROLE[CHAVE],BS_CONTROLE[Quantidade_11],"-")</f>
        <v>0</v>
      </c>
      <c r="X98" s="112">
        <f ca="1">_xlfn.XLOOKUP(G98&amp;$X$2,BS_CONTROLE[CHAVE],BS_CONTROLE[Quantidade_11],"-")</f>
        <v>3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88">
        <f>IF(FN_MC!K101="","*",FN_MC!K101)</f>
        <v>310</v>
      </c>
      <c r="O99" s="288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>
        <f ca="1">_xlfn.XLOOKUP(G99&amp;$V$2,BS_CONTROLE[CHAVE],BS_CONTROLE[Quantidade_11],"-")</f>
        <v>1000</v>
      </c>
      <c r="W99" s="112">
        <f ca="1">_xlfn.XLOOKUP(G99&amp;$W$2,BS_CONTROLE[CHAVE],BS_CONTROLE[Quantidade_11],"-")</f>
        <v>1610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88">
        <f>IF(FN_MC!K102="","*",FN_MC!K102)</f>
        <v>2109</v>
      </c>
      <c r="O100" s="288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88" t="str">
        <f>IF(FN_MC!K103="","*",FN_MC!K103)</f>
        <v>*</v>
      </c>
      <c r="O101" s="288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88" t="str">
        <f>IF(FN_MC!K104="","*",FN_MC!K104)</f>
        <v>*</v>
      </c>
      <c r="O102" s="288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88">
        <f>IF(FN_MC!K105="","*",FN_MC!K105)</f>
        <v>507</v>
      </c>
      <c r="O103" s="288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>
        <f ca="1">_xlfn.XLOOKUP(G103&amp;$V$2,BS_CONTROLE[CHAVE],BS_CONTROLE[Quantidade_11],"-")</f>
        <v>16</v>
      </c>
      <c r="W103" s="112" t="str">
        <f ca="1">_xlfn.XLOOKUP(G103&amp;$W$2,BS_CONTROLE[CHAVE],BS_CONTROLE[Quantidade_11],"-")</f>
        <v>-</v>
      </c>
      <c r="X103" s="112">
        <f ca="1">_xlfn.XLOOKUP(G103&amp;$X$2,BS_CONTROLE[CHAVE],BS_CONTROLE[Quantidade_11],"-")</f>
        <v>0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88">
        <f>IF(FN_MC!K106="","*",FN_MC!K106)</f>
        <v>446</v>
      </c>
      <c r="O104" s="288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88">
        <f>IF(FN_MC!K107="","*",FN_MC!K107)</f>
        <v>367.6</v>
      </c>
      <c r="O105" s="288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>
        <f ca="1">_xlfn.XLOOKUP(G105&amp;$V$2,BS_CONTROLE[CHAVE],BS_CONTROLE[Quantidade_11],"-")</f>
        <v>1</v>
      </c>
      <c r="W105" s="112">
        <f ca="1">_xlfn.XLOOKUP(G105&amp;$W$2,BS_CONTROLE[CHAVE],BS_CONTROLE[Quantidade_11],"-")</f>
        <v>1</v>
      </c>
      <c r="X105" s="112">
        <f ca="1">_xlfn.XLOOKUP(G105&amp;$X$2,BS_CONTROLE[CHAVE],BS_CONTROLE[Quantidade_11],"-")</f>
        <v>1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88">
        <f>IF(FN_MC!K108="","*",FN_MC!K108)</f>
        <v>321</v>
      </c>
      <c r="O106" s="288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88">
        <f>IF(FN_MC!K109="","*",FN_MC!K109)</f>
        <v>290</v>
      </c>
      <c r="O107" s="288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>
        <f ca="1">_xlfn.XLOOKUP(G107&amp;$V$2,BS_CONTROLE[CHAVE],BS_CONTROLE[Quantidade_11],"-")</f>
        <v>26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88">
        <f>IF(FN_MC!K110="","*",FN_MC!K110)</f>
        <v>217</v>
      </c>
      <c r="O108" s="288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88">
        <f>IF(FN_MC!K111="","*",FN_MC!K111)</f>
        <v>217</v>
      </c>
      <c r="O109" s="288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>
        <f ca="1">_xlfn.XLOOKUP(G109&amp;$V$2,BS_CONTROLE[CHAVE],BS_CONTROLE[Quantidade_11],"-")</f>
        <v>1</v>
      </c>
      <c r="W109" s="112">
        <f ca="1">_xlfn.XLOOKUP(G109&amp;$W$2,BS_CONTROLE[CHAVE],BS_CONTROLE[Quantidade_11],"-")</f>
        <v>0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88">
        <f>IF(FN_MC!K112="","*",FN_MC!K112)</f>
        <v>200</v>
      </c>
      <c r="O110" s="288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>
        <f ca="1">_xlfn.XLOOKUP(G110&amp;$V$2,BS_CONTROLE[CHAVE],BS_CONTROLE[Quantidade_11],"-")</f>
        <v>390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500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88">
        <f>IF(FN_MC!K113="","*",FN_MC!K113)</f>
        <v>109.1</v>
      </c>
      <c r="O111" s="288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88">
        <f>IF(FN_MC!K114="","*",FN_MC!K114)</f>
        <v>23.3</v>
      </c>
      <c r="O112" s="288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88">
        <f>IF(FN_MC!K115="","*",FN_MC!K115)</f>
        <v>310</v>
      </c>
      <c r="O113" s="288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>
        <f ca="1">_xlfn.XLOOKUP(G113&amp;$V$2,BS_CONTROLE[CHAVE],BS_CONTROLE[Quantidade_11],"-")</f>
        <v>1000</v>
      </c>
      <c r="W113" s="112">
        <f ca="1">_xlfn.XLOOKUP(G113&amp;$W$2,BS_CONTROLE[CHAVE],BS_CONTROLE[Quantidade_11],"-")</f>
        <v>1610</v>
      </c>
      <c r="X113" s="112">
        <f ca="1">_xlfn.XLOOKUP(G113&amp;$X$2,BS_CONTROLE[CHAVE],BS_CONTROLE[Quantidade_11],"-")</f>
        <v>0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88">
        <f>IF(FN_MC!K116="","*",FN_MC!K116)</f>
        <v>251</v>
      </c>
      <c r="O114" s="288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>
        <f ca="1">_xlfn.XLOOKUP(G114&amp;$V$2,BS_CONTROLE[CHAVE],BS_CONTROLE[Quantidade_11],"-")</f>
        <v>3</v>
      </c>
      <c r="W114" s="112">
        <f ca="1">_xlfn.XLOOKUP(G114&amp;$W$2,BS_CONTROLE[CHAVE],BS_CONTROLE[Quantidade_11],"-")</f>
        <v>0</v>
      </c>
      <c r="X114" s="112">
        <f ca="1">_xlfn.XLOOKUP(G114&amp;$X$2,BS_CONTROLE[CHAVE],BS_CONTROLE[Quantidade_11],"-")</f>
        <v>3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88">
        <f>IF(FN_MC!K117="","*",FN_MC!K117)</f>
        <v>336</v>
      </c>
      <c r="O115" s="288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88">
        <f>IF(FN_MC!K118="","*",FN_MC!K118)</f>
        <v>726</v>
      </c>
      <c r="O116" s="288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>
        <f ca="1">_xlfn.XLOOKUP(G116&amp;$X$2,BS_CONTROLE[CHAVE],BS_CONTROLE[Quantidade_11],"-")</f>
        <v>0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88">
        <f>IF(FN_MC!K119="","*",FN_MC!K119)</f>
        <v>834</v>
      </c>
      <c r="O117" s="288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88" t="str">
        <f>IF(FN_MC!K120="","*",FN_MC!K120)</f>
        <v>*</v>
      </c>
      <c r="O118" s="288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88" t="str">
        <f>IF(FN_MC!K121="","*",FN_MC!K121)</f>
        <v>*</v>
      </c>
      <c r="O119" s="288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88">
        <f>IF(FN_MC!K122="","*",FN_MC!K122)</f>
        <v>617</v>
      </c>
      <c r="O120" s="288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>
        <f ca="1">_xlfn.XLOOKUP(G120&amp;$V$2,BS_CONTROLE[CHAVE],BS_CONTROLE[Quantidade_11],"-")</f>
        <v>26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88">
        <f>IF(FN_MC!K123="","*",FN_MC!K123)</f>
        <v>501</v>
      </c>
      <c r="O121" s="288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>
        <f ca="1">_xlfn.XLOOKUP(G121&amp;$V$2,BS_CONTROLE[CHAVE],BS_CONTROLE[Quantidade_11],"-")</f>
        <v>16</v>
      </c>
      <c r="W121" s="112" t="str">
        <f ca="1">_xlfn.XLOOKUP(G121&amp;$W$2,BS_CONTROLE[CHAVE],BS_CONTROLE[Quantidade_11],"-")</f>
        <v>-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88">
        <f>IF(FN_MC!K124="","*",FN_MC!K124)</f>
        <v>446</v>
      </c>
      <c r="O122" s="288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88">
        <f>IF(FN_MC!K125="","*",FN_MC!K125)</f>
        <v>321</v>
      </c>
      <c r="O123" s="288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88">
        <f>IF(FN_MC!K126="","*",FN_MC!K126)</f>
        <v>217</v>
      </c>
      <c r="O124" s="288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88">
        <f>IF(FN_MC!K127="","*",FN_MC!K127)</f>
        <v>217</v>
      </c>
      <c r="O125" s="288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>
        <f ca="1">_xlfn.XLOOKUP(G125&amp;$V$2,BS_CONTROLE[CHAVE],BS_CONTROLE[Quantidade_11],"-")</f>
        <v>1</v>
      </c>
      <c r="W125" s="112">
        <f ca="1">_xlfn.XLOOKUP(G125&amp;$W$2,BS_CONTROLE[CHAVE],BS_CONTROLE[Quantidade_11],"-")</f>
        <v>0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88">
        <f>IF(FN_MC!K128="","*",FN_MC!K128)</f>
        <v>200</v>
      </c>
      <c r="O126" s="288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>
        <f ca="1">_xlfn.XLOOKUP(G126&amp;$V$2,BS_CONTROLE[CHAVE],BS_CONTROLE[Quantidade_11],"-")</f>
        <v>390</v>
      </c>
      <c r="W126" s="112" t="str">
        <f ca="1">_xlfn.XLOOKUP(G126&amp;$W$2,BS_CONTROLE[CHAVE],BS_CONTROLE[Quantidade_11],"-")</f>
        <v>-</v>
      </c>
      <c r="X126" s="112">
        <f ca="1">_xlfn.XLOOKUP(G126&amp;$X$2,BS_CONTROLE[CHAVE],BS_CONTROLE[Quantidade_11],"-")</f>
        <v>500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88">
        <f>IF(FN_MC!K129="","*",FN_MC!K129)</f>
        <v>109.1</v>
      </c>
      <c r="O127" s="288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88">
        <f>IF(FN_MC!K130="","*",FN_MC!K130)</f>
        <v>23.3</v>
      </c>
      <c r="O128" s="288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88">
        <f>IF(FN_MC!K131="","*",FN_MC!K131)</f>
        <v>313</v>
      </c>
      <c r="O129" s="288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>
        <f ca="1">_xlfn.XLOOKUP(G129&amp;$V$2,BS_CONTROLE[CHAVE],BS_CONTROLE[Quantidade_11],"-")</f>
        <v>1000</v>
      </c>
      <c r="W129" s="112">
        <f ca="1">_xlfn.XLOOKUP(G129&amp;$W$2,BS_CONTROLE[CHAVE],BS_CONTROLE[Quantidade_11],"-")</f>
        <v>1610</v>
      </c>
      <c r="X129" s="112">
        <f ca="1">_xlfn.XLOOKUP(G129&amp;$X$2,BS_CONTROLE[CHAVE],BS_CONTROLE[Quantidade_11],"-")</f>
        <v>0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88">
        <f>IF(FN_MC!K132="","*",FN_MC!K132)</f>
        <v>251</v>
      </c>
      <c r="O130" s="288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>
        <f ca="1">_xlfn.XLOOKUP(G130&amp;$V$2,BS_CONTROLE[CHAVE],BS_CONTROLE[Quantidade_11],"-")</f>
        <v>3</v>
      </c>
      <c r="W130" s="112">
        <f ca="1">_xlfn.XLOOKUP(G130&amp;$W$2,BS_CONTROLE[CHAVE],BS_CONTROLE[Quantidade_11],"-")</f>
        <v>0</v>
      </c>
      <c r="X130" s="112">
        <f ca="1">_xlfn.XLOOKUP(G130&amp;$X$2,BS_CONTROLE[CHAVE],BS_CONTROLE[Quantidade_11],"-")</f>
        <v>3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88">
        <f>IF(FN_MC!K133="","*",FN_MC!K133)</f>
        <v>1200</v>
      </c>
      <c r="O131" s="288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88" t="str">
        <f>IF(FN_MC!K134="","*",FN_MC!K134)</f>
        <v>*</v>
      </c>
      <c r="O132" s="288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88" t="str">
        <f>IF(FN_MC!K135="","*",FN_MC!K135)</f>
        <v>*</v>
      </c>
      <c r="O133" s="288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88">
        <f>IF(FN_MC!K136="","*",FN_MC!K136)</f>
        <v>504</v>
      </c>
      <c r="O134" s="288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>
        <f ca="1">_xlfn.XLOOKUP(G134&amp;$V$2,BS_CONTROLE[CHAVE],BS_CONTROLE[Quantidade_11],"-")</f>
        <v>16</v>
      </c>
      <c r="W134" s="112" t="str">
        <f ca="1">_xlfn.XLOOKUP(G134&amp;$W$2,BS_CONTROLE[CHAVE],BS_CONTROLE[Quantidade_11],"-")</f>
        <v>-</v>
      </c>
      <c r="X134" s="112">
        <f ca="1">_xlfn.XLOOKUP(G134&amp;$X$2,BS_CONTROLE[CHAVE],BS_CONTROLE[Quantidade_11],"-")</f>
        <v>0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88">
        <f>IF(FN_MC!K137="","*",FN_MC!K137)</f>
        <v>501</v>
      </c>
      <c r="O135" s="288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>
        <f ca="1">_xlfn.XLOOKUP(G135&amp;$V$2,BS_CONTROLE[CHAVE],BS_CONTROLE[Quantidade_11],"-")</f>
        <v>26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88">
        <f>IF(FN_MC!K138="","*",FN_MC!K138)</f>
        <v>217</v>
      </c>
      <c r="O136" s="288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88">
        <f>IF(FN_MC!K139="","*",FN_MC!K139)</f>
        <v>217</v>
      </c>
      <c r="O137" s="288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>
        <f ca="1">_xlfn.XLOOKUP(G137&amp;$V$2,BS_CONTROLE[CHAVE],BS_CONTROLE[Quantidade_11],"-")</f>
        <v>1</v>
      </c>
      <c r="W137" s="112">
        <f ca="1">_xlfn.XLOOKUP(G137&amp;$W$2,BS_CONTROLE[CHAVE],BS_CONTROLE[Quantidade_11],"-")</f>
        <v>0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88">
        <f>IF(FN_MC!K140="","*",FN_MC!K140)</f>
        <v>200</v>
      </c>
      <c r="O138" s="288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>
        <f ca="1">_xlfn.XLOOKUP(G138&amp;$V$2,BS_CONTROLE[CHAVE],BS_CONTROLE[Quantidade_11],"-")</f>
        <v>390</v>
      </c>
      <c r="W138" s="112" t="str">
        <f ca="1">_xlfn.XLOOKUP(G138&amp;$W$2,BS_CONTROLE[CHAVE],BS_CONTROLE[Quantidade_11],"-")</f>
        <v>-</v>
      </c>
      <c r="X138" s="112">
        <f ca="1">_xlfn.XLOOKUP(G138&amp;$X$2,BS_CONTROLE[CHAVE],BS_CONTROLE[Quantidade_11],"-")</f>
        <v>500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88">
        <f>IF(FN_MC!K141="","*",FN_MC!K141)</f>
        <v>109.1</v>
      </c>
      <c r="O139" s="288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88">
        <f>IF(FN_MC!K142="","*",FN_MC!K142)</f>
        <v>313</v>
      </c>
      <c r="O140" s="288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>
        <f ca="1">_xlfn.XLOOKUP(G140&amp;$V$2,BS_CONTROLE[CHAVE],BS_CONTROLE[Quantidade_11],"-")</f>
        <v>1000</v>
      </c>
      <c r="W140" s="112">
        <f ca="1">_xlfn.XLOOKUP(G140&amp;$W$2,BS_CONTROLE[CHAVE],BS_CONTROLE[Quantidade_11],"-")</f>
        <v>1610</v>
      </c>
      <c r="X140" s="112">
        <f ca="1">_xlfn.XLOOKUP(G140&amp;$X$2,BS_CONTROLE[CHAVE],BS_CONTROLE[Quantidade_11],"-")</f>
        <v>0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88">
        <f>IF(FN_MC!K143="","*",FN_MC!K143)</f>
        <v>251</v>
      </c>
      <c r="O141" s="288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>
        <f ca="1">_xlfn.XLOOKUP(G141&amp;$V$2,BS_CONTROLE[CHAVE],BS_CONTROLE[Quantidade_11],"-")</f>
        <v>3</v>
      </c>
      <c r="W141" s="112">
        <f ca="1">_xlfn.XLOOKUP(G141&amp;$W$2,BS_CONTROLE[CHAVE],BS_CONTROLE[Quantidade_11],"-")</f>
        <v>0</v>
      </c>
      <c r="X141" s="112">
        <f ca="1">_xlfn.XLOOKUP(G141&amp;$X$2,BS_CONTROLE[CHAVE],BS_CONTROLE[Quantidade_11],"-")</f>
        <v>3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88">
        <f>IF(FN_MC!K144="","*",FN_MC!K144)</f>
        <v>275.3</v>
      </c>
      <c r="O142" s="288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88" t="str">
        <f>IF(FN_MC!K145="","*",FN_MC!K145)</f>
        <v>*</v>
      </c>
      <c r="O143" s="288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88" t="str">
        <f>IF(FN_MC!K146="","*",FN_MC!K146)</f>
        <v>*</v>
      </c>
      <c r="O144" s="288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88">
        <f>IF(FN_MC!K147="","*",FN_MC!K147)</f>
        <v>515</v>
      </c>
      <c r="O145" s="288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>
        <f ca="1">_xlfn.XLOOKUP(G145&amp;$V$2,BS_CONTROLE[CHAVE],BS_CONTROLE[Quantidade_11],"-")</f>
        <v>16</v>
      </c>
      <c r="W145" s="112" t="str">
        <f ca="1">_xlfn.XLOOKUP(G145&amp;$W$2,BS_CONTROLE[CHAVE],BS_CONTROLE[Quantidade_11],"-")</f>
        <v>-</v>
      </c>
      <c r="X145" s="112">
        <f ca="1">_xlfn.XLOOKUP(G145&amp;$X$2,BS_CONTROLE[CHAVE],BS_CONTROLE[Quantidade_11],"-")</f>
        <v>0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88">
        <f>IF(FN_MC!K148="","*",FN_MC!K148)</f>
        <v>501</v>
      </c>
      <c r="O146" s="288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>
        <f ca="1">_xlfn.XLOOKUP(G146&amp;$V$2,BS_CONTROLE[CHAVE],BS_CONTROLE[Quantidade_11],"-")</f>
        <v>16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0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88">
        <f>IF(FN_MC!K149="","*",FN_MC!K149)</f>
        <v>402</v>
      </c>
      <c r="O147" s="288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88">
        <f>IF(FN_MC!K150="","*",FN_MC!K150)</f>
        <v>288.3</v>
      </c>
      <c r="O148" s="288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>
        <f ca="1">_xlfn.XLOOKUP(G148&amp;$V$2,BS_CONTROLE[CHAVE],BS_CONTROLE[Quantidade_11],"-")</f>
        <v>2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88">
        <f>IF(FN_MC!K151="","*",FN_MC!K151)</f>
        <v>217</v>
      </c>
      <c r="O149" s="288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88">
        <f>IF(FN_MC!K152="","*",FN_MC!K152)</f>
        <v>217</v>
      </c>
      <c r="O150" s="288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>
        <f ca="1">_xlfn.XLOOKUP(G150&amp;$V$2,BS_CONTROLE[CHAVE],BS_CONTROLE[Quantidade_11],"-")</f>
        <v>1</v>
      </c>
      <c r="W150" s="112">
        <f ca="1">_xlfn.XLOOKUP(G150&amp;$W$2,BS_CONTROLE[CHAVE],BS_CONTROLE[Quantidade_11],"-")</f>
        <v>0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88">
        <f>IF(FN_MC!K153="","*",FN_MC!K153)</f>
        <v>200</v>
      </c>
      <c r="O151" s="288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>
        <f ca="1">_xlfn.XLOOKUP(G151&amp;$V$2,BS_CONTROLE[CHAVE],BS_CONTROLE[Quantidade_11],"-")</f>
        <v>390</v>
      </c>
      <c r="W151" s="112" t="str">
        <f ca="1">_xlfn.XLOOKUP(G151&amp;$W$2,BS_CONTROLE[CHAVE],BS_CONTROLE[Quantidade_11],"-")</f>
        <v>-</v>
      </c>
      <c r="X151" s="112">
        <f ca="1">_xlfn.XLOOKUP(G151&amp;$X$2,BS_CONTROLE[CHAVE],BS_CONTROLE[Quantidade_11],"-")</f>
        <v>500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88">
        <f>IF(FN_MC!K154="","*",FN_MC!K154)</f>
        <v>190</v>
      </c>
      <c r="O152" s="288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88">
        <f>IF(FN_MC!K155="","*",FN_MC!K155)</f>
        <v>185</v>
      </c>
      <c r="O153" s="288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>
        <f ca="1">_xlfn.XLOOKUP(G153&amp;$V$2,BS_CONTROLE[CHAVE],BS_CONTROLE[Quantidade_11],"-")</f>
        <v>550</v>
      </c>
      <c r="W153" s="112">
        <f ca="1">_xlfn.XLOOKUP(G153&amp;$W$2,BS_CONTROLE[CHAVE],BS_CONTROLE[Quantidade_11],"-")</f>
        <v>0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88">
        <f>IF(FN_MC!K156="","*",FN_MC!K156)</f>
        <v>290.60000000000002</v>
      </c>
      <c r="O154" s="288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>
        <f ca="1">_xlfn.XLOOKUP(G154&amp;$V$2,BS_CONTROLE[CHAVE],BS_CONTROLE[Quantidade_11],"-")</f>
        <v>1000</v>
      </c>
      <c r="W154" s="112">
        <f ca="1">_xlfn.XLOOKUP(G154&amp;$W$2,BS_CONTROLE[CHAVE],BS_CONTROLE[Quantidade_11],"-")</f>
        <v>1610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88">
        <f>IF(FN_MC!K157="","*",FN_MC!K157)</f>
        <v>256.5</v>
      </c>
      <c r="O155" s="288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88">
        <f>IF(FN_MC!K158="","*",FN_MC!K158)</f>
        <v>1635.5</v>
      </c>
      <c r="O156" s="288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88">
        <f>IF(FN_MC!K159="","*",FN_MC!K159)</f>
        <v>2032</v>
      </c>
      <c r="O157" s="288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88" t="str">
        <f>IF(FN_MC!K160="","*",FN_MC!K160)</f>
        <v>*</v>
      </c>
      <c r="O158" s="288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88" t="str">
        <f>IF(FN_MC!K161="","*",FN_MC!K161)</f>
        <v>*</v>
      </c>
      <c r="O159" s="288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88">
        <f>IF(FN_MC!K162="","*",FN_MC!K162)</f>
        <v>109.541</v>
      </c>
      <c r="O160" s="288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88">
        <f>IF(FN_MC!K163="","*",FN_MC!K163)</f>
        <v>519</v>
      </c>
      <c r="O161" s="288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>
        <f ca="1">_xlfn.XLOOKUP(G161&amp;$V$2,BS_CONTROLE[CHAVE],BS_CONTROLE[Quantidade_11],"-")</f>
        <v>16</v>
      </c>
      <c r="W161" s="112" t="str">
        <f ca="1">_xlfn.XLOOKUP(G161&amp;$W$2,BS_CONTROLE[CHAVE],BS_CONTROLE[Quantidade_11],"-")</f>
        <v>-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88">
        <f>IF(FN_MC!K164="","*",FN_MC!K164)</f>
        <v>293</v>
      </c>
      <c r="O162" s="288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>
        <f ca="1">_xlfn.XLOOKUP(G162&amp;$V$2,BS_CONTROLE[CHAVE],BS_CONTROLE[Quantidade_11],"-")</f>
        <v>2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88">
        <f>IF(FN_MC!K165="","*",FN_MC!K165)</f>
        <v>190</v>
      </c>
      <c r="O163" s="288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>
        <f ca="1">_xlfn.XLOOKUP(G163&amp;$V$2,BS_CONTROLE[CHAVE],BS_CONTROLE[Quantidade_11],"-")</f>
        <v>390</v>
      </c>
      <c r="W163" s="112" t="str">
        <f ca="1">_xlfn.XLOOKUP(G163&amp;$W$2,BS_CONTROLE[CHAVE],BS_CONTROLE[Quantidade_11],"-")</f>
        <v>-</v>
      </c>
      <c r="X163" s="112">
        <f ca="1">_xlfn.XLOOKUP(G163&amp;$X$2,BS_CONTROLE[CHAVE],BS_CONTROLE[Quantidade_11],"-")</f>
        <v>500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88">
        <f>IF(FN_MC!K166="","*",FN_MC!K166)</f>
        <v>287</v>
      </c>
      <c r="O164" s="288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>
        <f ca="1">_xlfn.XLOOKUP(G164&amp;$V$2,BS_CONTROLE[CHAVE],BS_CONTROLE[Quantidade_11],"-")</f>
        <v>1000</v>
      </c>
      <c r="W164" s="112">
        <f ca="1">_xlfn.XLOOKUP(G164&amp;$W$2,BS_CONTROLE[CHAVE],BS_CONTROLE[Quantidade_11],"-")</f>
        <v>1610</v>
      </c>
      <c r="X164" s="112">
        <f ca="1">_xlfn.XLOOKUP(G164&amp;$X$2,BS_CONTROLE[CHAVE],BS_CONTROLE[Quantidade_11],"-")</f>
        <v>0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88">
        <f>IF(FN_MC!K167="","*",FN_MC!K167)</f>
        <v>185</v>
      </c>
      <c r="O165" s="288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>
        <f ca="1">_xlfn.XLOOKUP(G165&amp;$V$2,BS_CONTROLE[CHAVE],BS_CONTROLE[Quantidade_11],"-")</f>
        <v>550</v>
      </c>
      <c r="W165" s="112">
        <f ca="1">_xlfn.XLOOKUP(G165&amp;$W$2,BS_CONTROLE[CHAVE],BS_CONTROLE[Quantidade_11],"-")</f>
        <v>0</v>
      </c>
      <c r="X165" s="112">
        <f ca="1">_xlfn.XLOOKUP(G165&amp;$X$2,BS_CONTROLE[CHAVE],BS_CONTROLE[Quantidade_11],"-")</f>
        <v>0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88" t="str">
        <f>IF(FN_MC!K168="","*",FN_MC!K168)</f>
        <v>*</v>
      </c>
      <c r="O166" s="288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88">
        <f>IF(FN_MC!K169="","*",FN_MC!K169)</f>
        <v>190</v>
      </c>
      <c r="O167" s="288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>
        <f ca="1">_xlfn.XLOOKUP(G167&amp;$V$2,BS_CONTROLE[CHAVE],BS_CONTROLE[Quantidade_11],"-")</f>
        <v>390</v>
      </c>
      <c r="W167" s="112" t="str">
        <f ca="1">_xlfn.XLOOKUP(G167&amp;$W$2,BS_CONTROLE[CHAVE],BS_CONTROLE[Quantidade_11],"-")</f>
        <v>-</v>
      </c>
      <c r="X167" s="112">
        <f ca="1">_xlfn.XLOOKUP(G167&amp;$X$2,BS_CONTROLE[CHAVE],BS_CONTROLE[Quantidade_11],"-")</f>
        <v>500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88">
        <f>IF(FN_MC!K170="","*",FN_MC!K170)</f>
        <v>311</v>
      </c>
      <c r="O168" s="288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>
        <f ca="1">_xlfn.XLOOKUP(G168&amp;$V$2,BS_CONTROLE[CHAVE],BS_CONTROLE[Quantidade_11],"-")</f>
        <v>1000</v>
      </c>
      <c r="W168" s="112">
        <f ca="1">_xlfn.XLOOKUP(G168&amp;$W$2,BS_CONTROLE[CHAVE],BS_CONTROLE[Quantidade_11],"-")</f>
        <v>1610</v>
      </c>
      <c r="X168" s="112">
        <f ca="1">_xlfn.XLOOKUP(G168&amp;$X$2,BS_CONTROLE[CHAVE],BS_CONTROLE[Quantidade_11],"-")</f>
        <v>0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88">
        <f>IF(FN_MC!K171="","*",FN_MC!K171)</f>
        <v>185</v>
      </c>
      <c r="O169" s="288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>
        <f ca="1">_xlfn.XLOOKUP(G169&amp;$V$2,BS_CONTROLE[CHAVE],BS_CONTROLE[Quantidade_11],"-")</f>
        <v>550</v>
      </c>
      <c r="W169" s="112">
        <f ca="1">_xlfn.XLOOKUP(G169&amp;$W$2,BS_CONTROLE[CHAVE],BS_CONTROLE[Quantidade_11],"-")</f>
        <v>0</v>
      </c>
      <c r="X169" s="112">
        <f ca="1">_xlfn.XLOOKUP(G169&amp;$X$2,BS_CONTROLE[CHAVE],BS_CONTROLE[Quantidade_11],"-")</f>
        <v>0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88" t="str">
        <f>IF(FN_MC!K172="","*",FN_MC!K172)</f>
        <v>*</v>
      </c>
      <c r="O170" s="288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88" t="str">
        <f>IF(FN_MC!K173="","*",FN_MC!K173)</f>
        <v>*</v>
      </c>
      <c r="O171" s="288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88">
        <f>IF(FN_MC!K174="","*",FN_MC!K174)</f>
        <v>754</v>
      </c>
      <c r="O172" s="288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>
        <f ca="1">_xlfn.XLOOKUP(G172&amp;$V$2,BS_CONTROLE[CHAVE],BS_CONTROLE[Quantidade_11],"-")</f>
        <v>142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TGR2</v>
      </c>
      <c r="J173" s="110" t="str">
        <f>IF(FN_MC!I175="","*",FN_MC!I175)</f>
        <v>TGR2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88">
        <f>IF(FN_MC!K175="","*",FN_MC!K175)</f>
        <v>519</v>
      </c>
      <c r="O173" s="288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>
        <f ca="1">_xlfn.XLOOKUP(G173&amp;$V$2,BS_CONTROLE[CHAVE],BS_CONTROLE[Quantidade_11],"-")</f>
        <v>16</v>
      </c>
      <c r="W173" s="112" t="str">
        <f ca="1">_xlfn.XLOOKUP(G173&amp;$W$2,BS_CONTROLE[CHAVE],BS_CONTROLE[Quantidade_11],"-")</f>
        <v>-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88">
        <f>IF(FN_MC!K176="","*",FN_MC!K176)</f>
        <v>290</v>
      </c>
      <c r="O174" s="288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>
        <f ca="1">_xlfn.XLOOKUP(G174&amp;$V$2,BS_CONTROLE[CHAVE],BS_CONTROLE[Quantidade_11],"-")</f>
        <v>1</v>
      </c>
      <c r="W174" s="112">
        <f ca="1">_xlfn.XLOOKUP(G174&amp;$W$2,BS_CONTROLE[CHAVE],BS_CONTROLE[Quantidade_11],"-")</f>
        <v>0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88">
        <f>IF(FN_MC!K177="","*",FN_MC!K177)</f>
        <v>190</v>
      </c>
      <c r="O175" s="288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>
        <f ca="1">_xlfn.XLOOKUP(G175&amp;$V$2,BS_CONTROLE[CHAVE],BS_CONTROLE[Quantidade_11],"-")</f>
        <v>390</v>
      </c>
      <c r="W175" s="112" t="str">
        <f ca="1">_xlfn.XLOOKUP(G175&amp;$W$2,BS_CONTROLE[CHAVE],BS_CONTROLE[Quantidade_11],"-")</f>
        <v>-</v>
      </c>
      <c r="X175" s="112">
        <f ca="1">_xlfn.XLOOKUP(G175&amp;$X$2,BS_CONTROLE[CHAVE],BS_CONTROLE[Quantidade_11],"-")</f>
        <v>500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88">
        <f>IF(FN_MC!K178="","*",FN_MC!K178)</f>
        <v>5</v>
      </c>
      <c r="O176" s="288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>
        <f ca="1">_xlfn.XLOOKUP(G176&amp;$V$2,BS_CONTROLE[CHAVE],BS_CONTROLE[Quantidade_11],"-")</f>
        <v>26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88">
        <f>IF(FN_MC!K179="","*",FN_MC!K179)</f>
        <v>313</v>
      </c>
      <c r="O177" s="288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>
        <f ca="1">_xlfn.XLOOKUP(G177&amp;$V$2,BS_CONTROLE[CHAVE],BS_CONTROLE[Quantidade_11],"-")</f>
        <v>1000</v>
      </c>
      <c r="W177" s="112">
        <f ca="1">_xlfn.XLOOKUP(G177&amp;$W$2,BS_CONTROLE[CHAVE],BS_CONTROLE[Quantidade_11],"-")</f>
        <v>1610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88">
        <f>IF(FN_MC!K180="","*",FN_MC!K180)</f>
        <v>251</v>
      </c>
      <c r="O178" s="288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>
        <f ca="1">_xlfn.XLOOKUP(G178&amp;$V$2,BS_CONTROLE[CHAVE],BS_CONTROLE[Quantidade_11],"-")</f>
        <v>3</v>
      </c>
      <c r="W178" s="112">
        <f ca="1">_xlfn.XLOOKUP(G178&amp;$W$2,BS_CONTROLE[CHAVE],BS_CONTROLE[Quantidade_11],"-")</f>
        <v>0</v>
      </c>
      <c r="X178" s="112">
        <f ca="1">_xlfn.XLOOKUP(G178&amp;$X$2,BS_CONTROLE[CHAVE],BS_CONTROLE[Quantidade_11],"-")</f>
        <v>3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88">
        <f>IF(FN_MC!K181="","*",FN_MC!K181)</f>
        <v>175</v>
      </c>
      <c r="O179" s="288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>
        <f ca="1">_xlfn.XLOOKUP(G179&amp;$V$2,BS_CONTROLE[CHAVE],BS_CONTROLE[Quantidade_11],"-")</f>
        <v>0</v>
      </c>
      <c r="W179" s="112">
        <f ca="1">_xlfn.XLOOKUP(G179&amp;$W$2,BS_CONTROLE[CHAVE],BS_CONTROLE[Quantidade_11],"-")</f>
        <v>30760</v>
      </c>
      <c r="X179" s="112">
        <f ca="1">_xlfn.XLOOKUP(G179&amp;$X$2,BS_CONTROLE[CHAVE],BS_CONTROLE[Quantidade_11],"-")</f>
        <v>39930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88">
        <f>IF(FN_MC!K182="","*",FN_MC!K182)</f>
        <v>1370.7</v>
      </c>
      <c r="O180" s="288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88">
        <f>IF(FN_MC!K183="","*",FN_MC!K183)</f>
        <v>1370.96</v>
      </c>
      <c r="O181" s="288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88" t="str">
        <f>IF(FN_MC!K184="","*",FN_MC!K184)</f>
        <v>*</v>
      </c>
      <c r="O182" s="288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88" t="str">
        <f>IF(FN_MC!K185="","*",FN_MC!K185)</f>
        <v>*</v>
      </c>
      <c r="O183" s="288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88" t="str">
        <f>IF(FN_MC!K186="","*",FN_MC!K186)</f>
        <v>*</v>
      </c>
      <c r="O184" s="288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88">
        <f>IF(FN_MC!K187="","*",FN_MC!K187)</f>
        <v>504</v>
      </c>
      <c r="O185" s="288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>
        <f ca="1">_xlfn.XLOOKUP(G185&amp;$V$2,BS_CONTROLE[CHAVE],BS_CONTROLE[Quantidade_11],"-")</f>
        <v>16</v>
      </c>
      <c r="W185" s="112" t="str">
        <f ca="1">_xlfn.XLOOKUP(G185&amp;$W$2,BS_CONTROLE[CHAVE],BS_CONTROLE[Quantidade_11],"-")</f>
        <v>-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88">
        <f>IF(FN_MC!K188="","*",FN_MC!K188)</f>
        <v>502</v>
      </c>
      <c r="O186" s="288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>
        <f ca="1">_xlfn.XLOOKUP(G186&amp;$V$2,BS_CONTROLE[CHAVE],BS_CONTROLE[Quantidade_11],"-")</f>
        <v>142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88">
        <f>IF(FN_MC!K189="","*",FN_MC!K189)</f>
        <v>321.14999999999998</v>
      </c>
      <c r="O187" s="288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>
        <f ca="1">_xlfn.XLOOKUP(G187&amp;$V$2,BS_CONTROLE[CHAVE],BS_CONTROLE[Quantidade_11],"-")</f>
        <v>2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>
        <f>IF(FN_MC!B190="","*",FN_MC!B190)</f>
        <v>46007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88">
        <f>IF(FN_MC!K190="","*",FN_MC!K190)</f>
        <v>367.65</v>
      </c>
      <c r="O188" s="288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4.1666666666666664E-2</v>
      </c>
      <c r="S188" s="110" t="str">
        <f>IF(FN_MC!Q190="","*",CONCATENATE(FN_MC!Q190," ",FN_MC!R190))</f>
        <v>1000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>
        <f ca="1">_xlfn.XLOOKUP(G188&amp;$V$2,BS_CONTROLE[CHAVE],BS_CONTROLE[Quantidade_11],"-")</f>
        <v>1</v>
      </c>
      <c r="W188" s="112">
        <f ca="1">_xlfn.XLOOKUP(G188&amp;$W$2,BS_CONTROLE[CHAVE],BS_CONTROLE[Quantidade_11],"-")</f>
        <v>1</v>
      </c>
      <c r="X188" s="112">
        <f ca="1">_xlfn.XLOOKUP(G188&amp;$X$2,BS_CONTROLE[CHAVE],BS_CONTROLE[Quantidade_11],"-")</f>
        <v>1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88">
        <f>IF(FN_MC!K191="","*",FN_MC!K191)</f>
        <v>115</v>
      </c>
      <c r="O189" s="288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>
        <f ca="1">_xlfn.XLOOKUP(G189&amp;$V$2,BS_CONTROLE[CHAVE],BS_CONTROLE[Quantidade_11],"-")</f>
        <v>26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88" t="str">
        <f>IF(FN_MC!K192="","*",FN_MC!K192)</f>
        <v>*</v>
      </c>
      <c r="O190" s="288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88">
        <f>IF(FN_MC!K193="","*",FN_MC!K193)</f>
        <v>215</v>
      </c>
      <c r="O191" s="288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88">
        <f>IF(FN_MC!K194="","*",FN_MC!K194)</f>
        <v>215</v>
      </c>
      <c r="O192" s="288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>
        <f ca="1">_xlfn.XLOOKUP(G192&amp;$V$2,BS_CONTROLE[CHAVE],BS_CONTROLE[Quantidade_11],"-")</f>
        <v>1</v>
      </c>
      <c r="W192" s="112">
        <f ca="1">_xlfn.XLOOKUP(G192&amp;$W$2,BS_CONTROLE[CHAVE],BS_CONTROLE[Quantidade_11],"-")</f>
        <v>0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88">
        <f>IF(FN_MC!K195="","*",FN_MC!K195)</f>
        <v>185</v>
      </c>
      <c r="O193" s="288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>
        <f ca="1">_xlfn.XLOOKUP(G193&amp;$V$2,BS_CONTROLE[CHAVE],BS_CONTROLE[Quantidade_11],"-")</f>
        <v>390</v>
      </c>
      <c r="W193" s="112" t="str">
        <f ca="1">_xlfn.XLOOKUP(G193&amp;$W$2,BS_CONTROLE[CHAVE],BS_CONTROLE[Quantidade_11],"-")</f>
        <v>-</v>
      </c>
      <c r="X193" s="112">
        <f ca="1">_xlfn.XLOOKUP(G193&amp;$X$2,BS_CONTROLE[CHAVE],BS_CONTROLE[Quantidade_11],"-")</f>
        <v>500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88" t="str">
        <f>IF(FN_MC!K196="","*",FN_MC!K196)</f>
        <v>*</v>
      </c>
      <c r="O194" s="288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88">
        <f>IF(FN_MC!K197="","*",FN_MC!K197)</f>
        <v>244</v>
      </c>
      <c r="O195" s="288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>
        <f ca="1">_xlfn.XLOOKUP(G195&amp;$V$2,BS_CONTROLE[CHAVE],BS_CONTROLE[Quantidade_11],"-")</f>
        <v>3</v>
      </c>
      <c r="W195" s="112">
        <f ca="1">_xlfn.XLOOKUP(G195&amp;$W$2,BS_CONTROLE[CHAVE],BS_CONTROLE[Quantidade_11],"-")</f>
        <v>0</v>
      </c>
      <c r="X195" s="112">
        <f ca="1">_xlfn.XLOOKUP(G195&amp;$X$2,BS_CONTROLE[CHAVE],BS_CONTROLE[Quantidade_11],"-")</f>
        <v>3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88">
        <f>IF(FN_MC!K198="","*",FN_MC!K198)</f>
        <v>175</v>
      </c>
      <c r="O196" s="288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>
        <f ca="1">_xlfn.XLOOKUP(G196&amp;$V$2,BS_CONTROLE[CHAVE],BS_CONTROLE[Quantidade_11],"-")</f>
        <v>0</v>
      </c>
      <c r="W196" s="112">
        <f ca="1">_xlfn.XLOOKUP(G196&amp;$W$2,BS_CONTROLE[CHAVE],BS_CONTROLE[Quantidade_11],"-")</f>
        <v>0</v>
      </c>
      <c r="X196" s="112">
        <f ca="1">_xlfn.XLOOKUP(G196&amp;$X$2,BS_CONTROLE[CHAVE],BS_CONTROLE[Quantidade_11],"-")</f>
        <v>3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88">
        <f>IF(FN_MC!K199="","*",FN_MC!K199)</f>
        <v>314.5</v>
      </c>
      <c r="O197" s="288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>
        <f ca="1">_xlfn.XLOOKUP(G197&amp;$V$2,BS_CONTROLE[CHAVE],BS_CONTROLE[Quantidade_11],"-")</f>
        <v>1000</v>
      </c>
      <c r="W197" s="112">
        <f ca="1">_xlfn.XLOOKUP(G197&amp;$W$2,BS_CONTROLE[CHAVE],BS_CONTROLE[Quantidade_11],"-")</f>
        <v>1610</v>
      </c>
      <c r="X197" s="112">
        <f ca="1">_xlfn.XLOOKUP(G197&amp;$X$2,BS_CONTROLE[CHAVE],BS_CONTROLE[Quantidade_11],"-")</f>
        <v>0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88">
        <f>IF(FN_MC!K200="","*",FN_MC!K200)</f>
        <v>1350</v>
      </c>
      <c r="O198" s="288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88">
        <f>IF(FN_MC!K201="","*",FN_MC!K201)</f>
        <v>1</v>
      </c>
      <c r="O199" s="288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88">
        <f>IF(FN_MC!K202="","*",FN_MC!K202)</f>
        <v>2109</v>
      </c>
      <c r="O200" s="288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88" t="str">
        <f>IF(FN_MC!K203="","*",FN_MC!K203)</f>
        <v>*</v>
      </c>
      <c r="O201" s="288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88">
        <f>IF(FN_MC!K204="","*",FN_MC!K204)</f>
        <v>531</v>
      </c>
      <c r="O202" s="288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>
        <f ca="1">_xlfn.XLOOKUP(G202&amp;$V$2,BS_CONTROLE[CHAVE],BS_CONTROLE[Quantidade_11],"-")</f>
        <v>16</v>
      </c>
      <c r="W202" s="112" t="str">
        <f ca="1">_xlfn.XLOOKUP(G202&amp;$W$2,BS_CONTROLE[CHAVE],BS_CONTROLE[Quantidade_11],"-")</f>
        <v>-</v>
      </c>
      <c r="X202" s="112">
        <f ca="1">_xlfn.XLOOKUP(G202&amp;$X$2,BS_CONTROLE[CHAVE],BS_CONTROLE[Quantidade_11],"-")</f>
        <v>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88">
        <f>IF(FN_MC!K205="","*",FN_MC!K205)</f>
        <v>550</v>
      </c>
      <c r="O203" s="288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>
        <f ca="1">_xlfn.XLOOKUP(G203&amp;$V$2,BS_CONTROLE[CHAVE],BS_CONTROLE[Quantidade_11],"-")</f>
        <v>16</v>
      </c>
      <c r="W203" s="112" t="str">
        <f ca="1">_xlfn.XLOOKUP(G203&amp;$W$2,BS_CONTROLE[CHAVE],BS_CONTROLE[Quantidade_11],"-")</f>
        <v>-</v>
      </c>
      <c r="X203" s="112">
        <f ca="1">_xlfn.XLOOKUP(G203&amp;$X$2,BS_CONTROLE[CHAVE],BS_CONTROLE[Quantidade_11],"-")</f>
        <v>0</v>
      </c>
    </row>
    <row r="204" spans="1:24" s="113" customFormat="1" hidden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88">
        <f>IF(FN_MC!K206="","*",FN_MC!K206)</f>
        <v>367.65</v>
      </c>
      <c r="O204" s="288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>
        <f ca="1">_xlfn.XLOOKUP(G204&amp;$V$2,BS_CONTROLE[CHAVE],BS_CONTROLE[Quantidade_11],"-")</f>
        <v>1</v>
      </c>
      <c r="W204" s="112">
        <f ca="1">_xlfn.XLOOKUP(G204&amp;$W$2,BS_CONTROLE[CHAVE],BS_CONTROLE[Quantidade_11],"-")</f>
        <v>1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88">
        <f>IF(FN_MC!K207="","*",FN_MC!K207)</f>
        <v>321.14999999999998</v>
      </c>
      <c r="O205" s="288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>
        <f ca="1">_xlfn.XLOOKUP(G205&amp;$V$2,BS_CONTROLE[CHAVE],BS_CONTROLE[Quantidade_11],"-")</f>
        <v>2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88">
        <f>IF(FN_MC!K208="","*",FN_MC!K208)</f>
        <v>290</v>
      </c>
      <c r="O206" s="288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>
        <f ca="1">_xlfn.XLOOKUP(G206&amp;$V$2,BS_CONTROLE[CHAVE],BS_CONTROLE[Quantidade_11],"-")</f>
        <v>142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88">
        <f>IF(FN_MC!K209="","*",FN_MC!K209)</f>
        <v>215</v>
      </c>
      <c r="O207" s="288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88">
        <f>IF(FN_MC!K210="","*",FN_MC!K210)</f>
        <v>215</v>
      </c>
      <c r="O208" s="288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>
        <f ca="1">_xlfn.XLOOKUP(G208&amp;$V$2,BS_CONTROLE[CHAVE],BS_CONTROLE[Quantidade_11],"-")</f>
        <v>1</v>
      </c>
      <c r="W208" s="112">
        <f ca="1">_xlfn.XLOOKUP(G208&amp;$W$2,BS_CONTROLE[CHAVE],BS_CONTROLE[Quantidade_11],"-")</f>
        <v>0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88">
        <f>IF(FN_MC!K211="","*",FN_MC!K211)</f>
        <v>190</v>
      </c>
      <c r="O209" s="288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>
        <f ca="1">_xlfn.XLOOKUP(G209&amp;$V$2,BS_CONTROLE[CHAVE],BS_CONTROLE[Quantidade_11],"-")</f>
        <v>390</v>
      </c>
      <c r="W209" s="112" t="str">
        <f ca="1">_xlfn.XLOOKUP(G209&amp;$W$2,BS_CONTROLE[CHAVE],BS_CONTROLE[Quantidade_11],"-")</f>
        <v>-</v>
      </c>
      <c r="X209" s="112">
        <f ca="1">_xlfn.XLOOKUP(G209&amp;$X$2,BS_CONTROLE[CHAVE],BS_CONTROLE[Quantidade_11],"-")</f>
        <v>500</v>
      </c>
    </row>
    <row r="210" spans="1:24" s="113" customFormat="1" hidden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88">
        <f>IF(FN_MC!K212="","*",FN_MC!K212)</f>
        <v>190</v>
      </c>
      <c r="O210" s="288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>
        <f ca="1">_xlfn.XLOOKUP(G210&amp;$V$2,BS_CONTROLE[CHAVE],BS_CONTROLE[Quantidade_11],"-")</f>
        <v>0</v>
      </c>
      <c r="W210" s="112">
        <f ca="1">_xlfn.XLOOKUP(G210&amp;$W$2,BS_CONTROLE[CHAVE],BS_CONTROLE[Quantidade_11],"-")</f>
        <v>30760</v>
      </c>
      <c r="X210" s="112">
        <f ca="1">_xlfn.XLOOKUP(G210&amp;$X$2,BS_CONTROLE[CHAVE],BS_CONTROLE[Quantidade_11],"-")</f>
        <v>39930</v>
      </c>
    </row>
    <row r="211" spans="1:24" s="113" customFormat="1" hidden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88">
        <f>IF(FN_MC!K213="","*",FN_MC!K213)</f>
        <v>244</v>
      </c>
      <c r="O211" s="288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>
        <f ca="1">_xlfn.XLOOKUP(G211&amp;$V$2,BS_CONTROLE[CHAVE],BS_CONTROLE[Quantidade_11],"-")</f>
        <v>3</v>
      </c>
      <c r="W211" s="112">
        <f ca="1">_xlfn.XLOOKUP(G211&amp;$W$2,BS_CONTROLE[CHAVE],BS_CONTROLE[Quantidade_11],"-")</f>
        <v>0</v>
      </c>
      <c r="X211" s="112">
        <f ca="1">_xlfn.XLOOKUP(G211&amp;$X$2,BS_CONTROLE[CHAVE],BS_CONTROLE[Quantidade_11],"-")</f>
        <v>3</v>
      </c>
    </row>
    <row r="212" spans="1:24" s="113" customFormat="1" hidden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88">
        <f>IF(FN_MC!K214="","*",FN_MC!K214)</f>
        <v>175</v>
      </c>
      <c r="O212" s="288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>
        <f ca="1">_xlfn.XLOOKUP(G212&amp;$V$2,BS_CONTROLE[CHAVE],BS_CONTROLE[Quantidade_11],"-")</f>
        <v>0</v>
      </c>
      <c r="W212" s="112">
        <f ca="1">_xlfn.XLOOKUP(G212&amp;$W$2,BS_CONTROLE[CHAVE],BS_CONTROLE[Quantidade_11],"-")</f>
        <v>0</v>
      </c>
      <c r="X212" s="112">
        <f ca="1">_xlfn.XLOOKUP(G212&amp;$X$2,BS_CONTROLE[CHAVE],BS_CONTROLE[Quantidade_11],"-")</f>
        <v>3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88">
        <f>IF(FN_MC!K215="","*",FN_MC!K215)</f>
        <v>175</v>
      </c>
      <c r="O213" s="288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88">
        <f>IF(FN_MC!K216="","*",FN_MC!K216)</f>
        <v>1</v>
      </c>
      <c r="O214" s="288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88" t="str">
        <f>IF(FN_MC!K217="","*",FN_MC!K217)</f>
        <v>*</v>
      </c>
      <c r="O215" s="288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88" t="str">
        <f>IF(FN_MC!K218="","*",FN_MC!K218)</f>
        <v>*</v>
      </c>
      <c r="O216" s="288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OPORTUNIDADE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88">
        <f>IF(FN_MC!K219="","*",FN_MC!K219)</f>
        <v>531</v>
      </c>
      <c r="O217" s="288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>
        <f ca="1">_xlfn.XLOOKUP(G217&amp;$V$2,BS_CONTROLE[CHAVE],BS_CONTROLE[Quantidade_11],"-")</f>
        <v>16</v>
      </c>
      <c r="W217" s="112" t="str">
        <f ca="1">_xlfn.XLOOKUP(G217&amp;$W$2,BS_CONTROLE[CHAVE],BS_CONTROLE[Quantidade_11],"-")</f>
        <v>-</v>
      </c>
      <c r="X217" s="112">
        <f ca="1">_xlfn.XLOOKUP(G217&amp;$X$2,BS_CONTROLE[CHAVE],BS_CONTROLE[Quantidade_11],"-")</f>
        <v>0</v>
      </c>
    </row>
    <row r="218" spans="1:24" s="113" customFormat="1" hidden="1">
      <c r="A218" s="109" t="str">
        <f>IF(FN_MC!Y220="","*",FN_MC!Y220)</f>
        <v>OPORTUNIDADE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88">
        <f>IF(FN_MC!K220="","*",FN_MC!K220)</f>
        <v>550</v>
      </c>
      <c r="O218" s="288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>
        <f ca="1">_xlfn.XLOOKUP(G218&amp;$V$2,BS_CONTROLE[CHAVE],BS_CONTROLE[Quantidade_11],"-")</f>
        <v>16</v>
      </c>
      <c r="W218" s="112" t="str">
        <f ca="1">_xlfn.XLOOKUP(G218&amp;$W$2,BS_CONTROLE[CHAVE],BS_CONTROLE[Quantidade_11],"-")</f>
        <v>-</v>
      </c>
      <c r="X218" s="112">
        <f ca="1">_xlfn.XLOOKUP(G218&amp;$X$2,BS_CONTROLE[CHAVE],BS_CONTROLE[Quantidade_11],"-")</f>
        <v>0</v>
      </c>
    </row>
    <row r="219" spans="1:24" s="113" customFormat="1" hidden="1">
      <c r="A219" s="109" t="str">
        <f>IF(FN_MC!Y221="","*",FN_MC!Y221)</f>
        <v>OPORTUNIDADE</v>
      </c>
      <c r="B219" s="109" t="str">
        <f>IF(FN_MC!X221="","*",FN_MC!X221)</f>
        <v>Contrato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88">
        <f>IF(FN_MC!K221="","*",FN_MC!K221)</f>
        <v>367.65</v>
      </c>
      <c r="O219" s="288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0.125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>
        <f ca="1">_xlfn.XLOOKUP(G219&amp;$V$2,BS_CONTROLE[CHAVE],BS_CONTROLE[Quantidade_11],"-")</f>
        <v>1</v>
      </c>
      <c r="W219" s="112">
        <f ca="1">_xlfn.XLOOKUP(G219&amp;$W$2,BS_CONTROLE[CHAVE],BS_CONTROLE[Quantidade_11],"-")</f>
        <v>1</v>
      </c>
      <c r="X219" s="112">
        <f ca="1">_xlfn.XLOOKUP(G219&amp;$X$2,BS_CONTROLE[CHAVE],BS_CONTROLE[Quantidade_11],"-")</f>
        <v>1</v>
      </c>
    </row>
    <row r="220" spans="1:24" s="113" customFormat="1" hidden="1">
      <c r="A220" s="109" t="str">
        <f>IF(FN_MC!Y222="","*",FN_MC!Y222)</f>
        <v>OPORTUNIDADE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88">
        <f>IF(FN_MC!K222="","*",FN_MC!K222)</f>
        <v>321.14999999999998</v>
      </c>
      <c r="O220" s="288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>
        <f ca="1">_xlfn.XLOOKUP(G220&amp;$V$2,BS_CONTROLE[CHAVE],BS_CONTROLE[Quantidade_11],"-")</f>
        <v>2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OPORTUNIDADE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88">
        <f>IF(FN_MC!K223="","*",FN_MC!K223)</f>
        <v>215</v>
      </c>
      <c r="O221" s="288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OPORTUNIDADE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88">
        <f>IF(FN_MC!K224="","*",FN_MC!K224)</f>
        <v>215</v>
      </c>
      <c r="O222" s="288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>
        <f ca="1">_xlfn.XLOOKUP(G222&amp;$V$2,BS_CONTROLE[CHAVE],BS_CONTROLE[Quantidade_11],"-")</f>
        <v>1</v>
      </c>
      <c r="W222" s="112">
        <f ca="1">_xlfn.XLOOKUP(G222&amp;$W$2,BS_CONTROLE[CHAVE],BS_CONTROLE[Quantidade_11],"-")</f>
        <v>0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OPORTUNIDADE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88">
        <f>IF(FN_MC!K225="","*",FN_MC!K225)</f>
        <v>190</v>
      </c>
      <c r="O223" s="288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>
        <f ca="1">_xlfn.XLOOKUP(G223&amp;$V$2,BS_CONTROLE[CHAVE],BS_CONTROLE[Quantidade_11],"-")</f>
        <v>390</v>
      </c>
      <c r="W223" s="112" t="str">
        <f ca="1">_xlfn.XLOOKUP(G223&amp;$W$2,BS_CONTROLE[CHAVE],BS_CONTROLE[Quantidade_11],"-")</f>
        <v>-</v>
      </c>
      <c r="X223" s="112">
        <f ca="1">_xlfn.XLOOKUP(G223&amp;$X$2,BS_CONTROLE[CHAVE],BS_CONTROLE[Quantidade_11],"-")</f>
        <v>500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DESLOCAMENTO</v>
      </c>
      <c r="I224" s="110" t="str">
        <f>IF(FN_MC!H226="","*",FN_MC!H226)</f>
        <v>ZFH2</v>
      </c>
      <c r="J224" s="110" t="str">
        <f>IF(FN_MC!I226="","*",FN_MC!I226)</f>
        <v>ZPD</v>
      </c>
      <c r="K224" s="110" t="str">
        <f>IF(FN_MC!M226="","*",FN_MC!M226)</f>
        <v>ZFH-ZDP</v>
      </c>
      <c r="L224" s="110" t="str">
        <f>IF(FN_MC!N226="","*",FN_MC!N226)</f>
        <v>ZFHZDP</v>
      </c>
      <c r="M224" s="111">
        <f>IF(FN_MC!J226="","*",FN_MC!J226)</f>
        <v>78</v>
      </c>
      <c r="N224" s="288">
        <f>IF(FN_MC!K226="","*",FN_MC!K226)</f>
        <v>190</v>
      </c>
      <c r="O224" s="288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Fernanda </v>
      </c>
      <c r="U224" s="110" t="str">
        <f>IF(FN_MC!W226="","*",FN_MC!W226)</f>
        <v>Esmerilhamento à 16km/h - ZFH-ZPD</v>
      </c>
      <c r="V224" s="112">
        <f ca="1">_xlfn.XLOOKUP(G224&amp;$V$2,BS_CONTROLE[CHAVE],BS_CONTROLE[Quantidade_11],"-")</f>
        <v>0</v>
      </c>
      <c r="W224" s="112">
        <f ca="1">_xlfn.XLOOKUP(G224&amp;$W$2,BS_CONTROLE[CHAVE],BS_CONTROLE[Quantidade_11],"-")</f>
        <v>30760</v>
      </c>
      <c r="X224" s="112">
        <f ca="1">_xlfn.XLOOKUP(G224&amp;$X$2,BS_CONTROLE[CHAVE],BS_CONTROLE[Quantidade_11],"-")</f>
        <v>39930</v>
      </c>
    </row>
    <row r="225" spans="1:24" s="113" customFormat="1" hidden="1">
      <c r="A225" s="109" t="str">
        <f>IF(FN_MC!Y227="","*",FN_MC!Y227)</f>
        <v>OPORTUNIDADE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88">
        <f>IF(FN_MC!K227="","*",FN_MC!K227)</f>
        <v>250</v>
      </c>
      <c r="O225" s="288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>
        <f ca="1">_xlfn.XLOOKUP(G225&amp;$V$2,BS_CONTROLE[CHAVE],BS_CONTROLE[Quantidade_11],"-")</f>
        <v>3</v>
      </c>
      <c r="W225" s="112">
        <f ca="1">_xlfn.XLOOKUP(G225&amp;$W$2,BS_CONTROLE[CHAVE],BS_CONTROLE[Quantidade_11],"-")</f>
        <v>0</v>
      </c>
      <c r="X225" s="112">
        <f ca="1">_xlfn.XLOOKUP(G225&amp;$X$2,BS_CONTROLE[CHAVE],BS_CONTROLE[Quantidade_11],"-")</f>
        <v>3</v>
      </c>
    </row>
    <row r="226" spans="1:24" s="113" customFormat="1" hidden="1">
      <c r="A226" s="109" t="str">
        <f>IF(FN_MC!Y228="","*",FN_MC!Y228)</f>
        <v>OPORTUNIDADE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88">
        <f>IF(FN_MC!K228="","*",FN_MC!K228)</f>
        <v>185</v>
      </c>
      <c r="O226" s="288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1020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>
        <f ca="1">_xlfn.XLOOKUP(G226&amp;$V$2,BS_CONTROLE[CHAVE],BS_CONTROLE[Quantidade_11],"-")</f>
        <v>550</v>
      </c>
      <c r="W226" s="112">
        <f ca="1">_xlfn.XLOOKUP(G226&amp;$W$2,BS_CONTROLE[CHAVE],BS_CONTROLE[Quantidade_11],"-")</f>
        <v>0</v>
      </c>
      <c r="X226" s="112">
        <f ca="1">_xlfn.XLOOKUP(G226&amp;$X$2,BS_CONTROLE[CHAVE],BS_CONTROLE[Quantidade_11],"-")</f>
        <v>0</v>
      </c>
    </row>
    <row r="227" spans="1:24" s="113" customFormat="1" hidden="1">
      <c r="A227" s="109" t="str">
        <f>IF(FN_MC!Y229="","*",FN_MC!Y229)</f>
        <v>OPORTUNIDADE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88">
        <f>IF(FN_MC!K229="","*",FN_MC!K229)</f>
        <v>178</v>
      </c>
      <c r="O227" s="288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>
        <f ca="1">_xlfn.XLOOKUP(G227&amp;$V$2,BS_CONTROLE[CHAVE],BS_CONTROLE[Quantidade_11],"-")</f>
        <v>0</v>
      </c>
      <c r="W227" s="112">
        <f ca="1">_xlfn.XLOOKUP(G227&amp;$W$2,BS_CONTROLE[CHAVE],BS_CONTROLE[Quantidade_11],"-")</f>
        <v>0</v>
      </c>
      <c r="X227" s="112">
        <f ca="1">_xlfn.XLOOKUP(G227&amp;$X$2,BS_CONTROLE[CHAVE],BS_CONTROLE[Quantidade_11],"-")</f>
        <v>3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Oportunidade</v>
      </c>
      <c r="C228" s="109" t="str">
        <f>IF(FN_MC!Z230="","*",FN_MC!Z230)</f>
        <v>*</v>
      </c>
      <c r="D228" s="110" t="str">
        <f>IF(FN_MC!S230="","*",FN_MC!S230)</f>
        <v>MALHA CENTRAL</v>
      </c>
      <c r="E228" s="110" t="str">
        <f>IF(FN_MC!T230="","*",FN_MC!T230)</f>
        <v>RAMAL</v>
      </c>
      <c r="F228" s="110">
        <f>IF(FN_MC!B230="","*",FN_MC!B230)</f>
        <v>46009</v>
      </c>
      <c r="G228" s="110" t="str">
        <f>IF(FN_MC!D230="","*",FN_MC!D230)</f>
        <v>V42</v>
      </c>
      <c r="H228" s="110" t="str">
        <f>IF(FN_MC!F230="","*",FN_MC!F230)</f>
        <v>MODERNIZAÇÃO - SOCADORA</v>
      </c>
      <c r="I228" s="110" t="str">
        <f>IF(FN_MC!H230="","*",FN_MC!H230)</f>
        <v>ZGT1</v>
      </c>
      <c r="J228" s="110" t="str">
        <f>IF(FN_MC!I230="","*",FN_MC!I230)</f>
        <v>ZGT1</v>
      </c>
      <c r="K228" s="110" t="str">
        <f>IF(FN_MC!M230="","*",FN_MC!M230)</f>
        <v>ZGT-ZXE</v>
      </c>
      <c r="L228" s="110" t="str">
        <f>IF(FN_MC!N230="","*",FN_MC!N230)</f>
        <v>ZGTZXE</v>
      </c>
      <c r="M228" s="111">
        <f>IF(FN_MC!J230="","*",FN_MC!J230)</f>
        <v>72</v>
      </c>
      <c r="N228" s="288">
        <f>IF(FN_MC!K230="","*",FN_MC!K230)</f>
        <v>315</v>
      </c>
      <c r="O228" s="288">
        <f>IF(FN_MC!L230="","*",FN_MC!L230)</f>
        <v>312.89999999999998</v>
      </c>
      <c r="P228" s="111"/>
      <c r="Q228" s="128">
        <f>IF(FN_MC!O230="","*",FN_MC!O230)</f>
        <v>0.27083333333333331</v>
      </c>
      <c r="R228" s="128">
        <f>IF(FN_MC!P230="","*",FN_MC!P230)</f>
        <v>8.3333333333333329E-2</v>
      </c>
      <c r="S228" s="110" t="str">
        <f>IF(FN_MC!Q230="","*",CONCATENATE(FN_MC!Q230," ",FN_MC!R230))</f>
        <v>400 M</v>
      </c>
      <c r="T228" s="110" t="str">
        <f>IF(FN_MC!V230="","*",FN_MC!V230)</f>
        <v>Ezequiel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1000</v>
      </c>
      <c r="W228" s="112">
        <f ca="1">_xlfn.XLOOKUP(G228&amp;$W$2,BS_CONTROLE[CHAVE],BS_CONTROLE[Quantidade_11],"-")</f>
        <v>1610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P0</v>
      </c>
      <c r="D229" s="110" t="str">
        <f>IF(FN_MC!S231="","*",FN_MC!S231)</f>
        <v>MALHA CENTRAL</v>
      </c>
      <c r="E229" s="110" t="str">
        <f>IF(FN_MC!T231="","*",FN_MC!T231)</f>
        <v>POV-PRV</v>
      </c>
      <c r="F229" s="110">
        <f>IF(FN_MC!B231="","*",FN_MC!B231)</f>
        <v>46009</v>
      </c>
      <c r="G229" s="110" t="str">
        <f>IF(FN_MC!D231="","*",FN_MC!D231)</f>
        <v>W57</v>
      </c>
      <c r="H229" s="110" t="str">
        <f>IF(FN_MC!F231="","*",FN_MC!F231)</f>
        <v>DESLOCAMENTO</v>
      </c>
      <c r="I229" s="110" t="str">
        <f>IF(FN_MC!H231="","*",FN_MC!H231)</f>
        <v>PSG2</v>
      </c>
      <c r="J229" s="110" t="str">
        <f>IF(FN_MC!I231="","*",FN_MC!I231)</f>
        <v>PSS2</v>
      </c>
      <c r="K229" s="110" t="str">
        <f>IF(FN_MC!M231="","*",FN_MC!M231)</f>
        <v>PSG-PSS</v>
      </c>
      <c r="L229" s="110" t="str">
        <f>IF(FN_MC!N231="","*",FN_MC!N231)</f>
        <v>PSGPSS</v>
      </c>
      <c r="M229" s="111">
        <f>IF(FN_MC!J231="","*",FN_MC!J231)</f>
        <v>103</v>
      </c>
      <c r="N229" s="288">
        <f>IF(FN_MC!K231="","*",FN_MC!K231)</f>
        <v>1803.6</v>
      </c>
      <c r="O229" s="288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4.1666666666666664E-2</v>
      </c>
      <c r="S229" s="110" t="str">
        <f>IF(FN_MC!Q231="","*",CONCATENATE(FN_MC!Q231," ",FN_MC!R231))</f>
        <v>1 BINÁRIO</v>
      </c>
      <c r="T229" s="110" t="str">
        <f>IF(FN_MC!V231="","*",FN_MC!V231)</f>
        <v>Lucas</v>
      </c>
      <c r="U229" s="110" t="str">
        <f>IF(FN_MC!W231="","*",FN_MC!W231)</f>
        <v>Deslocamento direto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88" t="str">
        <f>IF(FN_MC!K232="","*",FN_MC!K232)</f>
        <v>*</v>
      </c>
      <c r="O230" s="288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SIM</v>
      </c>
      <c r="B231" s="109" t="str">
        <f>IF(FN_MC!X233="","*",FN_MC!X233)</f>
        <v>Contrato</v>
      </c>
      <c r="C231" s="109" t="str">
        <f>IF(FN_MC!Z233="","*",FN_MC!Z233)</f>
        <v>*</v>
      </c>
      <c r="D231" s="110" t="str">
        <f>IF(FN_MC!S233="","*",FN_MC!S233)</f>
        <v>FERRONORTE</v>
      </c>
      <c r="E231" s="110" t="str">
        <f>IF(FN_MC!T233="","*",FN_MC!T233)</f>
        <v>TGR-TRO</v>
      </c>
      <c r="F231" s="110">
        <f>IF(FN_MC!B233="","*",FN_MC!B233)</f>
        <v>46010</v>
      </c>
      <c r="G231" s="110" t="str">
        <f>IF(FN_MC!D233="","*",FN_MC!D233)</f>
        <v>W70</v>
      </c>
      <c r="H231" s="110" t="str">
        <f>IF(FN_MC!F233="","*",FN_MC!F233)</f>
        <v>PDM - PEDRA - DESCARGA</v>
      </c>
      <c r="I231" s="110" t="str">
        <f>IF(FN_MC!H233="","*",FN_MC!H233)</f>
        <v>TGR2</v>
      </c>
      <c r="J231" s="110" t="str">
        <f>IF(FN_MC!I233="","*",FN_MC!I233)</f>
        <v>TGR2</v>
      </c>
      <c r="K231" s="110" t="str">
        <f>IF(FN_MC!M233="","*",FN_MC!M233)</f>
        <v>TGR-TBE</v>
      </c>
      <c r="L231" s="110" t="str">
        <f>IF(FN_MC!N233="","*",FN_MC!N233)</f>
        <v>TGR512</v>
      </c>
      <c r="M231" s="111">
        <f>IF(FN_MC!J233="","*",FN_MC!J233)</f>
        <v>98</v>
      </c>
      <c r="N231" s="288">
        <f>IF(FN_MC!K233="","*",FN_MC!K233)</f>
        <v>507</v>
      </c>
      <c r="O231" s="288">
        <f>IF(FN_MC!L233="","*",FN_MC!L233)</f>
        <v>509</v>
      </c>
      <c r="P231" s="111"/>
      <c r="Q231" s="128">
        <f>IF(FN_MC!O233="","*",FN_MC!O233)</f>
        <v>0.45833333333333331</v>
      </c>
      <c r="R231" s="128">
        <f>IF(FN_MC!P233="","*",FN_MC!P233)</f>
        <v>8.3333333333333329E-2</v>
      </c>
      <c r="S231" s="110" t="str">
        <f>IF(FN_MC!Q233="","*",CONCATENATE(FN_MC!Q233," ",FN_MC!R233))</f>
        <v>16 VAGÕES</v>
      </c>
      <c r="T231" s="110" t="str">
        <f>IF(FN_MC!V233="","*",FN_MC!V233)</f>
        <v xml:space="preserve">Camila </v>
      </c>
      <c r="U231" s="110" t="str">
        <f>IF(FN_MC!W233="","*",FN_MC!W233)</f>
        <v>Descarga de pedra</v>
      </c>
      <c r="V231" s="112">
        <f ca="1">_xlfn.XLOOKUP(G231&amp;$V$2,BS_CONTROLE[CHAVE],BS_CONTROLE[Quantidade_11],"-")</f>
        <v>16</v>
      </c>
      <c r="W231" s="112" t="str">
        <f ca="1">_xlfn.XLOOKUP(G231&amp;$W$2,BS_CONTROLE[CHAVE],BS_CONTROLE[Quantidade_11],"-")</f>
        <v>-</v>
      </c>
      <c r="X231" s="112">
        <f ca="1">_xlfn.XLOOKUP(G231&amp;$X$2,BS_CONTROLE[CHAVE],BS_CONTROLE[Quantidade_11],"-")</f>
        <v>0</v>
      </c>
    </row>
    <row r="232" spans="1:24" s="113" customFormat="1" hidden="1">
      <c r="A232" s="109" t="str">
        <f>IF(FN_MC!Y234="","*",FN_MC!Y234)</f>
        <v>SIM</v>
      </c>
      <c r="B232" s="109" t="str">
        <f>IF(FN_MC!X234="","*",FN_MC!X234)</f>
        <v>Contrato</v>
      </c>
      <c r="C232" s="109" t="str">
        <f>IF(FN_MC!Z234="","*",FN_MC!Z234)</f>
        <v>*</v>
      </c>
      <c r="D232" s="110" t="str">
        <f>IF(FN_MC!S234="","*",FN_MC!S234)</f>
        <v>FERRONORTE</v>
      </c>
      <c r="E232" s="110" t="str">
        <f>IF(FN_MC!T234="","*",FN_MC!T234)</f>
        <v>TCS-TGR</v>
      </c>
      <c r="F232" s="110">
        <f>IF(FN_MC!B234="","*",FN_MC!B234)</f>
        <v>46010</v>
      </c>
      <c r="G232" s="110" t="str">
        <f>IF(FN_MC!D234="","*",FN_MC!D234)</f>
        <v>W48</v>
      </c>
      <c r="H232" s="110" t="str">
        <f>IF(FN_MC!F234="","*",FN_MC!F234)</f>
        <v>MECANIZAÇÃO - DOL</v>
      </c>
      <c r="I232" s="110" t="str">
        <f>IF(FN_MC!H234="","*",FN_MC!H234)</f>
        <v>TOM2</v>
      </c>
      <c r="J232" s="110" t="str">
        <f>IF(FN_MC!I234="","*",FN_MC!I234)</f>
        <v>TOM2</v>
      </c>
      <c r="K232" s="110" t="str">
        <f>IF(FN_MC!M234="","*",FN_MC!M234)</f>
        <v>TVL</v>
      </c>
      <c r="L232" s="110" t="str">
        <f>IF(FN_MC!N234="","*",FN_MC!N234)</f>
        <v>TVLI1/440TVL</v>
      </c>
      <c r="M232" s="111">
        <f>IF(FN_MC!J234="","*",FN_MC!J234)</f>
        <v>74</v>
      </c>
      <c r="N232" s="288">
        <f>IF(FN_MC!K234="","*",FN_MC!K234)</f>
        <v>453.25</v>
      </c>
      <c r="O232" s="288">
        <f>IF(FN_MC!L234="","*",FN_MC!L234)</f>
        <v>449.25</v>
      </c>
      <c r="P232" s="111"/>
      <c r="Q232" s="128">
        <f>IF(FN_MC!O234="","*",FN_MC!O234)</f>
        <v>0.35416666666666669</v>
      </c>
      <c r="R232" s="128">
        <f>IF(FN_MC!P234="","*",FN_MC!P234)</f>
        <v>0.16666666666666666</v>
      </c>
      <c r="S232" s="110" t="str">
        <f>IF(FN_MC!Q234="","*",CONCATENATE(FN_MC!Q234," ",FN_MC!R234))</f>
        <v>2000 M</v>
      </c>
      <c r="T232" s="110" t="str">
        <f>IF(FN_MC!V234="","*",FN_MC!V234)</f>
        <v>Rodrigo</v>
      </c>
      <c r="U232" s="110" t="str">
        <f>IF(FN_MC!W234="","*",FN_MC!W234)</f>
        <v>Serviços de desguarnecimento de ombro de lastro</v>
      </c>
      <c r="V232" s="112">
        <f ca="1">_xlfn.XLOOKUP(G232&amp;$V$2,BS_CONTROLE[CHAVE],BS_CONTROLE[Quantidade_11],"-")</f>
        <v>1</v>
      </c>
      <c r="W232" s="112">
        <f ca="1">_xlfn.XLOOKUP(G232&amp;$W$2,BS_CONTROLE[CHAVE],BS_CONTROLE[Quantidade_11],"-")</f>
        <v>1</v>
      </c>
      <c r="X232" s="112">
        <f ca="1">_xlfn.XLOOKUP(G232&amp;$X$2,BS_CONTROLE[CHAVE],BS_CONTROLE[Quantidade_11],"-")</f>
        <v>1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88" t="str">
        <f>IF(FN_MC!K235="","*",FN_MC!K235)</f>
        <v>*</v>
      </c>
      <c r="O233" s="288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SIM</v>
      </c>
      <c r="B234" s="109" t="str">
        <f>IF(FN_MC!X236="","*",FN_MC!X236)</f>
        <v>Oportunidade</v>
      </c>
      <c r="C234" s="109" t="str">
        <f>IF(FN_MC!Z236="","*",FN_MC!Z236)</f>
        <v>*</v>
      </c>
      <c r="D234" s="110" t="str">
        <f>IF(FN_MC!S236="","*",FN_MC!S236)</f>
        <v>FERRONORTE</v>
      </c>
      <c r="E234" s="110" t="str">
        <f>IF(FN_MC!T236="","*",FN_MC!T236)</f>
        <v>TCS-TGR</v>
      </c>
      <c r="F234" s="110">
        <f>IF(FN_MC!B236="","*",FN_MC!B236)</f>
        <v>46010</v>
      </c>
      <c r="G234" s="110" t="str">
        <f>IF(FN_MC!D236="","*",FN_MC!D236)</f>
        <v>MARCOS (TF-520)</v>
      </c>
      <c r="H234" s="110" t="str">
        <f>IF(FN_MC!F236="","*",FN_MC!F236)</f>
        <v>PDM - SOLDA</v>
      </c>
      <c r="I234" s="110" t="str">
        <f>IF(FN_MC!H236="","*",FN_MC!H236)</f>
        <v>TMR326</v>
      </c>
      <c r="J234" s="110" t="str">
        <f>IF(FN_MC!I236="","*",FN_MC!I236)</f>
        <v>-</v>
      </c>
      <c r="K234" s="110" t="str">
        <f>IF(FN_MC!M236="","*",FN_MC!M236)</f>
        <v>TMR-TLA</v>
      </c>
      <c r="L234" s="110" t="str">
        <f>IF(FN_MC!N236="","*",FN_MC!N236)</f>
        <v>TMR326</v>
      </c>
      <c r="M234" s="111">
        <f>IF(FN_MC!J236="","*",FN_MC!J236)</f>
        <v>74</v>
      </c>
      <c r="N234" s="288">
        <f>IF(FN_MC!K236="","*",FN_MC!K236)</f>
        <v>321</v>
      </c>
      <c r="O234" s="288" t="str">
        <f>IF(FN_MC!L236="","*",FN_MC!L236)</f>
        <v>-</v>
      </c>
      <c r="P234" s="111"/>
      <c r="Q234" s="128">
        <f>IF(FN_MC!O236="","*",FN_MC!O236)</f>
        <v>0.375</v>
      </c>
      <c r="R234" s="128">
        <f>IF(FN_MC!P236="","*",FN_MC!P236)</f>
        <v>6.25E-2</v>
      </c>
      <c r="S234" s="110" t="str">
        <f>IF(FN_MC!Q236="","*",CONCATENATE(FN_MC!Q236," ",FN_MC!R236))</f>
        <v>1 Nº DE SOLDA</v>
      </c>
      <c r="T234" s="110" t="str">
        <f>IF(FN_MC!V236="","*",FN_MC!V236)</f>
        <v>Marcos Euzébio</v>
      </c>
      <c r="U234" s="110" t="str">
        <f>IF(FN_MC!W236="","*",FN_MC!W236)</f>
        <v>Solda - Condicionado à temperatura</v>
      </c>
      <c r="V234" s="112">
        <f ca="1">_xlfn.XLOOKUP(G234&amp;$V$2,BS_CONTROLE[CHAVE],BS_CONTROLE[Quantidade_11],"-")</f>
        <v>2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SIM</v>
      </c>
      <c r="B235" s="109" t="str">
        <f>IF(FN_MC!X237="","*",FN_MC!X237)</f>
        <v>Contrato</v>
      </c>
      <c r="C235" s="109" t="str">
        <f>IF(FN_MC!Z237="","*",FN_MC!Z237)</f>
        <v>*</v>
      </c>
      <c r="D235" s="110" t="str">
        <f>IF(FN_MC!S237="","*",FN_MC!S237)</f>
        <v>FERRONORTE</v>
      </c>
      <c r="E235" s="110" t="str">
        <f>IF(FN_MC!T237="","*",FN_MC!T237)</f>
        <v>TMI-TCS</v>
      </c>
      <c r="F235" s="110">
        <f>IF(FN_MC!B237="","*",FN_MC!B237)</f>
        <v>46010</v>
      </c>
      <c r="G235" s="110" t="str">
        <f>IF(FN_MC!D237="","*",FN_MC!D237)</f>
        <v>V86</v>
      </c>
      <c r="H235" s="110" t="str">
        <f>IF(FN_MC!F237="","*",FN_MC!F237)</f>
        <v>MECANIZAÇÃO - SOCADORA</v>
      </c>
      <c r="I235" s="110" t="str">
        <f>IF(FN_MC!H237="","*",FN_MC!H237)</f>
        <v>TID2</v>
      </c>
      <c r="J235" s="110" t="str">
        <f>IF(FN_MC!I237="","*",FN_MC!I237)</f>
        <v>TID2</v>
      </c>
      <c r="K235" s="110" t="str">
        <f>IF(FN_MC!M237="","*",FN_MC!M237)</f>
        <v>TID-TVI</v>
      </c>
      <c r="L235" s="110" t="str">
        <f>IF(FN_MC!N237="","*",FN_MC!N237)</f>
        <v>177TID/TID1</v>
      </c>
      <c r="M235" s="111">
        <f>IF(FN_MC!J237="","*",FN_MC!J237)</f>
        <v>74</v>
      </c>
      <c r="N235" s="288">
        <f>IF(FN_MC!K237="","*",FN_MC!K237)</f>
        <v>190</v>
      </c>
      <c r="O235" s="288">
        <f>IF(FN_MC!L237="","*",FN_MC!L237)</f>
        <v>185</v>
      </c>
      <c r="P235" s="111"/>
      <c r="Q235" s="128">
        <f>IF(FN_MC!O237="","*",FN_MC!O237)</f>
        <v>0.39583333333333331</v>
      </c>
      <c r="R235" s="128">
        <f>IF(FN_MC!P237="","*",FN_MC!P237)</f>
        <v>0.125</v>
      </c>
      <c r="S235" s="110" t="str">
        <f>IF(FN_MC!Q237="","*",CONCATENATE(FN_MC!Q237," ",FN_MC!R237))</f>
        <v>1680 M</v>
      </c>
      <c r="T235" s="110" t="str">
        <f>IF(FN_MC!V237="","*",FN_MC!V237)</f>
        <v>Antonioni</v>
      </c>
      <c r="U235" s="110" t="str">
        <f>IF(FN_MC!W237="","*",FN_MC!W237)</f>
        <v>Socaria mecanizada</v>
      </c>
      <c r="V235" s="112">
        <f ca="1">_xlfn.XLOOKUP(G235&amp;$V$2,BS_CONTROLE[CHAVE],BS_CONTROLE[Quantidade_11],"-")</f>
        <v>390</v>
      </c>
      <c r="W235" s="112" t="str">
        <f ca="1">_xlfn.XLOOKUP(G235&amp;$W$2,BS_CONTROLE[CHAVE],BS_CONTROLE[Quantidade_11],"-")</f>
        <v>-</v>
      </c>
      <c r="X235" s="112">
        <f ca="1">_xlfn.XLOOKUP(G235&amp;$X$2,BS_CONTROLE[CHAVE],BS_CONTROLE[Quantidade_11],"-")</f>
        <v>500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*</v>
      </c>
      <c r="D236" s="110" t="str">
        <f>IF(FN_MC!S238="","*",FN_MC!S238)</f>
        <v>MALHA CENTRAL</v>
      </c>
      <c r="E236" s="110" t="str">
        <f>IF(FN_MC!T238="","*",FN_MC!T238)</f>
        <v>RAMAL</v>
      </c>
      <c r="F236" s="110">
        <f>IF(FN_MC!B238="","*",FN_MC!B238)</f>
        <v>46010</v>
      </c>
      <c r="G236" s="110" t="str">
        <f>IF(FN_MC!D238="","*",FN_MC!D238)</f>
        <v>E14</v>
      </c>
      <c r="H236" s="110" t="str">
        <f>IF(FN_MC!F238="","*",FN_MC!F238)</f>
        <v>DESLOCAMENTO</v>
      </c>
      <c r="I236" s="110" t="str">
        <f>IF(FN_MC!H238="","*",FN_MC!H238)</f>
        <v>ZTR2</v>
      </c>
      <c r="J236" s="110" t="str">
        <f>IF(FN_MC!I238="","*",FN_MC!I238)</f>
        <v>ZPD2</v>
      </c>
      <c r="K236" s="110" t="str">
        <f>IF(FN_MC!M238="","*",FN_MC!M238)</f>
        <v>ZTR-ZPD</v>
      </c>
      <c r="L236" s="110" t="str">
        <f>IF(FN_MC!N238="","*",FN_MC!N238)</f>
        <v>ZTRZPD</v>
      </c>
      <c r="M236" s="111">
        <f>IF(FN_MC!J238="","*",FN_MC!J238)</f>
        <v>78</v>
      </c>
      <c r="N236" s="288">
        <f>IF(FN_MC!K238="","*",FN_MC!K238)</f>
        <v>228</v>
      </c>
      <c r="O236" s="288" t="str">
        <f>IF(FN_MC!L238="","*",FN_MC!L238)</f>
        <v>-</v>
      </c>
      <c r="P236" s="111"/>
      <c r="Q236" s="128">
        <f>IF(FN_MC!O238="","*",FN_MC!O238)</f>
        <v>0.99930555555555556</v>
      </c>
      <c r="R236" s="128">
        <f>IF(FN_MC!P238="","*",FN_MC!P238)</f>
        <v>4.1666666666666664E-2</v>
      </c>
      <c r="S236" s="110" t="str">
        <f>IF(FN_MC!Q238="","*",CONCATENATE(FN_MC!Q238," ",FN_MC!R238))</f>
        <v>1 BINÁRIO</v>
      </c>
      <c r="T236" s="110" t="str">
        <f>IF(FN_MC!V238="","*",FN_MC!V238)</f>
        <v xml:space="preserve">Fernanda </v>
      </c>
      <c r="U236" s="110" t="str">
        <f>IF(FN_MC!W238="","*",FN_MC!W238)</f>
        <v>Deslocamento para ZPD</v>
      </c>
      <c r="V236" s="112">
        <f ca="1">_xlfn.XLOOKUP(G236&amp;$V$2,BS_CONTROLE[CHAVE],BS_CONTROLE[Quantidade_11],"-")</f>
        <v>0</v>
      </c>
      <c r="W236" s="112">
        <f ca="1">_xlfn.XLOOKUP(G236&amp;$W$2,BS_CONTROLE[CHAVE],BS_CONTROLE[Quantidade_11],"-")</f>
        <v>30760</v>
      </c>
      <c r="X236" s="112">
        <f ca="1">_xlfn.XLOOKUP(G236&amp;$X$2,BS_CONTROLE[CHAVE],BS_CONTROLE[Quantidade_11],"-")</f>
        <v>39930</v>
      </c>
    </row>
    <row r="237" spans="1:24" s="113" customFormat="1" hidden="1">
      <c r="A237" s="109" t="str">
        <f>IF(FN_MC!Y239="","*",FN_MC!Y239)</f>
        <v>OPORTUNIDADE</v>
      </c>
      <c r="B237" s="109" t="str">
        <f>IF(FN_MC!X239="","*",FN_MC!X239)</f>
        <v>Oportunidade</v>
      </c>
      <c r="C237" s="109" t="str">
        <f>IF(FN_MC!Z239="","*",FN_MC!Z239)</f>
        <v>*</v>
      </c>
      <c r="D237" s="110" t="str">
        <f>IF(FN_MC!S239="","*",FN_MC!S239)</f>
        <v>MALHA CENTRAL</v>
      </c>
      <c r="E237" s="110" t="str">
        <f>IF(FN_MC!T239="","*",FN_MC!T239)</f>
        <v>RAMAL</v>
      </c>
      <c r="F237" s="110">
        <f>IF(FN_MC!B239="","*",FN_MC!B239)</f>
        <v>46010</v>
      </c>
      <c r="G237" s="110" t="str">
        <f>IF(FN_MC!D239="","*",FN_MC!D239)</f>
        <v>E17</v>
      </c>
      <c r="H237" s="110" t="str">
        <f>IF(FN_MC!F239="","*",FN_MC!F239)</f>
        <v>CAMINHÃO DE SOLDA</v>
      </c>
      <c r="I237" s="110" t="str">
        <f>IF(FN_MC!H239="","*",FN_MC!H239)</f>
        <v>ZDK2</v>
      </c>
      <c r="J237" s="110" t="str">
        <f>IF(FN_MC!I239="","*",FN_MC!I239)</f>
        <v>ZDK2</v>
      </c>
      <c r="K237" s="110" t="str">
        <f>IF(FN_MC!M239="","*",FN_MC!M239)</f>
        <v>ZVT-ZDK</v>
      </c>
      <c r="L237" s="110" t="str">
        <f>IF(FN_MC!N239="","*",FN_MC!N239)</f>
        <v>ZVTZDK</v>
      </c>
      <c r="M237" s="111">
        <f>IF(FN_MC!J239="","*",FN_MC!J239)</f>
        <v>78</v>
      </c>
      <c r="N237" s="288">
        <f>IF(FN_MC!K239="","*",FN_MC!K239)</f>
        <v>250</v>
      </c>
      <c r="O237" s="288">
        <f>IF(FN_MC!L239="","*",FN_MC!L239)</f>
        <v>244</v>
      </c>
      <c r="P237" s="111"/>
      <c r="Q237" s="128">
        <f>IF(FN_MC!O239="","*",FN_MC!O239)</f>
        <v>0.41666666666666669</v>
      </c>
      <c r="R237" s="128">
        <f>IF(FN_MC!P239="","*",FN_MC!P239)</f>
        <v>0.125</v>
      </c>
      <c r="S237" s="110" t="str">
        <f>IF(FN_MC!Q239="","*",CONCATENATE(FN_MC!Q239," ",FN_MC!R239))</f>
        <v>3 Nº DE SOLDA</v>
      </c>
      <c r="T237" s="110" t="str">
        <f>IF(FN_MC!V239="","*",FN_MC!V239)</f>
        <v xml:space="preserve">Higor </v>
      </c>
      <c r="U237" s="110" t="str">
        <f>IF(FN_MC!W239="","*",FN_MC!W239)</f>
        <v xml:space="preserve">Caminhão de solda </v>
      </c>
      <c r="V237" s="112">
        <f ca="1">_xlfn.XLOOKUP(G237&amp;$V$2,BS_CONTROLE[CHAVE],BS_CONTROLE[Quantidade_11],"-")</f>
        <v>3</v>
      </c>
      <c r="W237" s="112">
        <f ca="1">_xlfn.XLOOKUP(G237&amp;$W$2,BS_CONTROLE[CHAVE],BS_CONTROLE[Quantidade_11],"-")</f>
        <v>0</v>
      </c>
      <c r="X237" s="112">
        <f ca="1">_xlfn.XLOOKUP(G237&amp;$X$2,BS_CONTROLE[CHAVE],BS_CONTROLE[Quantidade_11],"-")</f>
        <v>3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*</v>
      </c>
      <c r="D238" s="110" t="str">
        <f>IF(FN_MC!S240="","*",FN_MC!S240)</f>
        <v>MALHA CENTRAL</v>
      </c>
      <c r="E238" s="110" t="str">
        <f>IF(FN_MC!T240="","*",FN_MC!T240)</f>
        <v>RAMAL</v>
      </c>
      <c r="F238" s="110">
        <f>IF(FN_MC!B240="","*",FN_MC!B240)</f>
        <v>46010</v>
      </c>
      <c r="G238" s="110" t="str">
        <f>IF(FN_MC!D240="","*",FN_MC!D240)</f>
        <v>V93</v>
      </c>
      <c r="H238" s="110" t="str">
        <f>IF(FN_MC!F240="","*",FN_MC!F240)</f>
        <v>MECANIZAÇÃO - SOCADORA</v>
      </c>
      <c r="I238" s="110" t="str">
        <f>IF(FN_MC!H240="","*",FN_MC!H240)</f>
        <v>ZFH2</v>
      </c>
      <c r="J238" s="110" t="str">
        <f>IF(FN_MC!I240="","*",FN_MC!I240)</f>
        <v>ZFH2</v>
      </c>
      <c r="K238" s="110" t="str">
        <f>IF(FN_MC!M240="","*",FN_MC!M240)</f>
        <v>ZIQ-ZQY</v>
      </c>
      <c r="L238" s="110" t="str">
        <f>IF(FN_MC!N240="","*",FN_MC!N240)</f>
        <v>ZIQZQY</v>
      </c>
      <c r="M238" s="111">
        <f>IF(FN_MC!J240="","*",FN_MC!J240)</f>
        <v>78</v>
      </c>
      <c r="N238" s="288">
        <f>IF(FN_MC!K240="","*",FN_MC!K240)</f>
        <v>178</v>
      </c>
      <c r="O238" s="288">
        <f>IF(FN_MC!L240="","*",FN_MC!L240)</f>
        <v>176</v>
      </c>
      <c r="P238" s="111"/>
      <c r="Q238" s="128">
        <f>IF(FN_MC!O240="","*",FN_MC!O240)</f>
        <v>0.375</v>
      </c>
      <c r="R238" s="128">
        <f>IF(FN_MC!P240="","*",FN_MC!P240)</f>
        <v>8.3333333333333329E-2</v>
      </c>
      <c r="S238" s="110" t="str">
        <f>IF(FN_MC!Q240="","*",CONCATENATE(FN_MC!Q240," ",FN_MC!R240))</f>
        <v>100 M</v>
      </c>
      <c r="T238" s="110" t="str">
        <f>IF(FN_MC!V240="","*",FN_MC!V240)</f>
        <v>Antonioni</v>
      </c>
      <c r="U238" s="110" t="str">
        <f>IF(FN_MC!W240="","*",FN_MC!W240)</f>
        <v>Socaria mecanizada</v>
      </c>
      <c r="V238" s="112">
        <f ca="1">_xlfn.XLOOKUP(G238&amp;$V$2,BS_CONTROLE[CHAVE],BS_CONTROLE[Quantidade_11],"-")</f>
        <v>550</v>
      </c>
      <c r="W238" s="112">
        <f ca="1">_xlfn.XLOOKUP(G238&amp;$W$2,BS_CONTROLE[CHAVE],BS_CONTROLE[Quantidade_11],"-")</f>
        <v>0</v>
      </c>
      <c r="X238" s="112">
        <f ca="1">_xlfn.XLOOKUP(G238&amp;$X$2,BS_CONTROLE[CHAVE],BS_CONTROLE[Quantidade_11],"-")</f>
        <v>0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*</v>
      </c>
      <c r="D239" s="110" t="str">
        <f>IF(FN_MC!S241="","*",FN_MC!S241)</f>
        <v>MALHA CENTRAL</v>
      </c>
      <c r="E239" s="110" t="str">
        <f>IF(FN_MC!T241="","*",FN_MC!T241)</f>
        <v>RAMAL</v>
      </c>
      <c r="F239" s="110">
        <f>IF(FN_MC!B241="","*",FN_MC!B241)</f>
        <v>46010</v>
      </c>
      <c r="G239" s="110" t="str">
        <f>IF(FN_MC!D241="","*",FN_MC!D241)</f>
        <v>E18</v>
      </c>
      <c r="H239" s="110" t="str">
        <f>IF(FN_MC!F241="","*",FN_MC!F241)</f>
        <v>CAMINHÃO DE SOLDA</v>
      </c>
      <c r="I239" s="110" t="str">
        <f>IF(FN_MC!H241="","*",FN_MC!H241)</f>
        <v>ZIQ-ZQY</v>
      </c>
      <c r="J239" s="110" t="str">
        <f>IF(FN_MC!I241="","*",FN_MC!I241)</f>
        <v>ZIQ-ZQY</v>
      </c>
      <c r="K239" s="110" t="str">
        <f>IF(FN_MC!M241="","*",FN_MC!M241)</f>
        <v>ZIQ-ZQY</v>
      </c>
      <c r="L239" s="110" t="str">
        <f>IF(FN_MC!N241="","*",FN_MC!N241)</f>
        <v>ZIQZQY</v>
      </c>
      <c r="M239" s="111">
        <f>IF(FN_MC!J241="","*",FN_MC!J241)</f>
        <v>78</v>
      </c>
      <c r="N239" s="288">
        <f>IF(FN_MC!K241="","*",FN_MC!K241)</f>
        <v>178</v>
      </c>
      <c r="O239" s="288">
        <f>IF(FN_MC!L241="","*",FN_MC!L241)</f>
        <v>175</v>
      </c>
      <c r="P239" s="111"/>
      <c r="Q239" s="128">
        <f>IF(FN_MC!O241="","*",FN_MC!O241)</f>
        <v>0.35416666666666669</v>
      </c>
      <c r="R239" s="128">
        <f>IF(FN_MC!P241="","*",FN_MC!P241)</f>
        <v>0.125</v>
      </c>
      <c r="S239" s="110" t="str">
        <f>IF(FN_MC!Q241="","*",CONCATENATE(FN_MC!Q241," ",FN_MC!R241))</f>
        <v>3 Nº DE SOLDA</v>
      </c>
      <c r="T239" s="110" t="str">
        <f>IF(FN_MC!V241="","*",FN_MC!V241)</f>
        <v>Higor</v>
      </c>
      <c r="U239" s="110" t="str">
        <f>IF(FN_MC!W241="","*",FN_MC!W241)</f>
        <v>Caminhão de solda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3</v>
      </c>
    </row>
    <row r="240" spans="1:24" s="113" customFormat="1" hidden="1">
      <c r="A240" s="109" t="str">
        <f>IF(FN_MC!Y242="","*",FN_MC!Y242)</f>
        <v>OPORTUNIDADE</v>
      </c>
      <c r="B240" s="109" t="str">
        <f>IF(FN_MC!X242="","*",FN_MC!X242)</f>
        <v>Oportunidade</v>
      </c>
      <c r="C240" s="109" t="str">
        <f>IF(FN_MC!Z242="","*",FN_MC!Z242)</f>
        <v>*</v>
      </c>
      <c r="D240" s="110" t="str">
        <f>IF(FN_MC!S242="","*",FN_MC!S242)</f>
        <v>MALHA CENTRAL</v>
      </c>
      <c r="E240" s="110" t="str">
        <f>IF(FN_MC!T242="","*",FN_MC!T242)</f>
        <v>RAMAL</v>
      </c>
      <c r="F240" s="110">
        <f>IF(FN_MC!B242="","*",FN_MC!B242)</f>
        <v>46010</v>
      </c>
      <c r="G240" s="110" t="str">
        <f>IF(FN_MC!D242="","*",FN_MC!D242)</f>
        <v>V42</v>
      </c>
      <c r="H240" s="110" t="str">
        <f>IF(FN_MC!F242="","*",FN_MC!F242)</f>
        <v>MODERNIZAÇÃO - SOCADORA</v>
      </c>
      <c r="I240" s="110" t="str">
        <f>IF(FN_MC!H242="","*",FN_MC!H242)</f>
        <v>ZGT1</v>
      </c>
      <c r="J240" s="110" t="str">
        <f>IF(FN_MC!I242="","*",FN_MC!I242)</f>
        <v>ZGT1</v>
      </c>
      <c r="K240" s="110" t="str">
        <f>IF(FN_MC!M242="","*",FN_MC!M242)</f>
        <v>ZGT-ZXE</v>
      </c>
      <c r="L240" s="110" t="str">
        <f>IF(FN_MC!N242="","*",FN_MC!N242)</f>
        <v>ZGTZXE</v>
      </c>
      <c r="M240" s="111">
        <f>IF(FN_MC!J242="","*",FN_MC!J242)</f>
        <v>72</v>
      </c>
      <c r="N240" s="288">
        <f>IF(FN_MC!K242="","*",FN_MC!K242)</f>
        <v>316</v>
      </c>
      <c r="O240" s="288">
        <f>IF(FN_MC!L242="","*",FN_MC!L242)</f>
        <v>317.5</v>
      </c>
      <c r="P240" s="111"/>
      <c r="Q240" s="128">
        <f>IF(FN_MC!O242="","*",FN_MC!O242)</f>
        <v>0.27083333333333331</v>
      </c>
      <c r="R240" s="128">
        <f>IF(FN_MC!P242="","*",FN_MC!P242)</f>
        <v>8.3333333333333329E-2</v>
      </c>
      <c r="S240" s="110" t="str">
        <f>IF(FN_MC!Q242="","*",CONCATENATE(FN_MC!Q242," ",FN_MC!R242))</f>
        <v>400 M</v>
      </c>
      <c r="T240" s="110" t="str">
        <f>IF(FN_MC!V242="","*",FN_MC!V242)</f>
        <v>Ezequiel</v>
      </c>
      <c r="U240" s="110" t="str">
        <f>IF(FN_MC!W242="","*",FN_MC!W242)</f>
        <v>Socaria mecanizada</v>
      </c>
      <c r="V240" s="112">
        <f ca="1">_xlfn.XLOOKUP(G240&amp;$V$2,BS_CONTROLE[CHAVE],BS_CONTROLE[Quantidade_11],"-")</f>
        <v>1000</v>
      </c>
      <c r="W240" s="112">
        <f ca="1">_xlfn.XLOOKUP(G240&amp;$W$2,BS_CONTROLE[CHAVE],BS_CONTROLE[Quantidade_11],"-")</f>
        <v>1610</v>
      </c>
      <c r="X240" s="112">
        <f ca="1">_xlfn.XLOOKUP(G240&amp;$X$2,BS_CONTROLE[CHAVE],BS_CONTROLE[Quantidade_11],"-")</f>
        <v>0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Oportunidade</v>
      </c>
      <c r="C241" s="109" t="str">
        <f>IF(FN_MC!Z243="","*",FN_MC!Z243)</f>
        <v>*</v>
      </c>
      <c r="D241" s="110" t="str">
        <f>IF(FN_MC!S243="","*",FN_MC!S243)</f>
        <v>MALHA CENTRAL</v>
      </c>
      <c r="E241" s="110" t="str">
        <f>IF(FN_MC!T243="","*",FN_MC!T243)</f>
        <v>PPN-POV</v>
      </c>
      <c r="F241" s="110">
        <f>IF(FN_MC!B243="","*",FN_MC!B243)</f>
        <v>46010</v>
      </c>
      <c r="G241" s="110" t="str">
        <f>IF(FN_MC!D243="","*",FN_MC!D243)</f>
        <v>LEÔNCIO (TF-526)</v>
      </c>
      <c r="H241" s="110" t="str">
        <f>IF(FN_MC!F243="","*",FN_MC!F243)</f>
        <v>PDM - SOLDA</v>
      </c>
      <c r="I241" s="110" t="str">
        <f>IF(FN_MC!H243="","*",FN_MC!H243)</f>
        <v>POVPJA</v>
      </c>
      <c r="J241" s="110" t="str">
        <f>IF(FN_MC!I243="","*",FN_MC!I243)</f>
        <v>-</v>
      </c>
      <c r="K241" s="110" t="str">
        <f>IF(FN_MC!M243="","*",FN_MC!M243)</f>
        <v>POV-PJA</v>
      </c>
      <c r="L241" s="110" t="str">
        <f>IF(FN_MC!N243="","*",FN_MC!N243)</f>
        <v>POVPJA</v>
      </c>
      <c r="M241" s="111">
        <f>IF(FN_MC!J243="","*",FN_MC!J243)</f>
        <v>101</v>
      </c>
      <c r="N241" s="288">
        <f>IF(FN_MC!K243="","*",FN_MC!K243)</f>
        <v>1505.3</v>
      </c>
      <c r="O241" s="288" t="str">
        <f>IF(FN_MC!L243="","*",FN_MC!L243)</f>
        <v>-</v>
      </c>
      <c r="P241" s="111"/>
      <c r="Q241" s="128">
        <f>IF(FN_MC!O243="","*",FN_MC!O243)</f>
        <v>0.3125</v>
      </c>
      <c r="R241" s="128">
        <f>IF(FN_MC!P243="","*",FN_MC!P243)</f>
        <v>0.10416666666666667</v>
      </c>
      <c r="S241" s="110" t="str">
        <f>IF(FN_MC!Q243="","*",CONCATENATE(FN_MC!Q243," ",FN_MC!R243))</f>
        <v>2 Nº DE SOLDA</v>
      </c>
      <c r="T241" s="110" t="str">
        <f>IF(FN_MC!V243="","*",FN_MC!V243)</f>
        <v>Leôncio</v>
      </c>
      <c r="U241" s="110" t="str">
        <f>IF(FN_MC!W243="","*",FN_MC!W243)</f>
        <v>Solda - Condicionado à temperatura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Oportunidade</v>
      </c>
      <c r="C242" s="109" t="str">
        <f>IF(FN_MC!Z244="","*",FN_MC!Z244)</f>
        <v>*</v>
      </c>
      <c r="D242" s="110" t="str">
        <f>IF(FN_MC!S244="","*",FN_MC!S244)</f>
        <v>MALHA CENTRAL</v>
      </c>
      <c r="E242" s="110" t="str">
        <f>IF(FN_MC!T244="","*",FN_MC!T244)</f>
        <v>PPN-POV</v>
      </c>
      <c r="F242" s="110">
        <f>IF(FN_MC!B244="","*",FN_MC!B244)</f>
        <v>46010</v>
      </c>
      <c r="G242" s="110" t="str">
        <f>IF(FN_MC!D244="","*",FN_MC!D244)</f>
        <v xml:space="preserve">TURMA FIXA VIA </v>
      </c>
      <c r="H242" s="110" t="str">
        <f>IF(FN_MC!F244="","*",FN_MC!F244)</f>
        <v>PDM - SUBSTITUIÇÃO - TRILHO</v>
      </c>
      <c r="I242" s="110" t="str">
        <f>IF(FN_MC!H244="","*",FN_MC!H244)</f>
        <v>*</v>
      </c>
      <c r="J242" s="110" t="str">
        <f>IF(FN_MC!I244="","*",FN_MC!I244)</f>
        <v>-</v>
      </c>
      <c r="K242" s="110" t="str">
        <f>IF(FN_MC!M244="","*",FN_MC!M244)</f>
        <v>POV-PJA</v>
      </c>
      <c r="L242" s="110" t="str">
        <f>IF(FN_MC!N244="","*",FN_MC!N244)</f>
        <v>POVPJA</v>
      </c>
      <c r="M242" s="111">
        <f>IF(FN_MC!J244="","*",FN_MC!J244)</f>
        <v>101</v>
      </c>
      <c r="N242" s="288">
        <f>IF(FN_MC!K244="","*",FN_MC!K244)</f>
        <v>1499.0540000000001</v>
      </c>
      <c r="O242" s="288" t="str">
        <f>IF(FN_MC!L244="","*",FN_MC!L244)</f>
        <v>-</v>
      </c>
      <c r="P242" s="111"/>
      <c r="Q242" s="128">
        <f>IF(FN_MC!O244="","*",FN_MC!O244)</f>
        <v>0.45833333333333331</v>
      </c>
      <c r="R242" s="128">
        <f>IF(FN_MC!P244="","*",FN_MC!P244)</f>
        <v>8.3333333333333329E-2</v>
      </c>
      <c r="S242" s="110" t="str">
        <f>IF(FN_MC!Q244="","*",CONCATENATE(FN_MC!Q244," ",FN_MC!R244))</f>
        <v>8 M</v>
      </c>
      <c r="T242" s="110" t="str">
        <f>IF(FN_MC!V244="","*",FN_MC!V244)</f>
        <v xml:space="preserve">Carlos </v>
      </c>
      <c r="U242" s="110" t="str">
        <f>IF(FN_MC!W244="","*",FN_MC!W244)</f>
        <v>Substituição de trilho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OPORTUNIDADE</v>
      </c>
      <c r="B243" s="109" t="str">
        <f>IF(FN_MC!X245="","*",FN_MC!X245)</f>
        <v>Oportunidade</v>
      </c>
      <c r="C243" s="109" t="str">
        <f>IF(FN_MC!Z245="","*",FN_MC!Z245)</f>
        <v>*</v>
      </c>
      <c r="D243" s="110" t="str">
        <f>IF(FN_MC!S245="","*",FN_MC!S245)</f>
        <v>MALHA CENTRAL</v>
      </c>
      <c r="E243" s="110" t="str">
        <f>IF(FN_MC!T245="","*",FN_MC!T245)</f>
        <v>POV-PRV</v>
      </c>
      <c r="F243" s="110">
        <f>IF(FN_MC!B245="","*",FN_MC!B245)</f>
        <v>46010</v>
      </c>
      <c r="G243" s="110" t="str">
        <f>IF(FN_MC!D245="","*",FN_MC!D245)</f>
        <v>W57</v>
      </c>
      <c r="H243" s="110" t="str">
        <f>IF(FN_MC!F245="","*",FN_MC!F245)</f>
        <v>DESLOCAMENTO</v>
      </c>
      <c r="I243" s="110" t="str">
        <f>IF(FN_MC!H245="","*",FN_MC!H245)</f>
        <v>PSG2</v>
      </c>
      <c r="J243" s="110" t="str">
        <f>IF(FN_MC!I245="","*",FN_MC!I245)</f>
        <v>PSS2</v>
      </c>
      <c r="K243" s="110" t="str">
        <f>IF(FN_MC!M245="","*",FN_MC!M245)</f>
        <v>PSG-PSS</v>
      </c>
      <c r="L243" s="110" t="str">
        <f>IF(FN_MC!N245="","*",FN_MC!N245)</f>
        <v>PSGPSS</v>
      </c>
      <c r="M243" s="111">
        <f>IF(FN_MC!J245="","*",FN_MC!J245)</f>
        <v>103</v>
      </c>
      <c r="N243" s="288">
        <f>IF(FN_MC!K245="","*",FN_MC!K245)</f>
        <v>1803.6</v>
      </c>
      <c r="O243" s="288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>1 BINÁRIO</v>
      </c>
      <c r="T243" s="110" t="str">
        <f>IF(FN_MC!V245="","*",FN_MC!V245)</f>
        <v>Lucas</v>
      </c>
      <c r="U243" s="110" t="str">
        <f>IF(FN_MC!W245="","*",FN_MC!W245)</f>
        <v>Deslocamento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88" t="str">
        <f>IF(FN_MC!K246="","*",FN_MC!K246)</f>
        <v>*</v>
      </c>
      <c r="O244" s="288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88" t="str">
        <f>IF(FN_MC!K247="","*",FN_MC!K247)</f>
        <v>*</v>
      </c>
      <c r="O245" s="288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*</v>
      </c>
      <c r="D246" s="110" t="str">
        <f>IF(FN_MC!S248="","*",FN_MC!S248)</f>
        <v>FERRONORTE</v>
      </c>
      <c r="E246" s="110" t="str">
        <f>IF(FN_MC!T248="","*",FN_MC!T248)</f>
        <v>TGR-TRO</v>
      </c>
      <c r="F246" s="110">
        <f>IF(FN_MC!B248="","*",FN_MC!B248)</f>
        <v>46011</v>
      </c>
      <c r="G246" s="110" t="str">
        <f>IF(FN_MC!D248="","*",FN_MC!D248)</f>
        <v>W70</v>
      </c>
      <c r="H246" s="110" t="str">
        <f>IF(FN_MC!F248="","*",FN_MC!F248)</f>
        <v>PDM - PEDRA - DESCARGA</v>
      </c>
      <c r="I246" s="110" t="str">
        <f>IF(FN_MC!H248="","*",FN_MC!H248)</f>
        <v>TGR2</v>
      </c>
      <c r="J246" s="110" t="str">
        <f>IF(FN_MC!I248="","*",FN_MC!I248)</f>
        <v>TGR2</v>
      </c>
      <c r="K246" s="110" t="str">
        <f>IF(FN_MC!M248="","*",FN_MC!M248)</f>
        <v>TGR-TBE</v>
      </c>
      <c r="L246" s="110">
        <f>IF(FN_MC!N248="","*",FN_MC!N248)</f>
        <v>512521</v>
      </c>
      <c r="M246" s="111">
        <f>IF(FN_MC!J248="","*",FN_MC!J248)</f>
        <v>98</v>
      </c>
      <c r="N246" s="288">
        <f>IF(FN_MC!K248="","*",FN_MC!K248)</f>
        <v>514</v>
      </c>
      <c r="O246" s="288">
        <f>IF(FN_MC!L248="","*",FN_MC!L248)</f>
        <v>516</v>
      </c>
      <c r="P246" s="111"/>
      <c r="Q246" s="128">
        <f>IF(FN_MC!O248="","*",FN_MC!O248)</f>
        <v>0.45833333333333331</v>
      </c>
      <c r="R246" s="128">
        <f>IF(FN_MC!P248="","*",FN_MC!P248)</f>
        <v>8.3333333333333329E-2</v>
      </c>
      <c r="S246" s="110" t="str">
        <f>IF(FN_MC!Q248="","*",CONCATENATE(FN_MC!Q248," ",FN_MC!R248))</f>
        <v>16 VAGÕES</v>
      </c>
      <c r="T246" s="110" t="str">
        <f>IF(FN_MC!V248="","*",FN_MC!V248)</f>
        <v xml:space="preserve">Camila </v>
      </c>
      <c r="U246" s="110" t="str">
        <f>IF(FN_MC!W248="","*",FN_MC!W248)</f>
        <v>Descarga de pedra</v>
      </c>
      <c r="V246" s="112">
        <f ca="1">_xlfn.XLOOKUP(G246&amp;$V$2,BS_CONTROLE[CHAVE],BS_CONTROLE[Quantidade_11],"-")</f>
        <v>16</v>
      </c>
      <c r="W246" s="112" t="str">
        <f ca="1">_xlfn.XLOOKUP(G246&amp;$W$2,BS_CONTROLE[CHAVE],BS_CONTROLE[Quantidade_11],"-")</f>
        <v>-</v>
      </c>
      <c r="X246" s="112">
        <f ca="1">_xlfn.XLOOKUP(G246&amp;$X$2,BS_CONTROLE[CHAVE],BS_CONTROLE[Quantidade_11],"-")</f>
        <v>0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88" t="str">
        <f>IF(FN_MC!K249="","*",FN_MC!K249)</f>
        <v>*</v>
      </c>
      <c r="O247" s="288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88" t="str">
        <f>IF(FN_MC!K250="","*",FN_MC!K250)</f>
        <v>*</v>
      </c>
      <c r="O248" s="288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88" t="str">
        <f>IF(FN_MC!K251="","*",FN_MC!K251)</f>
        <v>*</v>
      </c>
      <c r="O249" s="288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OPORTUNIDADE</v>
      </c>
      <c r="B250" s="109" t="str">
        <f>IF(FN_MC!X252="","*",FN_MC!X252)</f>
        <v>Oportunidade</v>
      </c>
      <c r="C250" s="109" t="str">
        <f>IF(FN_MC!Z252="","*",FN_MC!Z252)</f>
        <v>*</v>
      </c>
      <c r="D250" s="110" t="str">
        <f>IF(FN_MC!S252="","*",FN_MC!S252)</f>
        <v>FERRONORTE</v>
      </c>
      <c r="E250" s="110" t="str">
        <f>IF(FN_MC!T252="","*",FN_MC!T252)</f>
        <v>TCS-TGR</v>
      </c>
      <c r="F250" s="110">
        <f>IF(FN_MC!B252="","*",FN_MC!B252)</f>
        <v>46011</v>
      </c>
      <c r="G250" s="110" t="str">
        <f>IF(FN_MC!D252="","*",FN_MC!D252)</f>
        <v>W48</v>
      </c>
      <c r="H250" s="110" t="str">
        <f>IF(FN_MC!F252="","*",FN_MC!F252)</f>
        <v>DESLOCAMENTO</v>
      </c>
      <c r="I250" s="110" t="str">
        <f>IF(FN_MC!H252="","*",FN_MC!H252)</f>
        <v>TOM</v>
      </c>
      <c r="J250" s="110" t="str">
        <f>IF(FN_MC!I252="","*",FN_MC!I252)</f>
        <v>TVI</v>
      </c>
      <c r="K250" s="110" t="str">
        <f>IF(FN_MC!M252="","*",FN_MC!M252)</f>
        <v>TOM-TVI</v>
      </c>
      <c r="L250" s="110" t="str">
        <f>IF(FN_MC!N252="","*",FN_MC!N252)</f>
        <v>TOMTVI</v>
      </c>
      <c r="M250" s="111">
        <f>IF(FN_MC!J252="","*",FN_MC!J252)</f>
        <v>74</v>
      </c>
      <c r="N250" s="288">
        <f>IF(FN_MC!K252="","*",FN_MC!K252)</f>
        <v>406</v>
      </c>
      <c r="O250" s="288" t="str">
        <f>IF(FN_MC!L252="","*",FN_MC!L252)</f>
        <v>-</v>
      </c>
      <c r="P250" s="111"/>
      <c r="Q250" s="128">
        <f>IF(FN_MC!O252="","*",FN_MC!O252)</f>
        <v>0.375</v>
      </c>
      <c r="R250" s="128">
        <f>IF(FN_MC!P252="","*",FN_MC!P252)</f>
        <v>4.1666666666666664E-2</v>
      </c>
      <c r="S250" s="110" t="str">
        <f>IF(FN_MC!Q252="","*",CONCATENATE(FN_MC!Q252," ",FN_MC!R252))</f>
        <v>1 BINÁRIO</v>
      </c>
      <c r="T250" s="110" t="str">
        <f>IF(FN_MC!V252="","*",FN_MC!V252)</f>
        <v>Rodrigo</v>
      </c>
      <c r="U250" s="110" t="str">
        <f>IF(FN_MC!W252="","*",FN_MC!W252)</f>
        <v>Deslocamento</v>
      </c>
      <c r="V250" s="112">
        <f ca="1">_xlfn.XLOOKUP(G250&amp;$V$2,BS_CONTROLE[CHAVE],BS_CONTROLE[Quantidade_11],"-")</f>
        <v>1</v>
      </c>
      <c r="W250" s="112">
        <f ca="1">_xlfn.XLOOKUP(G250&amp;$W$2,BS_CONTROLE[CHAVE],BS_CONTROLE[Quantidade_11],"-")</f>
        <v>1</v>
      </c>
      <c r="X250" s="112">
        <f ca="1">_xlfn.XLOOKUP(G250&amp;$X$2,BS_CONTROLE[CHAVE],BS_CONTROLE[Quantidade_11],"-")</f>
        <v>1</v>
      </c>
    </row>
    <row r="251" spans="1:24" s="113" customFormat="1" hidden="1">
      <c r="A251" s="109" t="str">
        <f>IF(FN_MC!Y253="","*",FN_MC!Y253)</f>
        <v>OPORTUNIDADE</v>
      </c>
      <c r="B251" s="109" t="str">
        <f>IF(FN_MC!X253="","*",FN_MC!X253)</f>
        <v>Oportunidade</v>
      </c>
      <c r="C251" s="109" t="str">
        <f>IF(FN_MC!Z253="","*",FN_MC!Z253)</f>
        <v>*</v>
      </c>
      <c r="D251" s="110" t="str">
        <f>IF(FN_MC!S253="","*",FN_MC!S253)</f>
        <v>MALHA CENTRAL</v>
      </c>
      <c r="E251" s="110" t="str">
        <f>IF(FN_MC!T253="","*",FN_MC!T253)</f>
        <v>RAMAL</v>
      </c>
      <c r="F251" s="110">
        <f>IF(FN_MC!B253="","*",FN_MC!B253)</f>
        <v>46011</v>
      </c>
      <c r="G251" s="110" t="str">
        <f>IF(FN_MC!D253="","*",FN_MC!D253)</f>
        <v>E14</v>
      </c>
      <c r="H251" s="110" t="str">
        <f>IF(FN_MC!F253="","*",FN_MC!F253)</f>
        <v>MECANIZAÇÃO - ESMERILHADORA</v>
      </c>
      <c r="I251" s="110" t="str">
        <f>IF(FN_MC!H253="","*",FN_MC!H253)</f>
        <v>ZPD2</v>
      </c>
      <c r="J251" s="110" t="str">
        <f>IF(FN_MC!I253="","*",FN_MC!I253)</f>
        <v>ZJU2</v>
      </c>
      <c r="K251" s="110" t="str">
        <f>IF(FN_MC!M253="","*",FN_MC!M253)</f>
        <v>ZPD-ZJU</v>
      </c>
      <c r="L251" s="110" t="str">
        <f>IF(FN_MC!N253="","*",FN_MC!N253)</f>
        <v>ZPDZJU</v>
      </c>
      <c r="M251" s="111">
        <f>IF(FN_MC!J253="","*",FN_MC!J253)</f>
        <v>78</v>
      </c>
      <c r="N251" s="288">
        <f>IF(FN_MC!K253="","*",FN_MC!K253)</f>
        <v>275</v>
      </c>
      <c r="O251" s="288" t="str">
        <f>IF(FN_MC!L253="","*",FN_MC!L253)</f>
        <v>-</v>
      </c>
      <c r="P251" s="111"/>
      <c r="Q251" s="128">
        <f>IF(FN_MC!O253="","*",FN_MC!O253)</f>
        <v>0.99930555555555556</v>
      </c>
      <c r="R251" s="128">
        <f>IF(FN_MC!P253="","*",FN_MC!P253)</f>
        <v>4.1666666666666664E-2</v>
      </c>
      <c r="S251" s="110" t="str">
        <f>IF(FN_MC!Q253="","*",CONCATENATE(FN_MC!Q253," ",FN_MC!R253))</f>
        <v>20000 M</v>
      </c>
      <c r="T251" s="110" t="str">
        <f>IF(FN_MC!V253="","*",FN_MC!V253)</f>
        <v xml:space="preserve">Fernanda </v>
      </c>
      <c r="U251" s="110" t="str">
        <f>IF(FN_MC!W253="","*",FN_MC!W253)</f>
        <v>Esmerilhamento à 16km/h entre ZPD-ZJU</v>
      </c>
      <c r="V251" s="112">
        <f ca="1">_xlfn.XLOOKUP(G251&amp;$V$2,BS_CONTROLE[CHAVE],BS_CONTROLE[Quantidade_11],"-")</f>
        <v>0</v>
      </c>
      <c r="W251" s="112">
        <f ca="1">_xlfn.XLOOKUP(G251&amp;$W$2,BS_CONTROLE[CHAVE],BS_CONTROLE[Quantidade_11],"-")</f>
        <v>30760</v>
      </c>
      <c r="X251" s="112">
        <f ca="1">_xlfn.XLOOKUP(G251&amp;$X$2,BS_CONTROLE[CHAVE],BS_CONTROLE[Quantidade_11],"-")</f>
        <v>39930</v>
      </c>
    </row>
    <row r="252" spans="1:24" s="113" customFormat="1" hidden="1">
      <c r="A252" s="109" t="str">
        <f>IF(FN_MC!Y254="","*",FN_MC!Y254)</f>
        <v>OPORTUNIDADE</v>
      </c>
      <c r="B252" s="109" t="str">
        <f>IF(FN_MC!X254="","*",FN_MC!X254)</f>
        <v>Oportunidade</v>
      </c>
      <c r="C252" s="109" t="str">
        <f>IF(FN_MC!Z254="","*",FN_MC!Z254)</f>
        <v>*</v>
      </c>
      <c r="D252" s="110" t="str">
        <f>IF(FN_MC!S254="","*",FN_MC!S254)</f>
        <v>MALHA CENTRAL</v>
      </c>
      <c r="E252" s="110" t="str">
        <f>IF(FN_MC!T254="","*",FN_MC!T254)</f>
        <v>RAMAL</v>
      </c>
      <c r="F252" s="110">
        <f>IF(FN_MC!B254="","*",FN_MC!B254)</f>
        <v>46011</v>
      </c>
      <c r="G252" s="110" t="str">
        <f>IF(FN_MC!D254="","*",FN_MC!D254)</f>
        <v>E17</v>
      </c>
      <c r="H252" s="110" t="str">
        <f>IF(FN_MC!F254="","*",FN_MC!F254)</f>
        <v>CAMINHÃO DE SOLDA</v>
      </c>
      <c r="I252" s="110" t="str">
        <f>IF(FN_MC!H254="","*",FN_MC!H254)</f>
        <v>ZDK2</v>
      </c>
      <c r="J252" s="110" t="str">
        <f>IF(FN_MC!I254="","*",FN_MC!I254)</f>
        <v>ZDK2</v>
      </c>
      <c r="K252" s="110" t="str">
        <f>IF(FN_MC!M254="","*",FN_MC!M254)</f>
        <v>ZVT-ZDK</v>
      </c>
      <c r="L252" s="110" t="str">
        <f>IF(FN_MC!N254="","*",FN_MC!N254)</f>
        <v>ZVTZDK</v>
      </c>
      <c r="M252" s="111">
        <f>IF(FN_MC!J254="","*",FN_MC!J254)</f>
        <v>78</v>
      </c>
      <c r="N252" s="288">
        <f>IF(FN_MC!K254="","*",FN_MC!K254)</f>
        <v>250</v>
      </c>
      <c r="O252" s="288">
        <f>IF(FN_MC!L254="","*",FN_MC!L254)</f>
        <v>244</v>
      </c>
      <c r="P252" s="111"/>
      <c r="Q252" s="128">
        <f>IF(FN_MC!O254="","*",FN_MC!O254)</f>
        <v>0.41666666666666669</v>
      </c>
      <c r="R252" s="128">
        <f>IF(FN_MC!P254="","*",FN_MC!P254)</f>
        <v>9.583333333333334E-2</v>
      </c>
      <c r="S252" s="110" t="str">
        <f>IF(FN_MC!Q254="","*",CONCATENATE(FN_MC!Q254," ",FN_MC!R254))</f>
        <v>3 Nº DE SOLDA</v>
      </c>
      <c r="T252" s="110" t="str">
        <f>IF(FN_MC!V254="","*",FN_MC!V254)</f>
        <v xml:space="preserve">Higor </v>
      </c>
      <c r="U252" s="110" t="str">
        <f>IF(FN_MC!W254="","*",FN_MC!W254)</f>
        <v xml:space="preserve">Caminhão de solda </v>
      </c>
      <c r="V252" s="112">
        <f ca="1">_xlfn.XLOOKUP(G252&amp;$V$2,BS_CONTROLE[CHAVE],BS_CONTROLE[Quantidade_11],"-")</f>
        <v>3</v>
      </c>
      <c r="W252" s="112">
        <f ca="1">_xlfn.XLOOKUP(G252&amp;$W$2,BS_CONTROLE[CHAVE],BS_CONTROLE[Quantidade_11],"-")</f>
        <v>0</v>
      </c>
      <c r="X252" s="112">
        <f ca="1">_xlfn.XLOOKUP(G252&amp;$X$2,BS_CONTROLE[CHAVE],BS_CONTROLE[Quantidade_11],"-")</f>
        <v>3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*</v>
      </c>
      <c r="D253" s="110" t="str">
        <f>IF(FN_MC!S255="","*",FN_MC!S255)</f>
        <v>MALHA CENTRAL</v>
      </c>
      <c r="E253" s="110" t="str">
        <f>IF(FN_MC!T255="","*",FN_MC!T255)</f>
        <v>RAMAL</v>
      </c>
      <c r="F253" s="110">
        <f>IF(FN_MC!B255="","*",FN_MC!B255)</f>
        <v>46011</v>
      </c>
      <c r="G253" s="110" t="str">
        <f>IF(FN_MC!D255="","*",FN_MC!D255)</f>
        <v>V93</v>
      </c>
      <c r="H253" s="110" t="str">
        <f>IF(FN_MC!F255="","*",FN_MC!F255)</f>
        <v>MECANIZAÇÃO - SOCADORA</v>
      </c>
      <c r="I253" s="110" t="str">
        <f>IF(FN_MC!H255="","*",FN_MC!H255)</f>
        <v>ZFH2</v>
      </c>
      <c r="J253" s="110" t="str">
        <f>IF(FN_MC!I255="","*",FN_MC!I255)</f>
        <v>ZFH2</v>
      </c>
      <c r="K253" s="110" t="str">
        <f>IF(FN_MC!M255="","*",FN_MC!M255)</f>
        <v>ZQY-ZFH</v>
      </c>
      <c r="L253" s="110" t="str">
        <f>IF(FN_MC!N255="","*",FN_MC!N255)</f>
        <v>ZQYZFH</v>
      </c>
      <c r="M253" s="111">
        <f>IF(FN_MC!J255="","*",FN_MC!J255)</f>
        <v>78</v>
      </c>
      <c r="N253" s="288">
        <f>IF(FN_MC!K255="","*",FN_MC!K255)</f>
        <v>185</v>
      </c>
      <c r="O253" s="288">
        <f>IF(FN_MC!L255="","*",FN_MC!L255)</f>
        <v>180</v>
      </c>
      <c r="P253" s="111"/>
      <c r="Q253" s="128">
        <f>IF(FN_MC!O255="","*",FN_MC!O255)</f>
        <v>0.375</v>
      </c>
      <c r="R253" s="128">
        <f>IF(FN_MC!P255="","*",FN_MC!P255)</f>
        <v>8.3333333333333329E-2</v>
      </c>
      <c r="S253" s="110" t="str">
        <f>IF(FN_MC!Q255="","*",CONCATENATE(FN_MC!Q255," ",FN_MC!R255))</f>
        <v>1020 M</v>
      </c>
      <c r="T253" s="110" t="str">
        <f>IF(FN_MC!V255="","*",FN_MC!V255)</f>
        <v>Antonioni</v>
      </c>
      <c r="U253" s="110" t="str">
        <f>IF(FN_MC!W255="","*",FN_MC!W255)</f>
        <v>Socaria mecanizada</v>
      </c>
      <c r="V253" s="112">
        <f ca="1">_xlfn.XLOOKUP(G253&amp;$V$2,BS_CONTROLE[CHAVE],BS_CONTROLE[Quantidade_11],"-")</f>
        <v>550</v>
      </c>
      <c r="W253" s="112">
        <f ca="1">_xlfn.XLOOKUP(G253&amp;$W$2,BS_CONTROLE[CHAVE],BS_CONTROLE[Quantidade_11],"-")</f>
        <v>0</v>
      </c>
      <c r="X253" s="112">
        <f ca="1">_xlfn.XLOOKUP(G253&amp;$X$2,BS_CONTROLE[CHAVE],BS_CONTROLE[Quantidade_11],"-")</f>
        <v>0</v>
      </c>
    </row>
    <row r="254" spans="1:24" s="113" customFormat="1" hidden="1">
      <c r="A254" s="109" t="str">
        <f>IF(FN_MC!Y256="","*",FN_MC!Y256)</f>
        <v>OPORTUNIDADE</v>
      </c>
      <c r="B254" s="109" t="str">
        <f>IF(FN_MC!X256="","*",FN_MC!X256)</f>
        <v>Oportunidade</v>
      </c>
      <c r="C254" s="109" t="str">
        <f>IF(FN_MC!Z256="","*",FN_MC!Z256)</f>
        <v>*</v>
      </c>
      <c r="D254" s="110" t="str">
        <f>IF(FN_MC!S256="","*",FN_MC!S256)</f>
        <v>MALHA CENTRAL</v>
      </c>
      <c r="E254" s="110" t="str">
        <f>IF(FN_MC!T256="","*",FN_MC!T256)</f>
        <v>RAMAL</v>
      </c>
      <c r="F254" s="110">
        <f>IF(FN_MC!B256="","*",FN_MC!B256)</f>
        <v>46011</v>
      </c>
      <c r="G254" s="110" t="str">
        <f>IF(FN_MC!D256="","*",FN_MC!D256)</f>
        <v>E18</v>
      </c>
      <c r="H254" s="110" t="str">
        <f>IF(FN_MC!F256="","*",FN_MC!F256)</f>
        <v>CAMINHÃO DE SOLDA</v>
      </c>
      <c r="I254" s="110" t="str">
        <f>IF(FN_MC!H256="","*",FN_MC!H256)</f>
        <v>ZIQ-ZQY</v>
      </c>
      <c r="J254" s="110" t="str">
        <f>IF(FN_MC!I256="","*",FN_MC!I256)</f>
        <v>ZIQ-ZQY</v>
      </c>
      <c r="K254" s="110" t="str">
        <f>IF(FN_MC!M256="","*",FN_MC!M256)</f>
        <v>ZIQ-ZQY</v>
      </c>
      <c r="L254" s="110" t="str">
        <f>IF(FN_MC!N256="","*",FN_MC!N256)</f>
        <v>ZIQZQY</v>
      </c>
      <c r="M254" s="111">
        <f>IF(FN_MC!J256="","*",FN_MC!J256)</f>
        <v>78</v>
      </c>
      <c r="N254" s="288">
        <f>IF(FN_MC!K256="","*",FN_MC!K256)</f>
        <v>178</v>
      </c>
      <c r="O254" s="288">
        <f>IF(FN_MC!L256="","*",FN_MC!L256)</f>
        <v>175</v>
      </c>
      <c r="P254" s="111"/>
      <c r="Q254" s="128">
        <f>IF(FN_MC!O256="","*",FN_MC!O256)</f>
        <v>0.35416666666666669</v>
      </c>
      <c r="R254" s="128">
        <f>IF(FN_MC!P256="","*",FN_MC!P256)</f>
        <v>0.125</v>
      </c>
      <c r="S254" s="110" t="str">
        <f>IF(FN_MC!Q256="","*",CONCATENATE(FN_MC!Q256," ",FN_MC!R256))</f>
        <v>3 Nº DE SOLDA</v>
      </c>
      <c r="T254" s="110" t="str">
        <f>IF(FN_MC!V256="","*",FN_MC!V256)</f>
        <v>Higor</v>
      </c>
      <c r="U254" s="110" t="str">
        <f>IF(FN_MC!W256="","*",FN_MC!W256)</f>
        <v>Caminhão de solda</v>
      </c>
      <c r="V254" s="112">
        <f ca="1">_xlfn.XLOOKUP(G254&amp;$V$2,BS_CONTROLE[CHAVE],BS_CONTROLE[Quantidade_11],"-")</f>
        <v>0</v>
      </c>
      <c r="W254" s="112">
        <f ca="1">_xlfn.XLOOKUP(G254&amp;$W$2,BS_CONTROLE[CHAVE],BS_CONTROLE[Quantidade_11],"-")</f>
        <v>0</v>
      </c>
      <c r="X254" s="112">
        <f ca="1">_xlfn.XLOOKUP(G254&amp;$X$2,BS_CONTROLE[CHAVE],BS_CONTROLE[Quantidade_11],"-")</f>
        <v>3</v>
      </c>
    </row>
    <row r="255" spans="1:24" s="113" customFormat="1" hidden="1">
      <c r="A255" s="109" t="str">
        <f>IF(FN_MC!Y257="","*",FN_MC!Y257)</f>
        <v>OPORTUNIDADE</v>
      </c>
      <c r="B255" s="109" t="str">
        <f>IF(FN_MC!X257="","*",FN_MC!X257)</f>
        <v>Oportunidade</v>
      </c>
      <c r="C255" s="109" t="str">
        <f>IF(FN_MC!Z257="","*",FN_MC!Z257)</f>
        <v>*</v>
      </c>
      <c r="D255" s="110" t="str">
        <f>IF(FN_MC!S257="","*",FN_MC!S257)</f>
        <v>MALHA CENTRAL</v>
      </c>
      <c r="E255" s="110" t="str">
        <f>IF(FN_MC!T257="","*",FN_MC!T257)</f>
        <v>RAMAL</v>
      </c>
      <c r="F255" s="110">
        <f>IF(FN_MC!B257="","*",FN_MC!B257)</f>
        <v>46011</v>
      </c>
      <c r="G255" s="110" t="str">
        <f>IF(FN_MC!D257="","*",FN_MC!D257)</f>
        <v>V42</v>
      </c>
      <c r="H255" s="110" t="str">
        <f>IF(FN_MC!F257="","*",FN_MC!F257)</f>
        <v>MODERNIZAÇÃO - SOCADORA</v>
      </c>
      <c r="I255" s="110" t="str">
        <f>IF(FN_MC!H257="","*",FN_MC!H257)</f>
        <v>ZGT1</v>
      </c>
      <c r="J255" s="110" t="str">
        <f>IF(FN_MC!I257="","*",FN_MC!I257)</f>
        <v>ZGT1</v>
      </c>
      <c r="K255" s="110" t="str">
        <f>IF(FN_MC!M257="","*",FN_MC!M257)</f>
        <v>ZGT-ZXE</v>
      </c>
      <c r="L255" s="110" t="str">
        <f>IF(FN_MC!N257="","*",FN_MC!N257)</f>
        <v>ZGTZXE</v>
      </c>
      <c r="M255" s="111">
        <f>IF(FN_MC!J257="","*",FN_MC!J257)</f>
        <v>72</v>
      </c>
      <c r="N255" s="288">
        <f>IF(FN_MC!K257="","*",FN_MC!K257)</f>
        <v>316</v>
      </c>
      <c r="O255" s="288">
        <f>IF(FN_MC!L257="","*",FN_MC!L257)</f>
        <v>317.5</v>
      </c>
      <c r="P255" s="111"/>
      <c r="Q255" s="128">
        <f>IF(FN_MC!O257="","*",FN_MC!O257)</f>
        <v>0.27083333333333331</v>
      </c>
      <c r="R255" s="128">
        <f>IF(FN_MC!P257="","*",FN_MC!P257)</f>
        <v>8.3333333333333329E-2</v>
      </c>
      <c r="S255" s="110" t="str">
        <f>IF(FN_MC!Q257="","*",CONCATENATE(FN_MC!Q257," ",FN_MC!R257))</f>
        <v>400 M</v>
      </c>
      <c r="T255" s="110" t="str">
        <f>IF(FN_MC!V257="","*",FN_MC!V257)</f>
        <v>Ezequiel</v>
      </c>
      <c r="U255" s="110" t="str">
        <f>IF(FN_MC!W257="","*",FN_MC!W257)</f>
        <v>Socaria mecanizada</v>
      </c>
      <c r="V255" s="112">
        <f ca="1">_xlfn.XLOOKUP(G255&amp;$V$2,BS_CONTROLE[CHAVE],BS_CONTROLE[Quantidade_11],"-")</f>
        <v>1000</v>
      </c>
      <c r="W255" s="112">
        <f ca="1">_xlfn.XLOOKUP(G255&amp;$W$2,BS_CONTROLE[CHAVE],BS_CONTROLE[Quantidade_11],"-")</f>
        <v>1610</v>
      </c>
      <c r="X255" s="112">
        <f ca="1">_xlfn.XLOOKUP(G255&amp;$X$2,BS_CONTROLE[CHAVE],BS_CONTROLE[Quantidade_11],"-")</f>
        <v>0</v>
      </c>
    </row>
    <row r="256" spans="1:24" s="113" customFormat="1" hidden="1">
      <c r="A256" s="109" t="str">
        <f>IF(FN_MC!Y258="","*",FN_MC!Y258)</f>
        <v>OPORTUNIDADE</v>
      </c>
      <c r="B256" s="109" t="str">
        <f>IF(FN_MC!X258="","*",FN_MC!X258)</f>
        <v>Oportunidade</v>
      </c>
      <c r="C256" s="109" t="str">
        <f>IF(FN_MC!Z258="","*",FN_MC!Z258)</f>
        <v>*</v>
      </c>
      <c r="D256" s="110" t="str">
        <f>IF(FN_MC!S258="","*",FN_MC!S258)</f>
        <v>MALHA CENTRAL</v>
      </c>
      <c r="E256" s="110" t="str">
        <f>IF(FN_MC!T258="","*",FN_MC!T258)</f>
        <v>PPN-POV</v>
      </c>
      <c r="F256" s="110">
        <f>IF(FN_MC!B258="","*",FN_MC!B258)</f>
        <v>46011</v>
      </c>
      <c r="G256" s="110" t="str">
        <f>IF(FN_MC!D258="","*",FN_MC!D258)</f>
        <v>A13</v>
      </c>
      <c r="H256" s="110" t="str">
        <f>IF(FN_MC!F258="","*",FN_MC!F258)</f>
        <v>INSPEÇÃO AUTO DE LINHA</v>
      </c>
      <c r="I256" s="110" t="str">
        <f>IF(FN_MC!H258="","*",FN_MC!H258)</f>
        <v>PCA</v>
      </c>
      <c r="J256" s="110" t="str">
        <f>IF(FN_MC!I258="","*",FN_MC!I258)</f>
        <v>PSI</v>
      </c>
      <c r="K256" s="110" t="str">
        <f>IF(FN_MC!M258="","*",FN_MC!M258)</f>
        <v>PCA-PSI</v>
      </c>
      <c r="L256" s="110" t="str">
        <f>IF(FN_MC!N258="","*",FN_MC!N258)</f>
        <v>PCAPSI</v>
      </c>
      <c r="M256" s="111">
        <f>IF(FN_MC!J258="","*",FN_MC!J258)</f>
        <v>101</v>
      </c>
      <c r="N256" s="288">
        <f>IF(FN_MC!K258="","*",FN_MC!K258)</f>
        <v>1290.145</v>
      </c>
      <c r="O256" s="288">
        <f>IF(FN_MC!L258="","*",FN_MC!L258)</f>
        <v>1347.8</v>
      </c>
      <c r="P256" s="111"/>
      <c r="Q256" s="128">
        <f>IF(FN_MC!O258="","*",FN_MC!O258)</f>
        <v>0.33333333333333331</v>
      </c>
      <c r="R256" s="128">
        <f>IF(FN_MC!P258="","*",FN_MC!P258)</f>
        <v>4.1666666666666664E-2</v>
      </c>
      <c r="S256" s="110" t="str">
        <f>IF(FN_MC!Q258="","*",CONCATENATE(FN_MC!Q258," ",FN_MC!R258))</f>
        <v>1 BINÁRIO</v>
      </c>
      <c r="T256" s="110" t="str">
        <f>IF(FN_MC!V258="","*",FN_MC!V258)</f>
        <v>Zilmar</v>
      </c>
      <c r="U256" s="110" t="str">
        <f>IF(FN_MC!W258="","*",FN_MC!W258)</f>
        <v xml:space="preserve">Inspeção 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>
        <f ca="1">_xlfn.XLOOKUP(G256&amp;$X$2,BS_CONTROLE[CHAVE],BS_CONTROLE[Quantidade_11],"-")</f>
        <v>0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Extra</v>
      </c>
      <c r="C257" s="109" t="str">
        <f>IF(FN_MC!Z259="","*",FN_MC!Z259)</f>
        <v>*</v>
      </c>
      <c r="D257" s="110" t="str">
        <f>IF(FN_MC!S259="","*",FN_MC!S259)</f>
        <v>FERRONORTE</v>
      </c>
      <c r="E257" s="110" t="str">
        <f>IF(FN_MC!T259="","*",FN_MC!T259)</f>
        <v>TMI-TCS</v>
      </c>
      <c r="F257" s="110">
        <f>IF(FN_MC!B259="","*",FN_MC!B259)</f>
        <v>46011</v>
      </c>
      <c r="G257" s="110" t="str">
        <f>IF(FN_MC!D259="","*",FN_MC!D259)</f>
        <v>V86</v>
      </c>
      <c r="H257" s="110" t="str">
        <f>IF(FN_MC!F259="","*",FN_MC!F259)</f>
        <v>MECANIZAÇÃO - SOCADORA</v>
      </c>
      <c r="I257" s="110" t="str">
        <f>IF(FN_MC!H259="","*",FN_MC!H259)</f>
        <v>TID2</v>
      </c>
      <c r="J257" s="110" t="str">
        <f>IF(FN_MC!I259="","*",FN_MC!I259)</f>
        <v>TID2</v>
      </c>
      <c r="K257" s="110" t="str">
        <f>IF(FN_MC!M259="","*",FN_MC!M259)</f>
        <v>TID</v>
      </c>
      <c r="L257" s="110" t="str">
        <f>IF(FN_MC!N259="","*",FN_MC!N259)</f>
        <v>TID1</v>
      </c>
      <c r="M257" s="111">
        <f>IF(FN_MC!J259="","*",FN_MC!J259)</f>
        <v>74</v>
      </c>
      <c r="N257" s="288">
        <f>IF(FN_MC!K259="","*",FN_MC!K259)</f>
        <v>189</v>
      </c>
      <c r="O257" s="288" t="str">
        <f>IF(FN_MC!L259="","*",FN_MC!L259)</f>
        <v>-</v>
      </c>
      <c r="P257" s="111"/>
      <c r="Q257" s="128">
        <f>IF(FN_MC!O259="","*",FN_MC!O259)</f>
        <v>0.33333333333333331</v>
      </c>
      <c r="R257" s="128">
        <f>IF(FN_MC!P259="","*",FN_MC!P259)</f>
        <v>4.1666666666666664E-2</v>
      </c>
      <c r="S257" s="110" t="str">
        <f>IF(FN_MC!Q259="","*",CONCATENATE(FN_MC!Q259," ",FN_MC!R259))</f>
        <v>560 M</v>
      </c>
      <c r="T257" s="110" t="str">
        <f>IF(FN_MC!V259="","*",FN_MC!V259)</f>
        <v>Antonioni</v>
      </c>
      <c r="U257" s="110" t="str">
        <f>IF(FN_MC!W259="","*",FN_MC!W259)</f>
        <v>Socaria mecanizada</v>
      </c>
      <c r="V257" s="112">
        <f ca="1">_xlfn.XLOOKUP(G257&amp;$V$2,BS_CONTROLE[CHAVE],BS_CONTROLE[Quantidade_11],"-")</f>
        <v>390</v>
      </c>
      <c r="W257" s="112" t="str">
        <f ca="1">_xlfn.XLOOKUP(G257&amp;$W$2,BS_CONTROLE[CHAVE],BS_CONTROLE[Quantidade_11],"-")</f>
        <v>-</v>
      </c>
      <c r="X257" s="112">
        <f ca="1">_xlfn.XLOOKUP(G257&amp;$X$2,BS_CONTROLE[CHAVE],BS_CONTROLE[Quantidade_11],"-")</f>
        <v>500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Oportunidade</v>
      </c>
      <c r="C258" s="109" t="str">
        <f>IF(FN_MC!Z260="","*",FN_MC!Z260)</f>
        <v>*</v>
      </c>
      <c r="D258" s="110" t="str">
        <f>IF(FN_MC!S260="","*",FN_MC!S260)</f>
        <v>FERRONORTE</v>
      </c>
      <c r="E258" s="110" t="str">
        <f>IF(FN_MC!T260="","*",FN_MC!T260)</f>
        <v>TMI-TCS</v>
      </c>
      <c r="F258" s="110">
        <f>IF(FN_MC!B260="","*",FN_MC!B260)</f>
        <v>46012</v>
      </c>
      <c r="G258" s="110" t="str">
        <f>IF(FN_MC!D260="","*",FN_MC!D260)</f>
        <v>W50</v>
      </c>
      <c r="H258" s="110" t="str">
        <f>IF(FN_MC!F260="","*",FN_MC!F260)</f>
        <v>DESLOCAMENTO</v>
      </c>
      <c r="I258" s="110" t="str">
        <f>IF(FN_MC!H260="","*",FN_MC!H260)</f>
        <v>TCS</v>
      </c>
      <c r="J258" s="110" t="str">
        <f>IF(FN_MC!I260="","*",FN_MC!I260)</f>
        <v>TAG</v>
      </c>
      <c r="K258" s="110" t="str">
        <f>IF(FN_MC!M260="","*",FN_MC!M260)</f>
        <v>TCS-TAG</v>
      </c>
      <c r="L258" s="110" t="str">
        <f>IF(FN_MC!N260="","*",FN_MC!N260)</f>
        <v>TCSTAG</v>
      </c>
      <c r="M258" s="111">
        <f>IF(FN_MC!J260="","*",FN_MC!J260)</f>
        <v>74</v>
      </c>
      <c r="N258" s="288">
        <f>IF(FN_MC!K260="","*",FN_MC!K260)</f>
        <v>290</v>
      </c>
      <c r="O258" s="288" t="str">
        <f>IF(FN_MC!L260="","*",FN_MC!L260)</f>
        <v>-</v>
      </c>
      <c r="P258" s="111"/>
      <c r="Q258" s="128">
        <f>IF(FN_MC!O260="","*",FN_MC!O260)</f>
        <v>0.375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Efrain</v>
      </c>
      <c r="U258" s="110" t="str">
        <f>IF(FN_MC!W260="","*",FN_MC!W260)</f>
        <v>Deslocamento</v>
      </c>
      <c r="V258" s="112">
        <f ca="1">_xlfn.XLOOKUP(G258&amp;$V$2,BS_CONTROLE[CHAVE],BS_CONTROLE[Quantidade_11],"-")</f>
        <v>1</v>
      </c>
      <c r="W258" s="112">
        <f ca="1">_xlfn.XLOOKUP(G258&amp;$W$2,BS_CONTROLE[CHAVE],BS_CONTROLE[Quantidade_11],"-")</f>
        <v>0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Oportunidade</v>
      </c>
      <c r="C259" s="109" t="str">
        <f>IF(FN_MC!Z261="","*",FN_MC!Z261)</f>
        <v>*</v>
      </c>
      <c r="D259" s="110" t="str">
        <f>IF(FN_MC!S261="","*",FN_MC!S261)</f>
        <v>FERRONORTE</v>
      </c>
      <c r="E259" s="110" t="str">
        <f>IF(FN_MC!T261="","*",FN_MC!T261)</f>
        <v>TMI-TCS</v>
      </c>
      <c r="F259" s="110">
        <f>IF(FN_MC!B261="","*",FN_MC!B261)</f>
        <v>46012</v>
      </c>
      <c r="G259" s="110" t="str">
        <f>IF(FN_MC!D261="","*",FN_MC!D261)</f>
        <v>W48</v>
      </c>
      <c r="H259" s="110" t="str">
        <f>IF(FN_MC!F261="","*",FN_MC!F261)</f>
        <v>DESLOCAMENTO</v>
      </c>
      <c r="I259" s="110" t="str">
        <f>IF(FN_MC!H261="","*",FN_MC!H261)</f>
        <v>TVI</v>
      </c>
      <c r="J259" s="110" t="str">
        <f>IF(FN_MC!I261="","*",FN_MC!I261)</f>
        <v>TAP</v>
      </c>
      <c r="K259" s="110" t="str">
        <f>IF(FN_MC!M261="","*",FN_MC!M261)</f>
        <v>TVI-TAP</v>
      </c>
      <c r="L259" s="110" t="str">
        <f>IF(FN_MC!N261="","*",FN_MC!N261)</f>
        <v>TVITAP</v>
      </c>
      <c r="M259" s="111">
        <f>IF(FN_MC!J261="","*",FN_MC!J261)</f>
        <v>74</v>
      </c>
      <c r="N259" s="288">
        <f>IF(FN_MC!K261="","*",FN_MC!K261)</f>
        <v>277</v>
      </c>
      <c r="O259" s="288" t="str">
        <f>IF(FN_MC!L261="","*",FN_MC!L261)</f>
        <v>-</v>
      </c>
      <c r="P259" s="111"/>
      <c r="Q259" s="128">
        <f>IF(FN_MC!O261="","*",FN_MC!O261)</f>
        <v>0.375</v>
      </c>
      <c r="R259" s="128">
        <f>IF(FN_MC!P261="","*",FN_MC!P261)</f>
        <v>4.1666666666666664E-2</v>
      </c>
      <c r="S259" s="110" t="str">
        <f>IF(FN_MC!Q261="","*",CONCATENATE(FN_MC!Q261," ",FN_MC!R261))</f>
        <v>1 BINÁRIO</v>
      </c>
      <c r="T259" s="110" t="str">
        <f>IF(FN_MC!V261="","*",FN_MC!V261)</f>
        <v>Rodrigo</v>
      </c>
      <c r="U259" s="110" t="str">
        <f>IF(FN_MC!W261="","*",FN_MC!W261)</f>
        <v>Deslocamento</v>
      </c>
      <c r="V259" s="112">
        <f ca="1">_xlfn.XLOOKUP(G259&amp;$V$2,BS_CONTROLE[CHAVE],BS_CONTROLE[Quantidade_11],"-")</f>
        <v>1</v>
      </c>
      <c r="W259" s="112">
        <f ca="1">_xlfn.XLOOKUP(G259&amp;$W$2,BS_CONTROLE[CHAVE],BS_CONTROLE[Quantidade_11],"-")</f>
        <v>1</v>
      </c>
      <c r="X259" s="112">
        <f ca="1">_xlfn.XLOOKUP(G259&amp;$X$2,BS_CONTROLE[CHAVE],BS_CONTROLE[Quantidade_11],"-")</f>
        <v>1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Oportunidade</v>
      </c>
      <c r="C260" s="109" t="str">
        <f>IF(FN_MC!Z262="","*",FN_MC!Z262)</f>
        <v>*</v>
      </c>
      <c r="D260" s="110" t="str">
        <f>IF(FN_MC!S262="","*",FN_MC!S262)</f>
        <v>MALHA CENTRAL</v>
      </c>
      <c r="E260" s="110" t="str">
        <f>IF(FN_MC!T262="","*",FN_MC!T262)</f>
        <v>RAMAL</v>
      </c>
      <c r="F260" s="110">
        <f>IF(FN_MC!B262="","*",FN_MC!B262)</f>
        <v>46012</v>
      </c>
      <c r="G260" s="110" t="str">
        <f>IF(FN_MC!D262="","*",FN_MC!D262)</f>
        <v>E14</v>
      </c>
      <c r="H260" s="110" t="str">
        <f>IF(FN_MC!F262="","*",FN_MC!F262)</f>
        <v>MECANIZAÇÃO - ESMERILHADORA</v>
      </c>
      <c r="I260" s="110" t="str">
        <f>IF(FN_MC!H262="","*",FN_MC!H262)</f>
        <v>ZJU</v>
      </c>
      <c r="J260" s="110" t="str">
        <f>IF(FN_MC!I262="","*",FN_MC!I262)</f>
        <v>ZDK2</v>
      </c>
      <c r="K260" s="110" t="str">
        <f>IF(FN_MC!M262="","*",FN_MC!M262)</f>
        <v>ZJU-ZDK</v>
      </c>
      <c r="L260" s="110" t="str">
        <f>IF(FN_MC!N262="","*",FN_MC!N262)</f>
        <v>ZJUZDK</v>
      </c>
      <c r="M260" s="111">
        <f>IF(FN_MC!J262="","*",FN_MC!J262)</f>
        <v>78</v>
      </c>
      <c r="N260" s="288">
        <f>IF(FN_MC!K262="","*",FN_MC!K262)</f>
        <v>275</v>
      </c>
      <c r="O260" s="288">
        <f>IF(FN_MC!L262="","*",FN_MC!L262)</f>
        <v>251</v>
      </c>
      <c r="P260" s="111"/>
      <c r="Q260" s="128">
        <f>IF(FN_MC!O262="","*",FN_MC!O262)</f>
        <v>0.99930555555555556</v>
      </c>
      <c r="R260" s="128">
        <f>IF(FN_MC!P262="","*",FN_MC!P262)</f>
        <v>4.1666666666666664E-2</v>
      </c>
      <c r="S260" s="110" t="str">
        <f>IF(FN_MC!Q262="","*",CONCATENATE(FN_MC!Q262," ",FN_MC!R262))</f>
        <v>20000 M</v>
      </c>
      <c r="T260" s="110" t="str">
        <f>IF(FN_MC!V262="","*",FN_MC!V262)</f>
        <v xml:space="preserve">Fernanda </v>
      </c>
      <c r="U260" s="110" t="str">
        <f>IF(FN_MC!W262="","*",FN_MC!W262)</f>
        <v>Esmerilhamento à 12,5km/h entre ZJU-ZDK</v>
      </c>
      <c r="V260" s="112">
        <f ca="1">_xlfn.XLOOKUP(G260&amp;$V$2,BS_CONTROLE[CHAVE],BS_CONTROLE[Quantidade_11],"-")</f>
        <v>0</v>
      </c>
      <c r="W260" s="112">
        <f ca="1">_xlfn.XLOOKUP(G260&amp;$W$2,BS_CONTROLE[CHAVE],BS_CONTROLE[Quantidade_11],"-")</f>
        <v>30760</v>
      </c>
      <c r="X260" s="112">
        <f ca="1">_xlfn.XLOOKUP(G260&amp;$X$2,BS_CONTROLE[CHAVE],BS_CONTROLE[Quantidade_11],"-")</f>
        <v>39930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Oportunidade</v>
      </c>
      <c r="C261" s="109" t="str">
        <f>IF(FN_MC!Z263="","*",FN_MC!Z263)</f>
        <v>*</v>
      </c>
      <c r="D261" s="110" t="str">
        <f>IF(FN_MC!S263="","*",FN_MC!S263)</f>
        <v>MALHA CENTRAL</v>
      </c>
      <c r="E261" s="110" t="str">
        <f>IF(FN_MC!T263="","*",FN_MC!T263)</f>
        <v>RAMAL</v>
      </c>
      <c r="F261" s="110">
        <f>IF(FN_MC!B263="","*",FN_MC!B263)</f>
        <v>46012</v>
      </c>
      <c r="G261" s="110" t="str">
        <f>IF(FN_MC!D263="","*",FN_MC!D263)</f>
        <v>E17</v>
      </c>
      <c r="H261" s="110" t="str">
        <f>IF(FN_MC!F263="","*",FN_MC!F263)</f>
        <v>CAMINHÃO DE SOLDA</v>
      </c>
      <c r="I261" s="110" t="str">
        <f>IF(FN_MC!H263="","*",FN_MC!H263)</f>
        <v>ZDK2</v>
      </c>
      <c r="J261" s="110" t="str">
        <f>IF(FN_MC!I263="","*",FN_MC!I263)</f>
        <v>ZDK2</v>
      </c>
      <c r="K261" s="110" t="str">
        <f>IF(FN_MC!M263="","*",FN_MC!M263)</f>
        <v>ZVT-ZDK</v>
      </c>
      <c r="L261" s="110" t="str">
        <f>IF(FN_MC!N263="","*",FN_MC!N263)</f>
        <v>ZVTZDK</v>
      </c>
      <c r="M261" s="111">
        <f>IF(FN_MC!J263="","*",FN_MC!J263)</f>
        <v>78</v>
      </c>
      <c r="N261" s="288">
        <f>IF(FN_MC!K263="","*",FN_MC!K263)</f>
        <v>250</v>
      </c>
      <c r="O261" s="288">
        <f>IF(FN_MC!L263="","*",FN_MC!L263)</f>
        <v>244</v>
      </c>
      <c r="P261" s="111"/>
      <c r="Q261" s="128">
        <f>IF(FN_MC!O263="","*",FN_MC!O263)</f>
        <v>0.41666666666666669</v>
      </c>
      <c r="R261" s="128">
        <f>IF(FN_MC!P263="","*",FN_MC!P263)</f>
        <v>0.125</v>
      </c>
      <c r="S261" s="110" t="str">
        <f>IF(FN_MC!Q263="","*",CONCATENATE(FN_MC!Q263," ",FN_MC!R263))</f>
        <v>3 Nº DE SOLDA</v>
      </c>
      <c r="T261" s="110" t="str">
        <f>IF(FN_MC!V263="","*",FN_MC!V263)</f>
        <v xml:space="preserve">Higor </v>
      </c>
      <c r="U261" s="110" t="str">
        <f>IF(FN_MC!W263="","*",FN_MC!W263)</f>
        <v xml:space="preserve">Caminhão de solda </v>
      </c>
      <c r="V261" s="112">
        <f ca="1">_xlfn.XLOOKUP(G261&amp;$V$2,BS_CONTROLE[CHAVE],BS_CONTROLE[Quantidade_11],"-")</f>
        <v>3</v>
      </c>
      <c r="W261" s="112">
        <f ca="1">_xlfn.XLOOKUP(G261&amp;$W$2,BS_CONTROLE[CHAVE],BS_CONTROLE[Quantidade_11],"-")</f>
        <v>0</v>
      </c>
      <c r="X261" s="112">
        <f ca="1">_xlfn.XLOOKUP(G261&amp;$X$2,BS_CONTROLE[CHAVE],BS_CONTROLE[Quantidade_11],"-")</f>
        <v>3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Oportunidade</v>
      </c>
      <c r="C262" s="109" t="str">
        <f>IF(FN_MC!Z264="","*",FN_MC!Z264)</f>
        <v>*</v>
      </c>
      <c r="D262" s="110" t="str">
        <f>IF(FN_MC!S264="","*",FN_MC!S264)</f>
        <v>MALHA CENTRAL</v>
      </c>
      <c r="E262" s="110" t="str">
        <f>IF(FN_MC!T264="","*",FN_MC!T264)</f>
        <v>RAMAL</v>
      </c>
      <c r="F262" s="110">
        <f>IF(FN_MC!B264="","*",FN_MC!B264)</f>
        <v>46012</v>
      </c>
      <c r="G262" s="110" t="str">
        <f>IF(FN_MC!D264="","*",FN_MC!D264)</f>
        <v>V93</v>
      </c>
      <c r="H262" s="110" t="str">
        <f>IF(FN_MC!F264="","*",FN_MC!F264)</f>
        <v>MECANIZAÇÃO - SOCADORA</v>
      </c>
      <c r="I262" s="110" t="str">
        <f>IF(FN_MC!H264="","*",FN_MC!H264)</f>
        <v>ZFH2</v>
      </c>
      <c r="J262" s="110" t="str">
        <f>IF(FN_MC!I264="","*",FN_MC!I264)</f>
        <v>ZFH2</v>
      </c>
      <c r="K262" s="110" t="str">
        <f>IF(FN_MC!M264="","*",FN_MC!M264)</f>
        <v>ZQY-ZFH</v>
      </c>
      <c r="L262" s="110" t="str">
        <f>IF(FN_MC!N264="","*",FN_MC!N264)</f>
        <v>ZQYZFH</v>
      </c>
      <c r="M262" s="111">
        <f>IF(FN_MC!J264="","*",FN_MC!J264)</f>
        <v>78</v>
      </c>
      <c r="N262" s="288">
        <f>IF(FN_MC!K264="","*",FN_MC!K264)</f>
        <v>185</v>
      </c>
      <c r="O262" s="288">
        <f>IF(FN_MC!L264="","*",FN_MC!L264)</f>
        <v>180</v>
      </c>
      <c r="P262" s="111"/>
      <c r="Q262" s="128">
        <f>IF(FN_MC!O264="","*",FN_MC!O264)</f>
        <v>0.375</v>
      </c>
      <c r="R262" s="128">
        <f>IF(FN_MC!P264="","*",FN_MC!P264)</f>
        <v>8.3333333333333329E-2</v>
      </c>
      <c r="S262" s="110" t="str">
        <f>IF(FN_MC!Q264="","*",CONCATENATE(FN_MC!Q264," ",FN_MC!R264))</f>
        <v>1020 M</v>
      </c>
      <c r="T262" s="110" t="str">
        <f>IF(FN_MC!V264="","*",FN_MC!V264)</f>
        <v>Antonioni</v>
      </c>
      <c r="U262" s="110" t="str">
        <f>IF(FN_MC!W264="","*",FN_MC!W264)</f>
        <v>Socaria mecanizada</v>
      </c>
      <c r="V262" s="112">
        <f ca="1">_xlfn.XLOOKUP(G262&amp;$V$2,BS_CONTROLE[CHAVE],BS_CONTROLE[Quantidade_11],"-")</f>
        <v>550</v>
      </c>
      <c r="W262" s="112">
        <f ca="1">_xlfn.XLOOKUP(G262&amp;$W$2,BS_CONTROLE[CHAVE],BS_CONTROLE[Quantidade_11],"-")</f>
        <v>0</v>
      </c>
      <c r="X262" s="112">
        <f ca="1">_xlfn.XLOOKUP(G262&amp;$X$2,BS_CONTROLE[CHAVE],BS_CONTROLE[Quantidade_11],"-")</f>
        <v>0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Oportunidade</v>
      </c>
      <c r="C263" s="109" t="str">
        <f>IF(FN_MC!Z265="","*",FN_MC!Z265)</f>
        <v>*</v>
      </c>
      <c r="D263" s="110" t="str">
        <f>IF(FN_MC!S265="","*",FN_MC!S265)</f>
        <v>MALHA CENTRAL</v>
      </c>
      <c r="E263" s="110" t="str">
        <f>IF(FN_MC!T265="","*",FN_MC!T265)</f>
        <v>RAMAL</v>
      </c>
      <c r="F263" s="110">
        <f>IF(FN_MC!B265="","*",FN_MC!B265)</f>
        <v>46012</v>
      </c>
      <c r="G263" s="110" t="str">
        <f>IF(FN_MC!D265="","*",FN_MC!D265)</f>
        <v>E18</v>
      </c>
      <c r="H263" s="110" t="str">
        <f>IF(FN_MC!F265="","*",FN_MC!F265)</f>
        <v>CAMINHÃO DE SOLDA</v>
      </c>
      <c r="I263" s="110" t="str">
        <f>IF(FN_MC!H265="","*",FN_MC!H265)</f>
        <v>ZIQ-ZQY</v>
      </c>
      <c r="J263" s="110" t="str">
        <f>IF(FN_MC!I265="","*",FN_MC!I265)</f>
        <v>ZIQ-ZQY</v>
      </c>
      <c r="K263" s="110" t="str">
        <f>IF(FN_MC!M265="","*",FN_MC!M265)</f>
        <v>ZIQ-ZQY</v>
      </c>
      <c r="L263" s="110" t="str">
        <f>IF(FN_MC!N265="","*",FN_MC!N265)</f>
        <v>ZIQZQY</v>
      </c>
      <c r="M263" s="111">
        <f>IF(FN_MC!J265="","*",FN_MC!J265)</f>
        <v>78</v>
      </c>
      <c r="N263" s="288">
        <f>IF(FN_MC!K265="","*",FN_MC!K265)</f>
        <v>178</v>
      </c>
      <c r="O263" s="288">
        <f>IF(FN_MC!L265="","*",FN_MC!L265)</f>
        <v>175</v>
      </c>
      <c r="P263" s="111"/>
      <c r="Q263" s="128">
        <f>IF(FN_MC!O265="","*",FN_MC!O265)</f>
        <v>0.35416666666666669</v>
      </c>
      <c r="R263" s="128">
        <f>IF(FN_MC!P265="","*",FN_MC!P265)</f>
        <v>0.125</v>
      </c>
      <c r="S263" s="110" t="str">
        <f>IF(FN_MC!Q265="","*",CONCATENATE(FN_MC!Q265," ",FN_MC!R265))</f>
        <v>3 Nº DE SOLDA</v>
      </c>
      <c r="T263" s="110" t="str">
        <f>IF(FN_MC!V265="","*",FN_MC!V265)</f>
        <v>Higor</v>
      </c>
      <c r="U263" s="110" t="str">
        <f>IF(FN_MC!W265="","*",FN_MC!W265)</f>
        <v>Caminhão de solda</v>
      </c>
      <c r="V263" s="112">
        <f ca="1">_xlfn.XLOOKUP(G263&amp;$V$2,BS_CONTROLE[CHAVE],BS_CONTROLE[Quantidade_11],"-")</f>
        <v>0</v>
      </c>
      <c r="W263" s="112">
        <f ca="1">_xlfn.XLOOKUP(G263&amp;$W$2,BS_CONTROLE[CHAVE],BS_CONTROLE[Quantidade_11],"-")</f>
        <v>0</v>
      </c>
      <c r="X263" s="112">
        <f ca="1">_xlfn.XLOOKUP(G263&amp;$X$2,BS_CONTROLE[CHAVE],BS_CONTROLE[Quantidade_11],"-")</f>
        <v>3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Oportunidade</v>
      </c>
      <c r="C264" s="109" t="str">
        <f>IF(FN_MC!Z266="","*",FN_MC!Z266)</f>
        <v>*</v>
      </c>
      <c r="D264" s="110" t="str">
        <f>IF(FN_MC!S266="","*",FN_MC!S266)</f>
        <v>MALHA CENTRAL</v>
      </c>
      <c r="E264" s="110" t="str">
        <f>IF(FN_MC!T266="","*",FN_MC!T266)</f>
        <v>RAMAL</v>
      </c>
      <c r="F264" s="110">
        <f>IF(FN_MC!B266="","*",FN_MC!B266)</f>
        <v>46012</v>
      </c>
      <c r="G264" s="110" t="str">
        <f>IF(FN_MC!D266="","*",FN_MC!D266)</f>
        <v>V42</v>
      </c>
      <c r="H264" s="110" t="str">
        <f>IF(FN_MC!F266="","*",FN_MC!F266)</f>
        <v>MODERNIZAÇÃO - SOCADORA</v>
      </c>
      <c r="I264" s="110" t="str">
        <f>IF(FN_MC!H266="","*",FN_MC!H266)</f>
        <v>ZGT1</v>
      </c>
      <c r="J264" s="110" t="str">
        <f>IF(FN_MC!I266="","*",FN_MC!I266)</f>
        <v>ZGT1</v>
      </c>
      <c r="K264" s="110" t="str">
        <f>IF(FN_MC!M266="","*",FN_MC!M266)</f>
        <v>ZGT-ZXE</v>
      </c>
      <c r="L264" s="110" t="str">
        <f>IF(FN_MC!N266="","*",FN_MC!N266)</f>
        <v>ZGTZXE</v>
      </c>
      <c r="M264" s="111">
        <f>IF(FN_MC!J266="","*",FN_MC!J266)</f>
        <v>72</v>
      </c>
      <c r="N264" s="288">
        <f>IF(FN_MC!K266="","*",FN_MC!K266)</f>
        <v>317</v>
      </c>
      <c r="O264" s="288">
        <f>IF(FN_MC!L266="","*",FN_MC!L266)</f>
        <v>319</v>
      </c>
      <c r="P264" s="111"/>
      <c r="Q264" s="128">
        <f>IF(FN_MC!O266="","*",FN_MC!O266)</f>
        <v>0.27083333333333331</v>
      </c>
      <c r="R264" s="128">
        <f>IF(FN_MC!P266="","*",FN_MC!P266)</f>
        <v>8.3333333333333329E-2</v>
      </c>
      <c r="S264" s="110" t="str">
        <f>IF(FN_MC!Q266="","*",CONCATENATE(FN_MC!Q266," ",FN_MC!R266))</f>
        <v>400 M</v>
      </c>
      <c r="T264" s="110" t="str">
        <f>IF(FN_MC!V266="","*",FN_MC!V266)</f>
        <v>Ezequiel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1000</v>
      </c>
      <c r="W264" s="112">
        <f ca="1">_xlfn.XLOOKUP(G264&amp;$W$2,BS_CONTROLE[CHAVE],BS_CONTROLE[Quantidade_11],"-")</f>
        <v>1610</v>
      </c>
      <c r="X264" s="112">
        <f ca="1">_xlfn.XLOOKUP(G264&amp;$X$2,BS_CONTROLE[CHAVE],BS_CONTROLE[Quantidade_11],"-")</f>
        <v>0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88" t="str">
        <f>IF(FN_MC!K267="","*",FN_MC!K267)</f>
        <v>*</v>
      </c>
      <c r="O265" s="288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*</v>
      </c>
      <c r="D266" s="110" t="str">
        <f>IF(FN_MC!S268="","*",FN_MC!S268)</f>
        <v>FERRONORTE</v>
      </c>
      <c r="E266" s="110" t="str">
        <f>IF(FN_MC!T268="","*",FN_MC!T268)</f>
        <v>TGR-TRO</v>
      </c>
      <c r="F266" s="110">
        <f>IF(FN_MC!B268="","*",FN_MC!B268)</f>
        <v>46013</v>
      </c>
      <c r="G266" s="110" t="str">
        <f>IF(FN_MC!D268="","*",FN_MC!D268)</f>
        <v>A80</v>
      </c>
      <c r="H266" s="110" t="str">
        <f>IF(FN_MC!F268="","*",FN_MC!F268)</f>
        <v>DETECÇÃO - RONDA 7 DIAS</v>
      </c>
      <c r="I266" s="110" t="str">
        <f>IF(FN_MC!H268="","*",FN_MC!H268)</f>
        <v>TRO</v>
      </c>
      <c r="J266" s="110" t="str">
        <f>IF(FN_MC!I268="","*",FN_MC!I268)</f>
        <v>TGR2</v>
      </c>
      <c r="K266" s="110" t="str">
        <f>IF(FN_MC!M268="","*",FN_MC!M268)</f>
        <v>TROTGR</v>
      </c>
      <c r="L266" s="110" t="str">
        <f>IF(FN_MC!N268="","*",FN_MC!N268)</f>
        <v>TRO-TGR</v>
      </c>
      <c r="M266" s="111">
        <f>IF(FN_MC!J268="","*",FN_MC!J268)</f>
        <v>98</v>
      </c>
      <c r="N266" s="288">
        <f>IF(FN_MC!K268="","*",FN_MC!K268)</f>
        <v>759</v>
      </c>
      <c r="O266" s="288" t="str">
        <f>IF(FN_MC!L268="","*",FN_MC!L268)</f>
        <v>-</v>
      </c>
      <c r="P266" s="111"/>
      <c r="Q266" s="128">
        <f>IF(FN_MC!O268="","*",FN_MC!O268)</f>
        <v>0.375</v>
      </c>
      <c r="R266" s="128">
        <f>IF(FN_MC!P268="","*",FN_MC!P268)</f>
        <v>4.1666666666666664E-2</v>
      </c>
      <c r="S266" s="110" t="str">
        <f>IF(FN_MC!Q268="","*",CONCATENATE(FN_MC!Q268," ",FN_MC!R268))</f>
        <v>250 KM</v>
      </c>
      <c r="T266" s="110" t="str">
        <f>IF(FN_MC!V268="","*",FN_MC!V268)</f>
        <v>Clayton</v>
      </c>
      <c r="U266" s="110" t="str">
        <f>IF(FN_MC!W268="","*",FN_MC!W268)</f>
        <v>Inspeção cobrindo o  R7D</v>
      </c>
      <c r="V266" s="112">
        <f ca="1">_xlfn.XLOOKUP(G266&amp;$V$2,BS_CONTROLE[CHAVE],BS_CONTROLE[Quantidade_11],"-")</f>
        <v>142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>
      <c r="A267" s="109" t="str">
        <f>IF(FN_MC!Y269="","*",FN_MC!Y269)</f>
        <v>OPORTUNIDADE</v>
      </c>
      <c r="B267" s="109" t="str">
        <f>IF(FN_MC!X269="","*",FN_MC!X269)</f>
        <v>Oportunidade</v>
      </c>
      <c r="C267" s="109" t="str">
        <f>IF(FN_MC!Z269="","*",FN_MC!Z269)</f>
        <v>*</v>
      </c>
      <c r="D267" s="110" t="str">
        <f>IF(FN_MC!S269="","*",FN_MC!S269)</f>
        <v>FERRONORTE</v>
      </c>
      <c r="E267" s="110" t="str">
        <f>IF(FN_MC!T269="","*",FN_MC!T269)</f>
        <v>TGR-TRO</v>
      </c>
      <c r="F267" s="110">
        <f>IF(FN_MC!B269="","*",FN_MC!B269)</f>
        <v>46013</v>
      </c>
      <c r="G267" s="110" t="str">
        <f>IF(FN_MC!D269="","*",FN_MC!D269)</f>
        <v>W70</v>
      </c>
      <c r="H267" s="110" t="str">
        <f>IF(FN_MC!F269="","*",FN_MC!F269)</f>
        <v>PDM - PEDRA - DESCARGA</v>
      </c>
      <c r="I267" s="110" t="str">
        <f>IF(FN_MC!H269="","*",FN_MC!H269)</f>
        <v>TGR2</v>
      </c>
      <c r="J267" s="110" t="str">
        <f>IF(FN_MC!I269="","*",FN_MC!I269)</f>
        <v>TGR2</v>
      </c>
      <c r="K267" s="110" t="str">
        <f>IF(FN_MC!M269="","*",FN_MC!M269)</f>
        <v>TGR-TBE</v>
      </c>
      <c r="L267" s="110" t="str">
        <f>IF(FN_MC!N269="","*",FN_MC!N269)</f>
        <v>TGR512</v>
      </c>
      <c r="M267" s="111">
        <f>IF(FN_MC!J269="","*",FN_MC!J269)</f>
        <v>98</v>
      </c>
      <c r="N267" s="288">
        <f>IF(FN_MC!K269="","*",FN_MC!K269)</f>
        <v>507</v>
      </c>
      <c r="O267" s="288">
        <f>IF(FN_MC!L269="","*",FN_MC!L269)</f>
        <v>509</v>
      </c>
      <c r="P267" s="111"/>
      <c r="Q267" s="128">
        <f>IF(FN_MC!O269="","*",FN_MC!O269)</f>
        <v>0.45833333333333331</v>
      </c>
      <c r="R267" s="128">
        <f>IF(FN_MC!P269="","*",FN_MC!P269)</f>
        <v>8.3333333333333329E-2</v>
      </c>
      <c r="S267" s="110" t="str">
        <f>IF(FN_MC!Q269="","*",CONCATENATE(FN_MC!Q269," ",FN_MC!R269))</f>
        <v>16 VAGÕES</v>
      </c>
      <c r="T267" s="110" t="str">
        <f>IF(FN_MC!V269="","*",FN_MC!V269)</f>
        <v xml:space="preserve">Camila </v>
      </c>
      <c r="U267" s="110" t="str">
        <f>IF(FN_MC!W269="","*",FN_MC!W269)</f>
        <v>Descarga de pedra</v>
      </c>
      <c r="V267" s="112">
        <f ca="1">_xlfn.XLOOKUP(G267&amp;$V$2,BS_CONTROLE[CHAVE],BS_CONTROLE[Quantidade_11],"-")</f>
        <v>16</v>
      </c>
      <c r="W267" s="112" t="str">
        <f ca="1">_xlfn.XLOOKUP(G267&amp;$W$2,BS_CONTROLE[CHAVE],BS_CONTROLE[Quantidade_11],"-")</f>
        <v>-</v>
      </c>
      <c r="X267" s="112">
        <f ca="1">_xlfn.XLOOKUP(G267&amp;$X$2,BS_CONTROLE[CHAVE],BS_CONTROLE[Quantidade_11],"-")</f>
        <v>0</v>
      </c>
    </row>
    <row r="268" spans="1:24" s="113" customFormat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*</v>
      </c>
      <c r="D268" s="110" t="str">
        <f>IF(FN_MC!S270="","*",FN_MC!S270)</f>
        <v>FERRONORTE</v>
      </c>
      <c r="E268" s="110" t="str">
        <f>IF(FN_MC!T270="","*",FN_MC!T270)</f>
        <v>TCS-TGR</v>
      </c>
      <c r="F268" s="110">
        <f>IF(FN_MC!B270="","*",FN_MC!B270)</f>
        <v>46013</v>
      </c>
      <c r="G268" s="110" t="str">
        <f>IF(FN_MC!D270="","*",FN_MC!D270)</f>
        <v>V86</v>
      </c>
      <c r="H268" s="110" t="str">
        <f>IF(FN_MC!F270="","*",FN_MC!F270)</f>
        <v>MECANIZAÇÃO - SOCADORA</v>
      </c>
      <c r="I268" s="110" t="str">
        <f>IF(FN_MC!H270="","*",FN_MC!H270)</f>
        <v>TOM2</v>
      </c>
      <c r="J268" s="110" t="str">
        <f>IF(FN_MC!I270="","*",FN_MC!I270)</f>
        <v>TOM2</v>
      </c>
      <c r="K268" s="110" t="str">
        <f>IF(FN_MC!M270="","*",FN_MC!M270)</f>
        <v>TPC-TVL</v>
      </c>
      <c r="L268" s="110" t="str">
        <f>IF(FN_MC!N270="","*",FN_MC!N270)</f>
        <v>TPC440</v>
      </c>
      <c r="M268" s="111">
        <f>IF(FN_MC!J270="","*",FN_MC!J270)</f>
        <v>74</v>
      </c>
      <c r="N268" s="288">
        <f>IF(FN_MC!K270="","*",FN_MC!K270)</f>
        <v>437.95</v>
      </c>
      <c r="O268" s="288">
        <f>IF(FN_MC!L270="","*",FN_MC!L270)</f>
        <v>436.2</v>
      </c>
      <c r="P268" s="111"/>
      <c r="Q268" s="128">
        <f>IF(FN_MC!O270="","*",FN_MC!O270)</f>
        <v>0.39583333333333331</v>
      </c>
      <c r="R268" s="128">
        <f>IF(FN_MC!P270="","*",FN_MC!P270)</f>
        <v>8.3333333333333329E-2</v>
      </c>
      <c r="S268" s="110" t="str">
        <f>IF(FN_MC!Q270="","*",CONCATENATE(FN_MC!Q270," ",FN_MC!R270))</f>
        <v>1020 M</v>
      </c>
      <c r="T268" s="110" t="str">
        <f>IF(FN_MC!V270="","*",FN_MC!V270)</f>
        <v>Antonioni</v>
      </c>
      <c r="U268" s="110" t="str">
        <f>IF(FN_MC!W270="","*",FN_MC!W270)</f>
        <v>Socaria mecanizada</v>
      </c>
      <c r="V268" s="112">
        <f ca="1">_xlfn.XLOOKUP(G268&amp;$V$2,BS_CONTROLE[CHAVE],BS_CONTROLE[Quantidade_11],"-")</f>
        <v>390</v>
      </c>
      <c r="W268" s="112" t="str">
        <f ca="1">_xlfn.XLOOKUP(G268&amp;$W$2,BS_CONTROLE[CHAVE],BS_CONTROLE[Quantidade_11],"-")</f>
        <v>-</v>
      </c>
      <c r="X268" s="112">
        <f ca="1">_xlfn.XLOOKUP(G268&amp;$X$2,BS_CONTROLE[CHAVE],BS_CONTROLE[Quantidade_11],"-")</f>
        <v>500</v>
      </c>
    </row>
    <row r="269" spans="1:24" s="113" customFormat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*</v>
      </c>
      <c r="D269" s="110" t="str">
        <f>IF(FN_MC!S271="","*",FN_MC!S271)</f>
        <v>FERRONORTE</v>
      </c>
      <c r="E269" s="110" t="str">
        <f>IF(FN_MC!T271="","*",FN_MC!T271)</f>
        <v>TCS-TGR</v>
      </c>
      <c r="F269" s="110">
        <f>IF(FN_MC!B271="","*",FN_MC!B271)</f>
        <v>46013</v>
      </c>
      <c r="G269" s="110" t="str">
        <f>IF(FN_MC!D271="","*",FN_MC!D271)</f>
        <v>MARCOS (TF-520)</v>
      </c>
      <c r="H269" s="110" t="str">
        <f>IF(FN_MC!F271="","*",FN_MC!F271)</f>
        <v>PDM - SOLDA</v>
      </c>
      <c r="I269" s="110" t="str">
        <f>IF(FN_MC!H271="","*",FN_MC!H271)</f>
        <v>TCSTAG</v>
      </c>
      <c r="J269" s="110" t="str">
        <f>IF(FN_MC!I271="","*",FN_MC!I271)</f>
        <v>-</v>
      </c>
      <c r="K269" s="110" t="str">
        <f>IF(FN_MC!M271="","*",FN_MC!M271)</f>
        <v>TMR-TLA</v>
      </c>
      <c r="L269" s="110" t="str">
        <f>IF(FN_MC!N271="","*",FN_MC!N271)</f>
        <v>326TLA</v>
      </c>
      <c r="M269" s="111">
        <f>IF(FN_MC!J271="","*",FN_MC!J271)</f>
        <v>74</v>
      </c>
      <c r="N269" s="288">
        <f>IF(FN_MC!K271="","*",FN_MC!K271)</f>
        <v>332.39</v>
      </c>
      <c r="O269" s="288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8.3333333333333329E-2</v>
      </c>
      <c r="S269" s="110" t="str">
        <f>IF(FN_MC!Q271="","*",CONCATENATE(FN_MC!Q271," ",FN_MC!R271))</f>
        <v>2 Nº DE SOLDA</v>
      </c>
      <c r="T269" s="110" t="str">
        <f>IF(FN_MC!V271="","*",FN_MC!V271)</f>
        <v>Marcos Euzébio</v>
      </c>
      <c r="U269" s="110" t="str">
        <f>IF(FN_MC!W271="","*",FN_MC!W271)</f>
        <v>Execução de soldas - Condicionado à temperatura</v>
      </c>
      <c r="V269" s="112">
        <f ca="1">_xlfn.XLOOKUP(G269&amp;$V$2,BS_CONTROLE[CHAVE],BS_CONTROLE[Quantidade_11],"-")</f>
        <v>2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*</v>
      </c>
      <c r="D270" s="110" t="str">
        <f>IF(FN_MC!S272="","*",FN_MC!S272)</f>
        <v>FERRONORTE</v>
      </c>
      <c r="E270" s="110" t="str">
        <f>IF(FN_MC!T272="","*",FN_MC!T272)</f>
        <v>TMI-TCS</v>
      </c>
      <c r="F270" s="110">
        <f>IF(FN_MC!B272="","*",FN_MC!B272)</f>
        <v>46013</v>
      </c>
      <c r="G270" s="110" t="str">
        <f>IF(FN_MC!D272="","*",FN_MC!D272)</f>
        <v>W50</v>
      </c>
      <c r="H270" s="110" t="str">
        <f>IF(FN_MC!F272="","*",FN_MC!F272)</f>
        <v>DESLOCAMENTO</v>
      </c>
      <c r="I270" s="110" t="str">
        <f>IF(FN_MC!H272="","*",FN_MC!H272)</f>
        <v>TCS</v>
      </c>
      <c r="J270" s="110" t="str">
        <f>IF(FN_MC!I272="","*",FN_MC!I272)</f>
        <v>TAG</v>
      </c>
      <c r="K270" s="110" t="str">
        <f>IF(FN_MC!M272="","*",FN_MC!M272)</f>
        <v>TCS-TAG</v>
      </c>
      <c r="L270" s="110" t="str">
        <f>IF(FN_MC!N272="","*",FN_MC!N272)</f>
        <v>TCSTAG</v>
      </c>
      <c r="M270" s="111">
        <f>IF(FN_MC!J272="","*",FN_MC!J272)</f>
        <v>74</v>
      </c>
      <c r="N270" s="288">
        <f>IF(FN_MC!K272="","*",FN_MC!K272)</f>
        <v>290</v>
      </c>
      <c r="O270" s="288" t="str">
        <f>IF(FN_MC!L272="","*",FN_MC!L272)</f>
        <v>-</v>
      </c>
      <c r="P270" s="111"/>
      <c r="Q270" s="128">
        <f>IF(FN_MC!O272="","*",FN_MC!O272)</f>
        <v>0.375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Efrain</v>
      </c>
      <c r="U270" s="110" t="str">
        <f>IF(FN_MC!W272="","*",FN_MC!W272)</f>
        <v>Deslocamento</v>
      </c>
      <c r="V270" s="112">
        <f ca="1">_xlfn.XLOOKUP(G270&amp;$V$2,BS_CONTROLE[CHAVE],BS_CONTROLE[Quantidade_11],"-")</f>
        <v>1</v>
      </c>
      <c r="W270" s="112">
        <f ca="1">_xlfn.XLOOKUP(G270&amp;$W$2,BS_CONTROLE[CHAVE],BS_CONTROLE[Quantidade_11],"-")</f>
        <v>0</v>
      </c>
      <c r="X270" s="112" t="str">
        <f ca="1">_xlfn.XLOOKUP(G270&amp;$X$2,BS_CONTROLE[CHAVE],BS_CONTROLE[Quantidade_11],"-")</f>
        <v>-</v>
      </c>
    </row>
    <row r="271" spans="1:24" s="113" customFormat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*</v>
      </c>
      <c r="D271" s="110" t="str">
        <f>IF(FN_MC!S273="","*",FN_MC!S273)</f>
        <v>FERRONORTE</v>
      </c>
      <c r="E271" s="110" t="str">
        <f>IF(FN_MC!T273="","*",FN_MC!T273)</f>
        <v>TMI-TCS</v>
      </c>
      <c r="F271" s="110">
        <f>IF(FN_MC!B273="","*",FN_MC!B273)</f>
        <v>46013</v>
      </c>
      <c r="G271" s="110" t="str">
        <f>IF(FN_MC!D273="","*",FN_MC!D273)</f>
        <v>W48</v>
      </c>
      <c r="H271" s="110" t="str">
        <f>IF(FN_MC!F273="","*",FN_MC!F273)</f>
        <v>DESLOCAMENTO</v>
      </c>
      <c r="I271" s="110" t="str">
        <f>IF(FN_MC!H273="","*",FN_MC!H273)</f>
        <v>TAP</v>
      </c>
      <c r="J271" s="110" t="str">
        <f>IF(FN_MC!I273="","*",FN_MC!I273)</f>
        <v>ZVP</v>
      </c>
      <c r="K271" s="110" t="str">
        <f>IF(FN_MC!M273="","*",FN_MC!M273)</f>
        <v>TAP-ZVP</v>
      </c>
      <c r="L271" s="110" t="str">
        <f>IF(FN_MC!N273="","*",FN_MC!N273)</f>
        <v>TAPZVP</v>
      </c>
      <c r="M271" s="111">
        <f>IF(FN_MC!J273="","*",FN_MC!J273)</f>
        <v>74</v>
      </c>
      <c r="N271" s="288">
        <f>IF(FN_MC!K273="","*",FN_MC!K273)</f>
        <v>26</v>
      </c>
      <c r="O271" s="288" t="str">
        <f>IF(FN_MC!L273="","*",FN_MC!L273)</f>
        <v>-</v>
      </c>
      <c r="P271" s="111"/>
      <c r="Q271" s="128">
        <f>IF(FN_MC!O273="","*",FN_MC!O273)</f>
        <v>0.375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Rodrigo</v>
      </c>
      <c r="U271" s="110" t="str">
        <f>IF(FN_MC!W273="","*",FN_MC!W273)</f>
        <v>Deslocamento</v>
      </c>
      <c r="V271" s="112">
        <f ca="1">_xlfn.XLOOKUP(G271&amp;$V$2,BS_CONTROLE[CHAVE],BS_CONTROLE[Quantidade_11],"-")</f>
        <v>1</v>
      </c>
      <c r="W271" s="112">
        <f ca="1">_xlfn.XLOOKUP(G271&amp;$W$2,BS_CONTROLE[CHAVE],BS_CONTROLE[Quantidade_11],"-")</f>
        <v>1</v>
      </c>
      <c r="X271" s="112">
        <f ca="1">_xlfn.XLOOKUP(G271&amp;$X$2,BS_CONTROLE[CHAVE],BS_CONTROLE[Quantidade_11],"-")</f>
        <v>1</v>
      </c>
    </row>
    <row r="272" spans="1:24" s="113" customFormat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*</v>
      </c>
      <c r="D272" s="110" t="str">
        <f>IF(FN_MC!S274="","*",FN_MC!S274)</f>
        <v>MALHA CENTRAL</v>
      </c>
      <c r="E272" s="110" t="str">
        <f>IF(FN_MC!T274="","*",FN_MC!T274)</f>
        <v>RAMAL</v>
      </c>
      <c r="F272" s="110">
        <f>IF(FN_MC!B274="","*",FN_MC!B274)</f>
        <v>46013</v>
      </c>
      <c r="G272" s="110" t="str">
        <f>IF(FN_MC!D274="","*",FN_MC!D274)</f>
        <v>E17</v>
      </c>
      <c r="H272" s="110" t="str">
        <f>IF(FN_MC!F274="","*",FN_MC!F274)</f>
        <v>CAMINHÃO DE SOLDA</v>
      </c>
      <c r="I272" s="110" t="str">
        <f>IF(FN_MC!H274="","*",FN_MC!H274)</f>
        <v>ZDK2</v>
      </c>
      <c r="J272" s="110" t="str">
        <f>IF(FN_MC!I274="","*",FN_MC!I274)</f>
        <v>ZDK2</v>
      </c>
      <c r="K272" s="110" t="str">
        <f>IF(FN_MC!M274="","*",FN_MC!M274)</f>
        <v>ZVT-ZDK</v>
      </c>
      <c r="L272" s="110" t="str">
        <f>IF(FN_MC!N274="","*",FN_MC!N274)</f>
        <v>ZVTZDK</v>
      </c>
      <c r="M272" s="111">
        <f>IF(FN_MC!J274="","*",FN_MC!J274)</f>
        <v>78</v>
      </c>
      <c r="N272" s="288">
        <f>IF(FN_MC!K274="","*",FN_MC!K274)</f>
        <v>250</v>
      </c>
      <c r="O272" s="288">
        <f>IF(FN_MC!L274="","*",FN_MC!L274)</f>
        <v>244</v>
      </c>
      <c r="P272" s="111"/>
      <c r="Q272" s="128">
        <f>IF(FN_MC!O274="","*",FN_MC!O274)</f>
        <v>0.41666666666666669</v>
      </c>
      <c r="R272" s="128">
        <f>IF(FN_MC!P274="","*",FN_MC!P274)</f>
        <v>0.125</v>
      </c>
      <c r="S272" s="110" t="str">
        <f>IF(FN_MC!Q274="","*",CONCATENATE(FN_MC!Q274," ",FN_MC!R274))</f>
        <v>3 Nº DE SOLDA</v>
      </c>
      <c r="T272" s="110" t="str">
        <f>IF(FN_MC!V274="","*",FN_MC!V274)</f>
        <v xml:space="preserve">Higor </v>
      </c>
      <c r="U272" s="110" t="str">
        <f>IF(FN_MC!W274="","*",FN_MC!W274)</f>
        <v xml:space="preserve">Caminhão de solda </v>
      </c>
      <c r="V272" s="112">
        <f ca="1">_xlfn.XLOOKUP(G272&amp;$V$2,BS_CONTROLE[CHAVE],BS_CONTROLE[Quantidade_11],"-")</f>
        <v>3</v>
      </c>
      <c r="W272" s="112">
        <f ca="1">_xlfn.XLOOKUP(G272&amp;$W$2,BS_CONTROLE[CHAVE],BS_CONTROLE[Quantidade_11],"-")</f>
        <v>0</v>
      </c>
      <c r="X272" s="112">
        <f ca="1">_xlfn.XLOOKUP(G272&amp;$X$2,BS_CONTROLE[CHAVE],BS_CONTROLE[Quantidade_11],"-")</f>
        <v>3</v>
      </c>
    </row>
    <row r="273" spans="1:24" s="113" customFormat="1">
      <c r="A273" s="109" t="str">
        <f>IF(FN_MC!Y275="","*",FN_MC!Y275)</f>
        <v>OPORTUNIDADE</v>
      </c>
      <c r="B273" s="109" t="str">
        <f>IF(FN_MC!X275="","*",FN_MC!X275)</f>
        <v>Oportunidade</v>
      </c>
      <c r="C273" s="109" t="str">
        <f>IF(FN_MC!Z275="","*",FN_MC!Z275)</f>
        <v>*</v>
      </c>
      <c r="D273" s="110" t="str">
        <f>IF(FN_MC!S275="","*",FN_MC!S275)</f>
        <v>MALHA CENTRAL</v>
      </c>
      <c r="E273" s="110" t="str">
        <f>IF(FN_MC!T275="","*",FN_MC!T275)</f>
        <v>RAMAL</v>
      </c>
      <c r="F273" s="110">
        <f>IF(FN_MC!B275="","*",FN_MC!B275)</f>
        <v>46013</v>
      </c>
      <c r="G273" s="110" t="str">
        <f>IF(FN_MC!D275="","*",FN_MC!D275)</f>
        <v>E14</v>
      </c>
      <c r="H273" s="110" t="str">
        <f>IF(FN_MC!F275="","*",FN_MC!F275)</f>
        <v>MECANIZAÇÃO - ESMERILHADORA</v>
      </c>
      <c r="I273" s="110" t="str">
        <f>IF(FN_MC!H275="","*",FN_MC!H275)</f>
        <v>ZTR2</v>
      </c>
      <c r="J273" s="110" t="str">
        <f>IF(FN_MC!I275="","*",FN_MC!I275)</f>
        <v>ZIQ2</v>
      </c>
      <c r="K273" s="110" t="str">
        <f>IF(FN_MC!M275="","*",FN_MC!M275)</f>
        <v>ZTR-ZIQ</v>
      </c>
      <c r="L273" s="110" t="str">
        <f>IF(FN_MC!N275="","*",FN_MC!N275)</f>
        <v>ZTRZIQ</v>
      </c>
      <c r="M273" s="111">
        <f>IF(FN_MC!J275="","*",FN_MC!J275)</f>
        <v>78</v>
      </c>
      <c r="N273" s="288">
        <f>IF(FN_MC!K275="","*",FN_MC!K275)</f>
        <v>228.4</v>
      </c>
      <c r="O273" s="288" t="str">
        <f>IF(FN_MC!L275="","*",FN_MC!L275)</f>
        <v>-</v>
      </c>
      <c r="P273" s="111"/>
      <c r="Q273" s="128">
        <f>IF(FN_MC!O275="","*",FN_MC!O275)</f>
        <v>0.99930555555555556</v>
      </c>
      <c r="R273" s="128">
        <f>IF(FN_MC!P275="","*",FN_MC!P275)</f>
        <v>4.1666666666666664E-2</v>
      </c>
      <c r="S273" s="110" t="str">
        <f>IF(FN_MC!Q275="","*",CONCATENATE(FN_MC!Q275," ",FN_MC!R275))</f>
        <v>20000 M</v>
      </c>
      <c r="T273" s="110" t="str">
        <f>IF(FN_MC!V275="","*",FN_MC!V275)</f>
        <v xml:space="preserve">Fernanda </v>
      </c>
      <c r="U273" s="110" t="str">
        <f>IF(FN_MC!W275="","*",FN_MC!W275)</f>
        <v>Esmerilhamento à 12,5km/h entre ZTR-ZIQ</v>
      </c>
      <c r="V273" s="112">
        <f ca="1">_xlfn.XLOOKUP(G273&amp;$V$2,BS_CONTROLE[CHAVE],BS_CONTROLE[Quantidade_11],"-")</f>
        <v>0</v>
      </c>
      <c r="W273" s="112">
        <f ca="1">_xlfn.XLOOKUP(G273&amp;$W$2,BS_CONTROLE[CHAVE],BS_CONTROLE[Quantidade_11],"-")</f>
        <v>30760</v>
      </c>
      <c r="X273" s="112">
        <f ca="1">_xlfn.XLOOKUP(G273&amp;$X$2,BS_CONTROLE[CHAVE],BS_CONTROLE[Quantidade_11],"-")</f>
        <v>39930</v>
      </c>
    </row>
    <row r="274" spans="1:24" s="113" customFormat="1">
      <c r="A274" s="109" t="str">
        <f>IF(FN_MC!Y276="","*",FN_MC!Y276)</f>
        <v>OPORTUNIDADE</v>
      </c>
      <c r="B274" s="109" t="str">
        <f>IF(FN_MC!X276="","*",FN_MC!X276)</f>
        <v>Oportunidade</v>
      </c>
      <c r="C274" s="109" t="str">
        <f>IF(FN_MC!Z276="","*",FN_MC!Z276)</f>
        <v>*</v>
      </c>
      <c r="D274" s="110" t="str">
        <f>IF(FN_MC!S276="","*",FN_MC!S276)</f>
        <v>MALHA CENTRAL</v>
      </c>
      <c r="E274" s="110" t="str">
        <f>IF(FN_MC!T276="","*",FN_MC!T276)</f>
        <v>RAMAL</v>
      </c>
      <c r="F274" s="110">
        <f>IF(FN_MC!B276="","*",FN_MC!B276)</f>
        <v>46013</v>
      </c>
      <c r="G274" s="110" t="str">
        <f>IF(FN_MC!D276="","*",FN_MC!D276)</f>
        <v>V93</v>
      </c>
      <c r="H274" s="110" t="str">
        <f>IF(FN_MC!F276="","*",FN_MC!F276)</f>
        <v>MECANIZAÇÃO - SOCADORA</v>
      </c>
      <c r="I274" s="110" t="str">
        <f>IF(FN_MC!H276="","*",FN_MC!H276)</f>
        <v>ZFH2</v>
      </c>
      <c r="J274" s="110" t="str">
        <f>IF(FN_MC!I276="","*",FN_MC!I276)</f>
        <v>ZFH2</v>
      </c>
      <c r="K274" s="110" t="str">
        <f>IF(FN_MC!M276="","*",FN_MC!M276)</f>
        <v>ZQY-ZFH</v>
      </c>
      <c r="L274" s="110" t="str">
        <f>IF(FN_MC!N276="","*",FN_MC!N276)</f>
        <v>ZQYZFH</v>
      </c>
      <c r="M274" s="111">
        <f>IF(FN_MC!J276="","*",FN_MC!J276)</f>
        <v>78</v>
      </c>
      <c r="N274" s="288">
        <f>IF(FN_MC!K276="","*",FN_MC!K276)</f>
        <v>185</v>
      </c>
      <c r="O274" s="288">
        <f>IF(FN_MC!L276="","*",FN_MC!L276)</f>
        <v>182</v>
      </c>
      <c r="P274" s="111"/>
      <c r="Q274" s="128">
        <f>IF(FN_MC!O276="","*",FN_MC!O276)</f>
        <v>0.375</v>
      </c>
      <c r="R274" s="128">
        <f>IF(FN_MC!P276="","*",FN_MC!P276)</f>
        <v>4.1666666666666664E-2</v>
      </c>
      <c r="S274" s="110" t="str">
        <f>IF(FN_MC!Q276="","*",CONCATENATE(FN_MC!Q276," ",FN_MC!R276))</f>
        <v>510 M</v>
      </c>
      <c r="T274" s="110" t="str">
        <f>IF(FN_MC!V276="","*",FN_MC!V276)</f>
        <v>Antonioni</v>
      </c>
      <c r="U274" s="110" t="str">
        <f>IF(FN_MC!W276="","*",FN_MC!W276)</f>
        <v>Socaria mecanizada</v>
      </c>
      <c r="V274" s="112">
        <f ca="1">_xlfn.XLOOKUP(G274&amp;$V$2,BS_CONTROLE[CHAVE],BS_CONTROLE[Quantidade_11],"-")</f>
        <v>550</v>
      </c>
      <c r="W274" s="112">
        <f ca="1">_xlfn.XLOOKUP(G274&amp;$W$2,BS_CONTROLE[CHAVE],BS_CONTROLE[Quantidade_11],"-")</f>
        <v>0</v>
      </c>
      <c r="X274" s="112">
        <f ca="1">_xlfn.XLOOKUP(G274&amp;$X$2,BS_CONTROLE[CHAVE],BS_CONTROLE[Quantidade_11],"-")</f>
        <v>0</v>
      </c>
    </row>
    <row r="275" spans="1:24" s="113" customFormat="1">
      <c r="A275" s="109" t="str">
        <f>IF(FN_MC!Y277="","*",FN_MC!Y277)</f>
        <v>OPORTUNIDADE</v>
      </c>
      <c r="B275" s="109" t="str">
        <f>IF(FN_MC!X277="","*",FN_MC!X277)</f>
        <v>Oportunidade</v>
      </c>
      <c r="C275" s="109" t="str">
        <f>IF(FN_MC!Z277="","*",FN_MC!Z277)</f>
        <v>*</v>
      </c>
      <c r="D275" s="110" t="str">
        <f>IF(FN_MC!S277="","*",FN_MC!S277)</f>
        <v>MALHA CENTRAL</v>
      </c>
      <c r="E275" s="110" t="str">
        <f>IF(FN_MC!T277="","*",FN_MC!T277)</f>
        <v>RAMAL</v>
      </c>
      <c r="F275" s="110">
        <f>IF(FN_MC!B277="","*",FN_MC!B277)</f>
        <v>46013</v>
      </c>
      <c r="G275" s="110" t="str">
        <f>IF(FN_MC!D277="","*",FN_MC!D277)</f>
        <v>E18</v>
      </c>
      <c r="H275" s="110" t="str">
        <f>IF(FN_MC!F277="","*",FN_MC!F277)</f>
        <v>CAMINHÃO DE SOLDA</v>
      </c>
      <c r="I275" s="110" t="str">
        <f>IF(FN_MC!H277="","*",FN_MC!H277)</f>
        <v>ZIQ-ZQY</v>
      </c>
      <c r="J275" s="110" t="str">
        <f>IF(FN_MC!I277="","*",FN_MC!I277)</f>
        <v>ZIQ-ZQY</v>
      </c>
      <c r="K275" s="110" t="str">
        <f>IF(FN_MC!M277="","*",FN_MC!M277)</f>
        <v>ZIQ-ZQY</v>
      </c>
      <c r="L275" s="110" t="str">
        <f>IF(FN_MC!N277="","*",FN_MC!N277)</f>
        <v>ZIQZQY</v>
      </c>
      <c r="M275" s="111">
        <f>IF(FN_MC!J277="","*",FN_MC!J277)</f>
        <v>78</v>
      </c>
      <c r="N275" s="288">
        <f>IF(FN_MC!K277="","*",FN_MC!K277)</f>
        <v>178</v>
      </c>
      <c r="O275" s="288">
        <f>IF(FN_MC!L277="","*",FN_MC!L277)</f>
        <v>175</v>
      </c>
      <c r="P275" s="111"/>
      <c r="Q275" s="128">
        <f>IF(FN_MC!O277="","*",FN_MC!O277)</f>
        <v>0.35416666666666669</v>
      </c>
      <c r="R275" s="128">
        <f>IF(FN_MC!P277="","*",FN_MC!P277)</f>
        <v>0.125</v>
      </c>
      <c r="S275" s="110" t="str">
        <f>IF(FN_MC!Q277="","*",CONCATENATE(FN_MC!Q277," ",FN_MC!R277))</f>
        <v>3 Nº DE SOLDA</v>
      </c>
      <c r="T275" s="110" t="str">
        <f>IF(FN_MC!V277="","*",FN_MC!V277)</f>
        <v>Higor</v>
      </c>
      <c r="U275" s="110" t="str">
        <f>IF(FN_MC!W277="","*",FN_MC!W277)</f>
        <v>Caminhão de solda</v>
      </c>
      <c r="V275" s="112">
        <f ca="1">_xlfn.XLOOKUP(G275&amp;$V$2,BS_CONTROLE[CHAVE],BS_CONTROLE[Quantidade_11],"-")</f>
        <v>0</v>
      </c>
      <c r="W275" s="112">
        <f ca="1">_xlfn.XLOOKUP(G275&amp;$W$2,BS_CONTROLE[CHAVE],BS_CONTROLE[Quantidade_11],"-")</f>
        <v>0</v>
      </c>
      <c r="X275" s="112">
        <f ca="1">_xlfn.XLOOKUP(G275&amp;$X$2,BS_CONTROLE[CHAVE],BS_CONTROLE[Quantidade_11],"-")</f>
        <v>3</v>
      </c>
    </row>
    <row r="276" spans="1:24" s="113" customFormat="1">
      <c r="A276" s="109" t="str">
        <f>IF(FN_MC!Y278="","*",FN_MC!Y278)</f>
        <v>OPORTUNIDADE</v>
      </c>
      <c r="B276" s="109" t="str">
        <f>IF(FN_MC!X278="","*",FN_MC!X278)</f>
        <v>Oportunidade</v>
      </c>
      <c r="C276" s="109" t="str">
        <f>IF(FN_MC!Z278="","*",FN_MC!Z278)</f>
        <v>*</v>
      </c>
      <c r="D276" s="110" t="str">
        <f>IF(FN_MC!S278="","*",FN_MC!S278)</f>
        <v>MALHA CENTRAL</v>
      </c>
      <c r="E276" s="110" t="str">
        <f>IF(FN_MC!T278="","*",FN_MC!T278)</f>
        <v>RAMAL</v>
      </c>
      <c r="F276" s="110">
        <f>IF(FN_MC!B278="","*",FN_MC!B278)</f>
        <v>46013</v>
      </c>
      <c r="G276" s="110" t="str">
        <f>IF(FN_MC!D278="","*",FN_MC!D278)</f>
        <v>V42</v>
      </c>
      <c r="H276" s="110" t="str">
        <f>IF(FN_MC!F278="","*",FN_MC!F278)</f>
        <v>MODERNIZAÇÃO - SOCADORA</v>
      </c>
      <c r="I276" s="110" t="str">
        <f>IF(FN_MC!H278="","*",FN_MC!H278)</f>
        <v>ZGT1</v>
      </c>
      <c r="J276" s="110" t="str">
        <f>IF(FN_MC!I278="","*",FN_MC!I278)</f>
        <v>ZGT1</v>
      </c>
      <c r="K276" s="110" t="str">
        <f>IF(FN_MC!M278="","*",FN_MC!M278)</f>
        <v>ZGT-ZXE</v>
      </c>
      <c r="L276" s="110" t="str">
        <f>IF(FN_MC!N278="","*",FN_MC!N278)</f>
        <v>ZGTZXE</v>
      </c>
      <c r="M276" s="111">
        <f>IF(FN_MC!J278="","*",FN_MC!J278)</f>
        <v>72</v>
      </c>
      <c r="N276" s="288">
        <f>IF(FN_MC!K278="","*",FN_MC!K278)</f>
        <v>319</v>
      </c>
      <c r="O276" s="288">
        <f>IF(FN_MC!L278="","*",FN_MC!L278)</f>
        <v>319.81900000000002</v>
      </c>
      <c r="P276" s="111"/>
      <c r="Q276" s="128">
        <f>IF(FN_MC!O278="","*",FN_MC!O278)</f>
        <v>0.27083333333333331</v>
      </c>
      <c r="R276" s="128">
        <f>IF(FN_MC!P278="","*",FN_MC!P278)</f>
        <v>8.3333333333333329E-2</v>
      </c>
      <c r="S276" s="110" t="str">
        <f>IF(FN_MC!Q278="","*",CONCATENATE(FN_MC!Q278," ",FN_MC!R278))</f>
        <v>400 M</v>
      </c>
      <c r="T276" s="110" t="str">
        <f>IF(FN_MC!V278="","*",FN_MC!V278)</f>
        <v>Ezequiel</v>
      </c>
      <c r="U276" s="110" t="str">
        <f>IF(FN_MC!W278="","*",FN_MC!W278)</f>
        <v>Socaria mecanizada</v>
      </c>
      <c r="V276" s="112">
        <f ca="1">_xlfn.XLOOKUP(G276&amp;$V$2,BS_CONTROLE[CHAVE],BS_CONTROLE[Quantidade_11],"-")</f>
        <v>1000</v>
      </c>
      <c r="W276" s="112">
        <f ca="1">_xlfn.XLOOKUP(G276&amp;$W$2,BS_CONTROLE[CHAVE],BS_CONTROLE[Quantidade_11],"-")</f>
        <v>1610</v>
      </c>
      <c r="X276" s="112">
        <f ca="1">_xlfn.XLOOKUP(G276&amp;$X$2,BS_CONTROLE[CHAVE],BS_CONTROLE[Quantidade_11],"-")</f>
        <v>0</v>
      </c>
    </row>
    <row r="277" spans="1:24" s="113" customFormat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*</v>
      </c>
      <c r="D277" s="110" t="str">
        <f>IF(FN_MC!S279="","*",FN_MC!S279)</f>
        <v>MALHA CENTRAL</v>
      </c>
      <c r="E277" s="110" t="str">
        <f>IF(FN_MC!T279="","*",FN_MC!T279)</f>
        <v>RAMAL</v>
      </c>
      <c r="F277" s="110">
        <f>IF(FN_MC!B279="","*",FN_MC!B279)</f>
        <v>46013</v>
      </c>
      <c r="G277" s="110" t="str">
        <f>IF(FN_MC!D279="","*",FN_MC!D279)</f>
        <v>N21</v>
      </c>
      <c r="H277" s="110" t="str">
        <f>IF(FN_MC!F279="","*",FN_MC!F279)</f>
        <v xml:space="preserve">INSPEÇÃO </v>
      </c>
      <c r="I277" s="110" t="str">
        <f>IF(FN_MC!H279="","*",FN_MC!H279)</f>
        <v>ZTO</v>
      </c>
      <c r="J277" s="110" t="str">
        <f>IF(FN_MC!I279="","*",FN_MC!I279)</f>
        <v>ZTO</v>
      </c>
      <c r="K277" s="110" t="str">
        <f>IF(FN_MC!M279="","*",FN_MC!M279)</f>
        <v>ZTO-ZXE</v>
      </c>
      <c r="L277" s="110" t="str">
        <f>IF(FN_MC!N279="","*",FN_MC!N279)</f>
        <v>ZTOZXE</v>
      </c>
      <c r="M277" s="111">
        <f>IF(FN_MC!J279="","*",FN_MC!J279)</f>
        <v>72</v>
      </c>
      <c r="N277" s="288">
        <f>IF(FN_MC!K279="","*",FN_MC!K279)</f>
        <v>255.5</v>
      </c>
      <c r="O277" s="288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>PCM</v>
      </c>
      <c r="U277" s="110" t="str">
        <f>IF(FN_MC!W279="","*",FN_MC!W279)</f>
        <v>Inspeção vagão via</v>
      </c>
      <c r="V277" s="112">
        <f ca="1">_xlfn.XLOOKUP(G277&amp;$V$2,BS_CONTROLE[CHAVE],BS_CONTROLE[Quantidade_11],"-")</f>
        <v>1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>
      <c r="A278" s="109" t="str">
        <f>IF(FN_MC!Y280="","*",FN_MC!Y280)</f>
        <v>SIM</v>
      </c>
      <c r="B278" s="109" t="str">
        <f>IF(FN_MC!X280="","*",FN_MC!X280)</f>
        <v>Contrato</v>
      </c>
      <c r="C278" s="109" t="str">
        <f>IF(FN_MC!Z280="","*",FN_MC!Z280)</f>
        <v>*</v>
      </c>
      <c r="D278" s="110" t="str">
        <f>IF(FN_MC!S280="","*",FN_MC!S280)</f>
        <v>FERRONORTE</v>
      </c>
      <c r="E278" s="110" t="str">
        <f>IF(FN_MC!T280="","*",FN_MC!T280)</f>
        <v>TMI-TCS</v>
      </c>
      <c r="F278" s="110">
        <f>IF(FN_MC!B280="","*",FN_MC!B280)</f>
        <v>46013</v>
      </c>
      <c r="G278" s="110" t="str">
        <f>IF(FN_MC!D280="","*",FN_MC!D280)</f>
        <v>A60</v>
      </c>
      <c r="H278" s="110" t="str">
        <f>IF(FN_MC!F280="","*",FN_MC!F280)</f>
        <v>DETECÇÃO - RONDA 7 DIAS</v>
      </c>
      <c r="I278" s="110" t="str">
        <f>IF(FN_MC!H280="","*",FN_MC!H280)</f>
        <v>TMITRP</v>
      </c>
      <c r="J278" s="110" t="str">
        <f>IF(FN_MC!I280="","*",FN_MC!I280)</f>
        <v>TCS</v>
      </c>
      <c r="K278" s="110" t="str">
        <f>IF(FN_MC!M280="","*",FN_MC!M280)</f>
        <v>TMITRP-TCS</v>
      </c>
      <c r="L278" s="110" t="str">
        <f>IF(FN_MC!N280="","*",FN_MC!N280)</f>
        <v>TMITRPTCS</v>
      </c>
      <c r="M278" s="111">
        <f>IF(FN_MC!J280="","*",FN_MC!J280)</f>
        <v>74</v>
      </c>
      <c r="N278" s="288">
        <f>IF(FN_MC!K280="","*",FN_MC!K280)</f>
        <v>8</v>
      </c>
      <c r="O278" s="288" t="str">
        <f>IF(FN_MC!L280="","*",FN_MC!L280)</f>
        <v>-</v>
      </c>
      <c r="P278" s="111"/>
      <c r="Q278" s="128">
        <f>IF(FN_MC!O280="","*",FN_MC!O280)</f>
        <v>0.375</v>
      </c>
      <c r="R278" s="128">
        <f>IF(FN_MC!P280="","*",FN_MC!P280)</f>
        <v>4.1666666666666664E-2</v>
      </c>
      <c r="S278" s="110" t="str">
        <f>IF(FN_MC!Q280="","*",CONCATENATE(FN_MC!Q280," ",FN_MC!R280))</f>
        <v>290 KM</v>
      </c>
      <c r="T278" s="110" t="str">
        <f>IF(FN_MC!V280="","*",FN_MC!V280)</f>
        <v>Clayton</v>
      </c>
      <c r="U278" s="110" t="str">
        <f>IF(FN_MC!W280="","*",FN_MC!W280)</f>
        <v xml:space="preserve">Ronda 7 dias </v>
      </c>
      <c r="V278" s="112">
        <f ca="1">_xlfn.XLOOKUP(G278&amp;$V$2,BS_CONTROLE[CHAVE],BS_CONTROLE[Quantidade_11],"-")</f>
        <v>26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88" t="str">
        <f>IF(FN_MC!K281="","*",FN_MC!K281)</f>
        <v>*</v>
      </c>
      <c r="O279" s="288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88" t="str">
        <f>IF(FN_MC!K282="","*",FN_MC!K282)</f>
        <v>*</v>
      </c>
      <c r="O280" s="288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*</v>
      </c>
      <c r="D281" s="110" t="str">
        <f>IF(FN_MC!S283="","*",FN_MC!S283)</f>
        <v>FERRONORTE</v>
      </c>
      <c r="E281" s="110" t="str">
        <f>IF(FN_MC!T283="","*",FN_MC!T283)</f>
        <v>TGR-TRO</v>
      </c>
      <c r="F281" s="110">
        <f>IF(FN_MC!B283="","*",FN_MC!B283)</f>
        <v>46014</v>
      </c>
      <c r="G281" s="110" t="str">
        <f>IF(FN_MC!D283="","*",FN_MC!D283)</f>
        <v>A80</v>
      </c>
      <c r="H281" s="110" t="str">
        <f>IF(FN_MC!F283="","*",FN_MC!F283)</f>
        <v>DETECÇÃO - RONDA 7 DIAS</v>
      </c>
      <c r="I281" s="110" t="str">
        <f>IF(FN_MC!H283="","*",FN_MC!H283)</f>
        <v>TIQ</v>
      </c>
      <c r="J281" s="110" t="str">
        <f>IF(FN_MC!I283="","*",FN_MC!I283)</f>
        <v xml:space="preserve">TGR </v>
      </c>
      <c r="K281" s="110" t="str">
        <f>IF(FN_MC!M283="","*",FN_MC!M283)</f>
        <v>TIQ-TGR</v>
      </c>
      <c r="L281" s="110" t="str">
        <f>IF(FN_MC!N283="","*",FN_MC!N283)</f>
        <v>TIQ-TGR</v>
      </c>
      <c r="M281" s="111">
        <f>IF(FN_MC!J283="","*",FN_MC!J283)</f>
        <v>98</v>
      </c>
      <c r="N281" s="288">
        <f>IF(FN_MC!K283="","*",FN_MC!K283)</f>
        <v>616.654</v>
      </c>
      <c r="O281" s="288">
        <f>IF(FN_MC!L283="","*",FN_MC!L283)</f>
        <v>497.9</v>
      </c>
      <c r="P281" s="111"/>
      <c r="Q281" s="128">
        <f>IF(FN_MC!O283="","*",FN_MC!O283)</f>
        <v>0.41666666666666669</v>
      </c>
      <c r="R281" s="128">
        <f>IF(FN_MC!P283="","*",FN_MC!P283)</f>
        <v>4.1666666666666664E-2</v>
      </c>
      <c r="S281" s="110" t="str">
        <f>IF(FN_MC!Q283="","*",CONCATENATE(FN_MC!Q283," ",FN_MC!R283))</f>
        <v>117 KM</v>
      </c>
      <c r="T281" s="110" t="str">
        <f>IF(FN_MC!V283="","*",FN_MC!V283)</f>
        <v>Cleyton</v>
      </c>
      <c r="U281" s="110" t="str">
        <f>IF(FN_MC!W283="","*",FN_MC!W283)</f>
        <v>Ronda 7 dias</v>
      </c>
      <c r="V281" s="112">
        <f ca="1">_xlfn.XLOOKUP(G281&amp;$V$2,BS_CONTROLE[CHAVE],BS_CONTROLE[Quantidade_11],"-")</f>
        <v>142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88" t="str">
        <f>IF(FN_MC!K284="","*",FN_MC!K284)</f>
        <v>*</v>
      </c>
      <c r="O282" s="288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SIM</v>
      </c>
      <c r="B283" s="109" t="str">
        <f>IF(FN_MC!X285="","*",FN_MC!X285)</f>
        <v>Contrato</v>
      </c>
      <c r="C283" s="109" t="str">
        <f>IF(FN_MC!Z285="","*",FN_MC!Z285)</f>
        <v>*</v>
      </c>
      <c r="D283" s="110" t="str">
        <f>IF(FN_MC!S285="","*",FN_MC!S285)</f>
        <v>FERRONORTE</v>
      </c>
      <c r="E283" s="110" t="str">
        <f>IF(FN_MC!T285="","*",FN_MC!T285)</f>
        <v>TGR-TRO</v>
      </c>
      <c r="F283" s="110">
        <f>IF(FN_MC!B285="","*",FN_MC!B285)</f>
        <v>46014</v>
      </c>
      <c r="G283" s="110" t="str">
        <f>IF(FN_MC!D285="","*",FN_MC!D285)</f>
        <v>W50</v>
      </c>
      <c r="H283" s="110" t="str">
        <f>IF(FN_MC!F285="","*",FN_MC!F285)</f>
        <v>PDM - PEDRA - DESCARGA</v>
      </c>
      <c r="I283" s="110" t="str">
        <f>IF(FN_MC!H285="","*",FN_MC!H285)</f>
        <v>TGR2</v>
      </c>
      <c r="J283" s="110" t="str">
        <f>IF(FN_MC!I285="","*",FN_MC!I285)</f>
        <v>TGR2</v>
      </c>
      <c r="K283" s="110" t="str">
        <f>IF(FN_MC!M285="","*",FN_MC!M285)</f>
        <v>TGR-TBE</v>
      </c>
      <c r="L283" s="110">
        <f>IF(FN_MC!N285="","*",FN_MC!N285)</f>
        <v>512521</v>
      </c>
      <c r="M283" s="111">
        <f>IF(FN_MC!J285="","*",FN_MC!J285)</f>
        <v>98</v>
      </c>
      <c r="N283" s="288">
        <f>IF(FN_MC!K285="","*",FN_MC!K285)</f>
        <v>519</v>
      </c>
      <c r="O283" s="288">
        <f>IF(FN_MC!L285="","*",FN_MC!L285)</f>
        <v>514</v>
      </c>
      <c r="P283" s="111"/>
      <c r="Q283" s="128">
        <f>IF(FN_MC!O285="","*",FN_MC!O285)</f>
        <v>0.375</v>
      </c>
      <c r="R283" s="128">
        <f>IF(FN_MC!P285="","*",FN_MC!P285)</f>
        <v>8.3333333333333329E-2</v>
      </c>
      <c r="S283" s="110" t="str">
        <f>IF(FN_MC!Q285="","*",CONCATENATE(FN_MC!Q285," ",FN_MC!R285))</f>
        <v>25 VAGÕES</v>
      </c>
      <c r="T283" s="110" t="str">
        <f>IF(FN_MC!V285="","*",FN_MC!V285)</f>
        <v>Cleyton</v>
      </c>
      <c r="U283" s="110" t="str">
        <f>IF(FN_MC!W285="","*",FN_MC!W285)</f>
        <v xml:space="preserve">descarga de pedra </v>
      </c>
      <c r="V283" s="112">
        <f ca="1">_xlfn.XLOOKUP(G283&amp;$V$2,BS_CONTROLE[CHAVE],BS_CONTROLE[Quantidade_11],"-")</f>
        <v>1</v>
      </c>
      <c r="W283" s="112">
        <f ca="1">_xlfn.XLOOKUP(G283&amp;$W$2,BS_CONTROLE[CHAVE],BS_CONTROLE[Quantidade_11],"-")</f>
        <v>0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SIM</v>
      </c>
      <c r="B284" s="109" t="str">
        <f>IF(FN_MC!X286="","*",FN_MC!X286)</f>
        <v>Contrato</v>
      </c>
      <c r="C284" s="109" t="str">
        <f>IF(FN_MC!Z286="","*",FN_MC!Z286)</f>
        <v>*</v>
      </c>
      <c r="D284" s="110" t="str">
        <f>IF(FN_MC!S286="","*",FN_MC!S286)</f>
        <v>FERRONORTE</v>
      </c>
      <c r="E284" s="110" t="str">
        <f>IF(FN_MC!T286="","*",FN_MC!T286)</f>
        <v>TCS-TGR</v>
      </c>
      <c r="F284" s="110">
        <f>IF(FN_MC!B286="","*",FN_MC!B286)</f>
        <v>46014</v>
      </c>
      <c r="G284" s="110" t="str">
        <f>IF(FN_MC!D286="","*",FN_MC!D286)</f>
        <v>V86</v>
      </c>
      <c r="H284" s="110" t="str">
        <f>IF(FN_MC!F286="","*",FN_MC!F286)</f>
        <v>MECANIZAÇÃO - SOCADORA</v>
      </c>
      <c r="I284" s="110" t="str">
        <f>IF(FN_MC!H286="","*",FN_MC!H286)</f>
        <v>TOM</v>
      </c>
      <c r="J284" s="110" t="str">
        <f>IF(FN_MC!I286="","*",FN_MC!I286)</f>
        <v>TOM</v>
      </c>
      <c r="K284" s="110" t="str">
        <f>IF(FN_MC!M286="","*",FN_MC!M286)</f>
        <v>TBR-TGR</v>
      </c>
      <c r="L284" s="110" t="str">
        <f>IF(FN_MC!N286="","*",FN_MC!N286)</f>
        <v>TBR487</v>
      </c>
      <c r="M284" s="111">
        <f>IF(FN_MC!J286="","*",FN_MC!J286)</f>
        <v>74</v>
      </c>
      <c r="N284" s="288">
        <f>IF(FN_MC!K286="","*",FN_MC!K286)</f>
        <v>483.803</v>
      </c>
      <c r="O284" s="288">
        <f>IF(FN_MC!L286="","*",FN_MC!L286)</f>
        <v>485.31</v>
      </c>
      <c r="P284" s="111"/>
      <c r="Q284" s="128">
        <f>IF(FN_MC!O286="","*",FN_MC!O286)</f>
        <v>0.375</v>
      </c>
      <c r="R284" s="128">
        <f>IF(FN_MC!P286="","*",FN_MC!P286)</f>
        <v>0.125</v>
      </c>
      <c r="S284" s="110" t="str">
        <f>IF(FN_MC!Q286="","*",CONCATENATE(FN_MC!Q286," ",FN_MC!R286))</f>
        <v>1680 M</v>
      </c>
      <c r="T284" s="110" t="str">
        <f>IF(FN_MC!V286="","*",FN_MC!V286)</f>
        <v>Antonioni</v>
      </c>
      <c r="U284" s="110" t="str">
        <f>IF(FN_MC!W286="","*",FN_MC!W286)</f>
        <v>Socaria mecanizada</v>
      </c>
      <c r="V284" s="112">
        <f ca="1">_xlfn.XLOOKUP(G284&amp;$V$2,BS_CONTROLE[CHAVE],BS_CONTROLE[Quantidade_11],"-")</f>
        <v>390</v>
      </c>
      <c r="W284" s="112" t="str">
        <f ca="1">_xlfn.XLOOKUP(G284&amp;$W$2,BS_CONTROLE[CHAVE],BS_CONTROLE[Quantidade_11],"-")</f>
        <v>-</v>
      </c>
      <c r="X284" s="112">
        <f ca="1">_xlfn.XLOOKUP(G284&amp;$X$2,BS_CONTROLE[CHAVE],BS_CONTROLE[Quantidade_11],"-")</f>
        <v>500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88" t="str">
        <f>IF(FN_MC!K287="","*",FN_MC!K287)</f>
        <v>*</v>
      </c>
      <c r="O285" s="288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Extra</v>
      </c>
      <c r="C286" s="109" t="str">
        <f>IF(FN_MC!Z288="","*",FN_MC!Z288)</f>
        <v>*</v>
      </c>
      <c r="D286" s="110" t="str">
        <f>IF(FN_MC!S288="","*",FN_MC!S288)</f>
        <v>FERRONORTE</v>
      </c>
      <c r="E286" s="110" t="str">
        <f>IF(FN_MC!T288="","*",FN_MC!T288)</f>
        <v>TMI-TCS</v>
      </c>
      <c r="F286" s="110">
        <f>IF(FN_MC!B288="","*",FN_MC!B288)</f>
        <v>46014</v>
      </c>
      <c r="G286" s="110" t="str">
        <f>IF(FN_MC!D288="","*",FN_MC!D288)</f>
        <v>MARCOS (TF-520)</v>
      </c>
      <c r="H286" s="110" t="str">
        <f>IF(FN_MC!F288="","*",FN_MC!F288)</f>
        <v>PDM - SOLDA</v>
      </c>
      <c r="I286" s="110" t="str">
        <f>IF(FN_MC!H288="","*",FN_MC!H288)</f>
        <v>TMR326</v>
      </c>
      <c r="J286" s="110" t="str">
        <f>IF(FN_MC!I288="","*",FN_MC!I288)</f>
        <v>-</v>
      </c>
      <c r="K286" s="110" t="str">
        <f>IF(FN_MC!M288="","*",FN_MC!M288)</f>
        <v>TJA-TCS</v>
      </c>
      <c r="L286" s="110" t="str">
        <f>IF(FN_MC!N288="","*",FN_MC!N288)</f>
        <v>TJA277</v>
      </c>
      <c r="M286" s="111">
        <f>IF(FN_MC!J288="","*",FN_MC!J288)</f>
        <v>74</v>
      </c>
      <c r="N286" s="288">
        <f>IF(FN_MC!K288="","*",FN_MC!K288)</f>
        <v>267</v>
      </c>
      <c r="O286" s="288" t="str">
        <f>IF(FN_MC!L288="","*",FN_MC!L288)</f>
        <v>-</v>
      </c>
      <c r="P286" s="111"/>
      <c r="Q286" s="128">
        <f>IF(FN_MC!O288="","*",FN_MC!O288)</f>
        <v>0.375</v>
      </c>
      <c r="R286" s="128">
        <f>IF(FN_MC!P288="","*",FN_MC!P288)</f>
        <v>6.25E-2</v>
      </c>
      <c r="S286" s="110" t="str">
        <f>IF(FN_MC!Q288="","*",CONCATENATE(FN_MC!Q288," ",FN_MC!R288))</f>
        <v>1 Nº DE SOLDA</v>
      </c>
      <c r="T286" s="110" t="str">
        <f>IF(FN_MC!V288="","*",FN_MC!V288)</f>
        <v>Marcos</v>
      </c>
      <c r="U286" s="110" t="str">
        <f>IF(FN_MC!W288="","*",FN_MC!W288)</f>
        <v>Execução de soldas - Condicionado à temperatura</v>
      </c>
      <c r="V286" s="112">
        <f ca="1">_xlfn.XLOOKUP(G286&amp;$V$2,BS_CONTROLE[CHAVE],BS_CONTROLE[Quantidade_11],"-")</f>
        <v>2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88" t="str">
        <f>IF(FN_MC!K289="","*",FN_MC!K289)</f>
        <v>*</v>
      </c>
      <c r="O287" s="288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88" t="str">
        <f>IF(FN_MC!K290="","*",FN_MC!K290)</f>
        <v>*</v>
      </c>
      <c r="O288" s="288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88" t="str">
        <f>IF(FN_MC!K291="","*",FN_MC!K291)</f>
        <v>*</v>
      </c>
      <c r="O289" s="288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SIM</v>
      </c>
      <c r="B290" s="109" t="str">
        <f>IF(FN_MC!X292="","*",FN_MC!X292)</f>
        <v>Contrato</v>
      </c>
      <c r="C290" s="109" t="str">
        <f>IF(FN_MC!Z292="","*",FN_MC!Z292)</f>
        <v>*</v>
      </c>
      <c r="D290" s="110" t="str">
        <f>IF(FN_MC!S292="","*",FN_MC!S292)</f>
        <v>FERRONORTE</v>
      </c>
      <c r="E290" s="110" t="str">
        <f>IF(FN_MC!T292="","*",FN_MC!T292)</f>
        <v>TMI-TCS</v>
      </c>
      <c r="F290" s="110">
        <f>IF(FN_MC!B292="","*",FN_MC!B292)</f>
        <v>46014</v>
      </c>
      <c r="G290" s="110" t="str">
        <f>IF(FN_MC!D292="","*",FN_MC!D292)</f>
        <v>ANISIO (TF-514)</v>
      </c>
      <c r="H290" s="110" t="str">
        <f>IF(FN_MC!F292="","*",FN_MC!F292)</f>
        <v>PDM - AMV - JACARÉ</v>
      </c>
      <c r="I290" s="110" t="str">
        <f>IF(FN_MC!H292="","*",FN_MC!H292)</f>
        <v>-</v>
      </c>
      <c r="J290" s="110" t="str">
        <f>IF(FN_MC!I292="","*",FN_MC!I292)</f>
        <v>-</v>
      </c>
      <c r="K290" s="110" t="str">
        <f>IF(FN_MC!M292="","*",FN_MC!M292)</f>
        <v>TRP-S</v>
      </c>
      <c r="L290" s="110" t="str">
        <f>IF(FN_MC!N292="","*",FN_MC!N292)</f>
        <v>TRPS</v>
      </c>
      <c r="M290" s="111">
        <f>IF(FN_MC!J292="","*",FN_MC!J292)</f>
        <v>74</v>
      </c>
      <c r="N290" s="288">
        <f>IF(FN_MC!K292="","*",FN_MC!K292)</f>
        <v>5.7</v>
      </c>
      <c r="O290" s="288" t="str">
        <f>IF(FN_MC!L292="","*",FN_MC!L292)</f>
        <v>-</v>
      </c>
      <c r="P290" s="111"/>
      <c r="Q290" s="128">
        <f>IF(FN_MC!O292="","*",FN_MC!O292)</f>
        <v>0.41666666666666669</v>
      </c>
      <c r="R290" s="128">
        <f>IF(FN_MC!P292="","*",FN_MC!P292)</f>
        <v>8.3333333333333329E-2</v>
      </c>
      <c r="S290" s="110" t="str">
        <f>IF(FN_MC!Q292="","*",CONCATENATE(FN_MC!Q292," ",FN_MC!R292))</f>
        <v>1 Nº DE PEÇAS</v>
      </c>
      <c r="T290" s="110" t="str">
        <f>IF(FN_MC!V292="","*",FN_MC!V292)</f>
        <v>Anisio</v>
      </c>
      <c r="U290" s="110" t="str">
        <f>IF(FN_MC!W292="","*",FN_MC!W292)</f>
        <v>Substituição de jacaré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88" t="str">
        <f>IF(FN_MC!K293="","*",FN_MC!K293)</f>
        <v>*</v>
      </c>
      <c r="O291" s="288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*</v>
      </c>
      <c r="D292" s="110" t="str">
        <f>IF(FN_MC!S294="","*",FN_MC!S294)</f>
        <v>MALHA CENTRAL</v>
      </c>
      <c r="E292" s="110" t="str">
        <f>IF(FN_MC!T294="","*",FN_MC!T294)</f>
        <v>RAMAL</v>
      </c>
      <c r="F292" s="110">
        <f>IF(FN_MC!B294="","*",FN_MC!B294)</f>
        <v>46014</v>
      </c>
      <c r="G292" s="110" t="str">
        <f>IF(FN_MC!D294="","*",FN_MC!D294)</f>
        <v>E17</v>
      </c>
      <c r="H292" s="110" t="str">
        <f>IF(FN_MC!F294="","*",FN_MC!F294)</f>
        <v>CAMINHÃO DE SOLDA</v>
      </c>
      <c r="I292" s="110" t="str">
        <f>IF(FN_MC!H294="","*",FN_MC!H294)</f>
        <v>ZDK2</v>
      </c>
      <c r="J292" s="110" t="str">
        <f>IF(FN_MC!I294="","*",FN_MC!I294)</f>
        <v>ZDK2</v>
      </c>
      <c r="K292" s="110" t="str">
        <f>IF(FN_MC!M294="","*",FN_MC!M294)</f>
        <v>ZVT-ZDK</v>
      </c>
      <c r="L292" s="110" t="str">
        <f>IF(FN_MC!N294="","*",FN_MC!N294)</f>
        <v>ZVTZDK</v>
      </c>
      <c r="M292" s="111">
        <f>IF(FN_MC!J294="","*",FN_MC!J294)</f>
        <v>78</v>
      </c>
      <c r="N292" s="288">
        <f>IF(FN_MC!K294="","*",FN_MC!K294)</f>
        <v>250</v>
      </c>
      <c r="O292" s="288">
        <f>IF(FN_MC!L294="","*",FN_MC!L294)</f>
        <v>244</v>
      </c>
      <c r="P292" s="111"/>
      <c r="Q292" s="128">
        <f>IF(FN_MC!O294="","*",FN_MC!O294)</f>
        <v>0.375</v>
      </c>
      <c r="R292" s="128">
        <f>IF(FN_MC!P294="","*",FN_MC!P294)</f>
        <v>0.125</v>
      </c>
      <c r="S292" s="110" t="str">
        <f>IF(FN_MC!Q294="","*",CONCATENATE(FN_MC!Q294," ",FN_MC!R294))</f>
        <v>3 Nº DE SOLDA</v>
      </c>
      <c r="T292" s="110" t="str">
        <f>IF(FN_MC!V294="","*",FN_MC!V294)</f>
        <v>Higor</v>
      </c>
      <c r="U292" s="110" t="str">
        <f>IF(FN_MC!W294="","*",FN_MC!W294)</f>
        <v>Caminhão de solda</v>
      </c>
      <c r="V292" s="112">
        <f ca="1">_xlfn.XLOOKUP(G292&amp;$V$2,BS_CONTROLE[CHAVE],BS_CONTROLE[Quantidade_11],"-")</f>
        <v>3</v>
      </c>
      <c r="W292" s="112">
        <f ca="1">_xlfn.XLOOKUP(G292&amp;$W$2,BS_CONTROLE[CHAVE],BS_CONTROLE[Quantidade_11],"-")</f>
        <v>0</v>
      </c>
      <c r="X292" s="112">
        <f ca="1">_xlfn.XLOOKUP(G292&amp;$X$2,BS_CONTROLE[CHAVE],BS_CONTROLE[Quantidade_11],"-")</f>
        <v>3</v>
      </c>
    </row>
    <row r="293" spans="1:24" s="113" customFormat="1" hidden="1">
      <c r="A293" s="109" t="str">
        <f>IF(FN_MC!Y295="","*",FN_MC!Y295)</f>
        <v>OPORTUNIDADE</v>
      </c>
      <c r="B293" s="109" t="str">
        <f>IF(FN_MC!X295="","*",FN_MC!X295)</f>
        <v>Oportunidade</v>
      </c>
      <c r="C293" s="109" t="str">
        <f>IF(FN_MC!Z295="","*",FN_MC!Z295)</f>
        <v>*</v>
      </c>
      <c r="D293" s="110" t="str">
        <f>IF(FN_MC!S295="","*",FN_MC!S295)</f>
        <v>MALHA CENTRAL</v>
      </c>
      <c r="E293" s="110" t="str">
        <f>IF(FN_MC!T295="","*",FN_MC!T295)</f>
        <v>RAMAL</v>
      </c>
      <c r="F293" s="110">
        <f>IF(FN_MC!B295="","*",FN_MC!B295)</f>
        <v>46014</v>
      </c>
      <c r="G293" s="110" t="str">
        <f>IF(FN_MC!D295="","*",FN_MC!D295)</f>
        <v>E18</v>
      </c>
      <c r="H293" s="110" t="str">
        <f>IF(FN_MC!F295="","*",FN_MC!F295)</f>
        <v>CAMINHÃO DE SOLDA</v>
      </c>
      <c r="I293" s="110" t="str">
        <f>IF(FN_MC!H295="","*",FN_MC!H295)</f>
        <v>ZIQZQY</v>
      </c>
      <c r="J293" s="110" t="str">
        <f>IF(FN_MC!I295="","*",FN_MC!I295)</f>
        <v>ZIQZQY</v>
      </c>
      <c r="K293" s="110" t="str">
        <f>IF(FN_MC!M295="","*",FN_MC!M295)</f>
        <v>ZIQ-ZQY</v>
      </c>
      <c r="L293" s="110" t="str">
        <f>IF(FN_MC!N295="","*",FN_MC!N295)</f>
        <v>ZIQZQY</v>
      </c>
      <c r="M293" s="111">
        <f>IF(FN_MC!J295="","*",FN_MC!J295)</f>
        <v>78</v>
      </c>
      <c r="N293" s="288">
        <f>IF(FN_MC!K295="","*",FN_MC!K295)</f>
        <v>178</v>
      </c>
      <c r="O293" s="288">
        <f>IF(FN_MC!L295="","*",FN_MC!L295)</f>
        <v>175</v>
      </c>
      <c r="P293" s="111"/>
      <c r="Q293" s="128">
        <f>IF(FN_MC!O295="","*",FN_MC!O295)</f>
        <v>0.35416666666666669</v>
      </c>
      <c r="R293" s="128">
        <f>IF(FN_MC!P295="","*",FN_MC!P295)</f>
        <v>0.125</v>
      </c>
      <c r="S293" s="110" t="str">
        <f>IF(FN_MC!Q295="","*",CONCATENATE(FN_MC!Q295," ",FN_MC!R295))</f>
        <v>3 Nº DE SOLDA</v>
      </c>
      <c r="T293" s="110" t="str">
        <f>IF(FN_MC!V295="","*",FN_MC!V295)</f>
        <v>Higor</v>
      </c>
      <c r="U293" s="110" t="str">
        <f>IF(FN_MC!W295="","*",FN_MC!W295)</f>
        <v>Caminhão de solda</v>
      </c>
      <c r="V293" s="112">
        <f ca="1">_xlfn.XLOOKUP(G293&amp;$V$2,BS_CONTROLE[CHAVE],BS_CONTROLE[Quantidade_11],"-")</f>
        <v>0</v>
      </c>
      <c r="W293" s="112">
        <f ca="1">_xlfn.XLOOKUP(G293&amp;$W$2,BS_CONTROLE[CHAVE],BS_CONTROLE[Quantidade_11],"-")</f>
        <v>0</v>
      </c>
      <c r="X293" s="112">
        <f ca="1">_xlfn.XLOOKUP(G293&amp;$X$2,BS_CONTROLE[CHAVE],BS_CONTROLE[Quantidade_11],"-")</f>
        <v>3</v>
      </c>
    </row>
    <row r="294" spans="1:24" s="113" customFormat="1" hidden="1">
      <c r="A294" s="109" t="str">
        <f>IF(FN_MC!Y296="","*",FN_MC!Y296)</f>
        <v>OPORTUNIDADE</v>
      </c>
      <c r="B294" s="109" t="str">
        <f>IF(FN_MC!X296="","*",FN_MC!X296)</f>
        <v>Oportunidade</v>
      </c>
      <c r="C294" s="109" t="str">
        <f>IF(FN_MC!Z296="","*",FN_MC!Z296)</f>
        <v>*</v>
      </c>
      <c r="D294" s="110" t="str">
        <f>IF(FN_MC!S296="","*",FN_MC!S296)</f>
        <v>MALHA CENTRAL</v>
      </c>
      <c r="E294" s="110" t="str">
        <f>IF(FN_MC!T296="","*",FN_MC!T296)</f>
        <v>RAMAL</v>
      </c>
      <c r="F294" s="110">
        <f>IF(FN_MC!B296="","*",FN_MC!B296)</f>
        <v>46014</v>
      </c>
      <c r="G294" s="110" t="str">
        <f>IF(FN_MC!D296="","*",FN_MC!D296)</f>
        <v>V93</v>
      </c>
      <c r="H294" s="110" t="str">
        <f>IF(FN_MC!F296="","*",FN_MC!F296)</f>
        <v>MECANIZAÇÃO - SOCADORA</v>
      </c>
      <c r="I294" s="110" t="str">
        <f>IF(FN_MC!H296="","*",FN_MC!H296)</f>
        <v>ZFH2</v>
      </c>
      <c r="J294" s="110" t="str">
        <f>IF(FN_MC!I296="","*",FN_MC!I296)</f>
        <v>ZFH2</v>
      </c>
      <c r="K294" s="110" t="str">
        <f>IF(FN_MC!M296="","*",FN_MC!M296)</f>
        <v>ZQY-ZFH</v>
      </c>
      <c r="L294" s="110" t="str">
        <f>IF(FN_MC!N296="","*",FN_MC!N296)</f>
        <v>ZQYZFH</v>
      </c>
      <c r="M294" s="111">
        <f>IF(FN_MC!J296="","*",FN_MC!J296)</f>
        <v>78</v>
      </c>
      <c r="N294" s="288">
        <f>IF(FN_MC!K296="","*",FN_MC!K296)</f>
        <v>185</v>
      </c>
      <c r="O294" s="288">
        <f>IF(FN_MC!L296="","*",FN_MC!L296)</f>
        <v>182</v>
      </c>
      <c r="P294" s="111"/>
      <c r="Q294" s="128">
        <f>IF(FN_MC!O296="","*",FN_MC!O296)</f>
        <v>0.375</v>
      </c>
      <c r="R294" s="128">
        <f>IF(FN_MC!P296="","*",FN_MC!P296)</f>
        <v>8.3333333333333329E-2</v>
      </c>
      <c r="S294" s="110" t="str">
        <f>IF(FN_MC!Q296="","*",CONCATENATE(FN_MC!Q296," ",FN_MC!R296))</f>
        <v>1000 M</v>
      </c>
      <c r="T294" s="110" t="str">
        <f>IF(FN_MC!V296="","*",FN_MC!V296)</f>
        <v>Antonioni</v>
      </c>
      <c r="U294" s="110" t="str">
        <f>IF(FN_MC!W296="","*",FN_MC!W296)</f>
        <v>Socaria mecanizada</v>
      </c>
      <c r="V294" s="112">
        <f ca="1">_xlfn.XLOOKUP(G294&amp;$V$2,BS_CONTROLE[CHAVE],BS_CONTROLE[Quantidade_11],"-")</f>
        <v>550</v>
      </c>
      <c r="W294" s="112">
        <f ca="1">_xlfn.XLOOKUP(G294&amp;$W$2,BS_CONTROLE[CHAVE],BS_CONTROLE[Quantidade_11],"-")</f>
        <v>0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IF(FN_MC!Y297="","*",FN_MC!Y297)</f>
        <v>OPORTUNIDADE</v>
      </c>
      <c r="B295" s="109" t="str">
        <f>IF(FN_MC!X297="","*",FN_MC!X297)</f>
        <v>Oportunidade</v>
      </c>
      <c r="C295" s="109" t="str">
        <f>IF(FN_MC!Z297="","*",FN_MC!Z297)</f>
        <v>*</v>
      </c>
      <c r="D295" s="110" t="str">
        <f>IF(FN_MC!S297="","*",FN_MC!S297)</f>
        <v>MALHA CENTRAL</v>
      </c>
      <c r="E295" s="110" t="str">
        <f>IF(FN_MC!T297="","*",FN_MC!T297)</f>
        <v>RAMAL</v>
      </c>
      <c r="F295" s="110">
        <f>IF(FN_MC!B297="","*",FN_MC!B297)</f>
        <v>46014</v>
      </c>
      <c r="G295" s="110" t="str">
        <f>IF(FN_MC!D297="","*",FN_MC!D297)</f>
        <v>N21</v>
      </c>
      <c r="H295" s="110" t="str">
        <f>IF(FN_MC!F297="","*",FN_MC!F297)</f>
        <v>DESLOCAMENTO</v>
      </c>
      <c r="I295" s="110" t="str">
        <f>IF(FN_MC!H297="","*",FN_MC!H297)</f>
        <v>ZTOZFT3</v>
      </c>
      <c r="J295" s="110" t="str">
        <f>IF(FN_MC!I297="","*",FN_MC!I297)</f>
        <v>ZTOZFT3</v>
      </c>
      <c r="K295" s="110" t="str">
        <f>IF(FN_MC!M297="","*",FN_MC!M297)</f>
        <v>ZTO-ZGT</v>
      </c>
      <c r="L295" s="110" t="str">
        <f>IF(FN_MC!N297="","*",FN_MC!N297)</f>
        <v>ZTO-ZGT</v>
      </c>
      <c r="M295" s="111">
        <f>IF(FN_MC!J297="","*",FN_MC!J297)</f>
        <v>72</v>
      </c>
      <c r="N295" s="288">
        <f>IF(FN_MC!K297="","*",FN_MC!K297)</f>
        <v>260</v>
      </c>
      <c r="O295" s="288" t="str">
        <f>IF(FN_MC!L297="","*",FN_MC!L297)</f>
        <v>-</v>
      </c>
      <c r="P295" s="111"/>
      <c r="Q295" s="128">
        <f>IF(FN_MC!O297="","*",FN_MC!O297)</f>
        <v>0.33333333333333331</v>
      </c>
      <c r="R295" s="128">
        <f>IF(FN_MC!P297="","*",FN_MC!P297)</f>
        <v>4.1666666666666664E-2</v>
      </c>
      <c r="S295" s="110" t="str">
        <f>IF(FN_MC!Q297="","*",CONCATENATE(FN_MC!Q297," ",FN_MC!R297))</f>
        <v>1 BINÁRIO</v>
      </c>
      <c r="T295" s="110" t="str">
        <f>IF(FN_MC!V297="","*",FN_MC!V297)</f>
        <v>PCM</v>
      </c>
      <c r="U295" s="110" t="str">
        <f>IF(FN_MC!W297="","*",FN_MC!W297)</f>
        <v>Deslocamento para anexação de vagões em ZGT2</v>
      </c>
      <c r="V295" s="112">
        <f ca="1">_xlfn.XLOOKUP(G295&amp;$V$2,BS_CONTROLE[CHAVE],BS_CONTROLE[Quantidade_11],"-")</f>
        <v>1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OPORTUNIDADE</v>
      </c>
      <c r="B296" s="109" t="str">
        <f>IF(FN_MC!X298="","*",FN_MC!X298)</f>
        <v>Oportunidade</v>
      </c>
      <c r="C296" s="109" t="str">
        <f>IF(FN_MC!Z298="","*",FN_MC!Z298)</f>
        <v>*</v>
      </c>
      <c r="D296" s="110" t="str">
        <f>IF(FN_MC!S298="","*",FN_MC!S298)</f>
        <v>MALHA CENTRAL</v>
      </c>
      <c r="E296" s="110" t="str">
        <f>IF(FN_MC!T298="","*",FN_MC!T298)</f>
        <v>RAMAL</v>
      </c>
      <c r="F296" s="110">
        <f>IF(FN_MC!B298="","*",FN_MC!B298)</f>
        <v>46014</v>
      </c>
      <c r="G296" s="110" t="str">
        <f>IF(FN_MC!D298="","*",FN_MC!D298)</f>
        <v>V42</v>
      </c>
      <c r="H296" s="110" t="str">
        <f>IF(FN_MC!F298="","*",FN_MC!F298)</f>
        <v>MODERNIZAÇÃO - SOCADORA</v>
      </c>
      <c r="I296" s="110" t="str">
        <f>IF(FN_MC!H298="","*",FN_MC!H298)</f>
        <v>ZGT1</v>
      </c>
      <c r="J296" s="110" t="str">
        <f>IF(FN_MC!I298="","*",FN_MC!I298)</f>
        <v>ZGT1</v>
      </c>
      <c r="K296" s="110" t="str">
        <f>IF(FN_MC!M298="","*",FN_MC!M298)</f>
        <v>ZGT-ZXE</v>
      </c>
      <c r="L296" s="110" t="str">
        <f>IF(FN_MC!N298="","*",FN_MC!N298)</f>
        <v>ZGTZXE</v>
      </c>
      <c r="M296" s="111">
        <f>IF(FN_MC!J298="","*",FN_MC!J298)</f>
        <v>72</v>
      </c>
      <c r="N296" s="288">
        <f>IF(FN_MC!K298="","*",FN_MC!K298)</f>
        <v>319</v>
      </c>
      <c r="O296" s="288" t="str">
        <f>IF(FN_MC!L298="","*",FN_MC!L298)</f>
        <v>-</v>
      </c>
      <c r="P296" s="111"/>
      <c r="Q296" s="128">
        <f>IF(FN_MC!O298="","*",FN_MC!O298)</f>
        <v>0.27083333333333331</v>
      </c>
      <c r="R296" s="128">
        <f>IF(FN_MC!P298="","*",FN_MC!P298)</f>
        <v>8.3333333333333329E-2</v>
      </c>
      <c r="S296" s="110" t="str">
        <f>IF(FN_MC!Q298="","*",CONCATENATE(FN_MC!Q298," ",FN_MC!R298))</f>
        <v>400 M</v>
      </c>
      <c r="T296" s="110" t="str">
        <f>IF(FN_MC!V298="","*",FN_MC!V298)</f>
        <v xml:space="preserve">Ana </v>
      </c>
      <c r="U296" s="110" t="str">
        <f>IF(FN_MC!W298="","*",FN_MC!W298)</f>
        <v>Socaria mecanizada</v>
      </c>
      <c r="V296" s="112">
        <f ca="1">_xlfn.XLOOKUP(G296&amp;$V$2,BS_CONTROLE[CHAVE],BS_CONTROLE[Quantidade_11],"-")</f>
        <v>1000</v>
      </c>
      <c r="W296" s="112">
        <f ca="1">_xlfn.XLOOKUP(G296&amp;$W$2,BS_CONTROLE[CHAVE],BS_CONTROLE[Quantidade_11],"-")</f>
        <v>1610</v>
      </c>
      <c r="X296" s="112">
        <f ca="1">_xlfn.XLOOKUP(G296&amp;$X$2,BS_CONTROLE[CHAVE],BS_CONTROLE[Quantidade_11],"-")</f>
        <v>0</v>
      </c>
    </row>
    <row r="297" spans="1:24" s="113" customFormat="1" hidden="1">
      <c r="A297" s="109" t="str">
        <f>IF(FN_MC!Y299="","*",FN_MC!Y299)</f>
        <v>OPORTUNIDADE</v>
      </c>
      <c r="B297" s="109" t="str">
        <f>IF(FN_MC!X299="","*",FN_MC!X299)</f>
        <v>Extra</v>
      </c>
      <c r="C297" s="109" t="str">
        <f>IF(FN_MC!Z299="","*",FN_MC!Z299)</f>
        <v>*</v>
      </c>
      <c r="D297" s="110" t="str">
        <f>IF(FN_MC!S299="","*",FN_MC!S299)</f>
        <v>MALHA CENTRAL</v>
      </c>
      <c r="E297" s="110" t="str">
        <f>IF(FN_MC!T299="","*",FN_MC!T299)</f>
        <v>RAMAL</v>
      </c>
      <c r="F297" s="110">
        <f>IF(FN_MC!B299="","*",FN_MC!B299)</f>
        <v>46014</v>
      </c>
      <c r="G297" s="110" t="str">
        <f>IF(FN_MC!D299="","*",FN_MC!D299)</f>
        <v>V88</v>
      </c>
      <c r="H297" s="110" t="str">
        <f>IF(FN_MC!F299="","*",FN_MC!F299)</f>
        <v>MECANIZAÇÃO - MANUTENÇÃO</v>
      </c>
      <c r="I297" s="110" t="str">
        <f>IF(FN_MC!H299="","*",FN_MC!H299)</f>
        <v>ZFH2</v>
      </c>
      <c r="J297" s="110" t="str">
        <f>IF(FN_MC!I299="","*",FN_MC!I299)</f>
        <v>ZFH2</v>
      </c>
      <c r="K297" s="110" t="str">
        <f>IF(FN_MC!M299="","*",FN_MC!M299)</f>
        <v>ZFH</v>
      </c>
      <c r="L297" s="110" t="str">
        <f>IF(FN_MC!N299="","*",FN_MC!N299)</f>
        <v>ZFH1</v>
      </c>
      <c r="M297" s="111">
        <f>IF(FN_MC!J299="","*",FN_MC!J299)</f>
        <v>78</v>
      </c>
      <c r="N297" s="288">
        <f>IF(FN_MC!K299="","*",FN_MC!K299)</f>
        <v>190</v>
      </c>
      <c r="O297" s="288" t="str">
        <f>IF(FN_MC!L299="","*",FN_MC!L299)</f>
        <v>-</v>
      </c>
      <c r="P297" s="111"/>
      <c r="Q297" s="128">
        <f>IF(FN_MC!O299="","*",FN_MC!O299)</f>
        <v>0.33333333333333331</v>
      </c>
      <c r="R297" s="128">
        <f>IF(FN_MC!P299="","*",FN_MC!P299)</f>
        <v>4.1666666666666664E-2</v>
      </c>
      <c r="S297" s="110" t="str">
        <f>IF(FN_MC!Q299="","*",CONCATENATE(FN_MC!Q299," ",FN_MC!R299))</f>
        <v>1 BINÁRIO</v>
      </c>
      <c r="T297" s="110" t="str">
        <f>IF(FN_MC!V299="","*",FN_MC!V299)</f>
        <v>Antonioni</v>
      </c>
      <c r="U297" s="110" t="str">
        <f>IF(FN_MC!W299="","*",FN_MC!W299)</f>
        <v>Manutenção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88" t="str">
        <f>IF(FN_MC!K300="","*",FN_MC!K300)</f>
        <v>*</v>
      </c>
      <c r="O298" s="288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88" t="str">
        <f>IF(FN_MC!K301="","*",FN_MC!K301)</f>
        <v>*</v>
      </c>
      <c r="O299" s="288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88" t="str">
        <f>IF(FN_MC!K302="","*",FN_MC!K302)</f>
        <v>*</v>
      </c>
      <c r="O300" s="288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88" t="str">
        <f>IF(FN_MC!K303="","*",FN_MC!K303)</f>
        <v>*</v>
      </c>
      <c r="O301" s="288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88" t="str">
        <f>IF(FN_MC!K304="","*",FN_MC!K304)</f>
        <v>*</v>
      </c>
      <c r="O302" s="288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88" t="str">
        <f>IF(FN_MC!K305="","*",FN_MC!K305)</f>
        <v>*</v>
      </c>
      <c r="O303" s="288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88" t="str">
        <f>IF(FN_MC!K306="","*",FN_MC!K306)</f>
        <v>*</v>
      </c>
      <c r="O304" s="288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88" t="str">
        <f>IF(FN_MC!K307="","*",FN_MC!K307)</f>
        <v>*</v>
      </c>
      <c r="O305" s="288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IF(FN_MC!Y310="","*",FN_MC!Y310)</f>
        <v>*</v>
      </c>
      <c r="B306" s="109" t="str">
        <f>IF(FN_MC!X310="","*",FN_MC!X310)</f>
        <v>Oportunidade</v>
      </c>
      <c r="C306" s="109" t="str">
        <f>IF(FN_MC!Z310="","*",FN_MC!Z310)</f>
        <v>*</v>
      </c>
      <c r="D306" s="110" t="str">
        <f>IF(FN_MC!S310="","*",FN_MC!S310)</f>
        <v>FERRONORTE</v>
      </c>
      <c r="E306" s="110" t="str">
        <f>IF(FN_MC!T310="","*",FN_MC!T310)</f>
        <v>TMI-TCS</v>
      </c>
      <c r="F306" s="110">
        <f>IF(FN_MC!B310="","*",FN_MC!B310)</f>
        <v>46015</v>
      </c>
      <c r="G306" s="110" t="str">
        <f>IF(FN_MC!D310="","*",FN_MC!D310)</f>
        <v>MARCOS (TF-520)</v>
      </c>
      <c r="H306" s="110" t="str">
        <f>IF(FN_MC!F310="","*",FN_MC!F310)</f>
        <v>PDM - SOLDA</v>
      </c>
      <c r="I306" s="110" t="str">
        <f>IF(FN_MC!H310="","*",FN_MC!H310)</f>
        <v>TCS1</v>
      </c>
      <c r="J306" s="110" t="str">
        <f>IF(FN_MC!I310="","*",FN_MC!I310)</f>
        <v>-</v>
      </c>
      <c r="K306" s="110" t="str">
        <f>IF(FN_MC!M310="","*",FN_MC!M310)</f>
        <v>TCS</v>
      </c>
      <c r="L306" s="110" t="str">
        <f>IF(FN_MC!N310="","*",FN_MC!N310)</f>
        <v>TCS1</v>
      </c>
      <c r="M306" s="111">
        <f>IF(FN_MC!J310="","*",FN_MC!J310)</f>
        <v>74</v>
      </c>
      <c r="N306" s="288">
        <f>IF(FN_MC!K310="","*",FN_MC!K310)</f>
        <v>288.5</v>
      </c>
      <c r="O306" s="288" t="str">
        <f>IF(FN_MC!L310="","*",FN_MC!L310)</f>
        <v>-</v>
      </c>
      <c r="P306" s="111"/>
      <c r="Q306" s="128">
        <f>IF(FN_MC!O310="","*",FN_MC!O310)</f>
        <v>0.375</v>
      </c>
      <c r="R306" s="128">
        <f>IF(FN_MC!P310="","*",FN_MC!P310)</f>
        <v>6.25E-2</v>
      </c>
      <c r="S306" s="110" t="str">
        <f>IF(FN_MC!Q310="","*",CONCATENATE(FN_MC!Q310," ",FN_MC!R310))</f>
        <v>1 Nº DE SOLDA</v>
      </c>
      <c r="T306" s="110" t="str">
        <f>IF(FN_MC!V310="","*",FN_MC!V310)</f>
        <v>Cleyton</v>
      </c>
      <c r="U306" s="110" t="str">
        <f>IF(FN_MC!W310="","*",FN_MC!W310)</f>
        <v>Execução de soldas - Condicionado à temperatura</v>
      </c>
      <c r="V306" s="112">
        <f ca="1">_xlfn.XLOOKUP(G306&amp;$V$2,BS_CONTROLE[CHAVE],BS_CONTROLE[Quantidade_11],"-")</f>
        <v>2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IF(FN_MC!Y311="","*",FN_MC!Y311)</f>
        <v>*</v>
      </c>
      <c r="B307" s="109" t="str">
        <f>IF(FN_MC!X311="","*",FN_MC!X311)</f>
        <v>*</v>
      </c>
      <c r="C307" s="109" t="str">
        <f>IF(FN_MC!Z311="","*",FN_MC!Z311)</f>
        <v>*</v>
      </c>
      <c r="D307" s="110" t="str">
        <f>IF(FN_MC!S311="","*",FN_MC!S311)</f>
        <v>-</v>
      </c>
      <c r="E307" s="110" t="str">
        <f>IF(FN_MC!T311="","*",FN_MC!T311)</f>
        <v>-</v>
      </c>
      <c r="F307" s="110" t="str">
        <f>IF(FN_MC!B311="","*",FN_MC!B311)</f>
        <v>*</v>
      </c>
      <c r="G307" s="110" t="str">
        <f>IF(FN_MC!D311="","*",FN_MC!D311)</f>
        <v>*</v>
      </c>
      <c r="H307" s="110" t="str">
        <f>IF(FN_MC!F311="","*",FN_MC!F311)</f>
        <v>*</v>
      </c>
      <c r="I307" s="110" t="str">
        <f>IF(FN_MC!H311="","*",FN_MC!H311)</f>
        <v>*</v>
      </c>
      <c r="J307" s="110" t="str">
        <f>IF(FN_MC!I311="","*",FN_MC!I311)</f>
        <v>*</v>
      </c>
      <c r="K307" s="110" t="str">
        <f>IF(FN_MC!M311="","*",FN_MC!M311)</f>
        <v>-</v>
      </c>
      <c r="L307" s="110" t="str">
        <f>IF(FN_MC!N311="","*",FN_MC!N311)</f>
        <v>-</v>
      </c>
      <c r="M307" s="111" t="str">
        <f>IF(FN_MC!J311="","*",FN_MC!J311)</f>
        <v>*</v>
      </c>
      <c r="N307" s="288" t="str">
        <f>IF(FN_MC!K311="","*",FN_MC!K311)</f>
        <v>*</v>
      </c>
      <c r="O307" s="288" t="str">
        <f>IF(FN_MC!L311="","*",FN_MC!L311)</f>
        <v>-</v>
      </c>
      <c r="P307" s="111"/>
      <c r="Q307" s="128" t="str">
        <f>IF(FN_MC!O311="","*",FN_MC!O311)</f>
        <v>*</v>
      </c>
      <c r="R307" s="128" t="str">
        <f>IF(FN_MC!P311="","*",FN_MC!P311)</f>
        <v>*</v>
      </c>
      <c r="S307" s="110" t="str">
        <f>IF(FN_MC!Q311="","*",CONCATENATE(FN_MC!Q311," ",FN_MC!R311))</f>
        <v>*</v>
      </c>
      <c r="T307" s="110" t="str">
        <f>IF(FN_MC!V311="","*",FN_MC!V311)</f>
        <v>*</v>
      </c>
      <c r="U307" s="110" t="str">
        <f>IF(FN_MC!W311="","*",FN_MC!W311)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IF(FN_MC!Y312="","*",FN_MC!Y312)</f>
        <v>*</v>
      </c>
      <c r="B308" s="109" t="str">
        <f>IF(FN_MC!X312="","*",FN_MC!X312)</f>
        <v>Oportunidade</v>
      </c>
      <c r="C308" s="109" t="str">
        <f>IF(FN_MC!Z312="","*",FN_MC!Z312)</f>
        <v>*</v>
      </c>
      <c r="D308" s="110" t="str">
        <f>IF(FN_MC!S312="","*",FN_MC!S312)</f>
        <v>MALHA CENTRAL</v>
      </c>
      <c r="E308" s="110" t="str">
        <f>IF(FN_MC!T312="","*",FN_MC!T312)</f>
        <v>RAMAL</v>
      </c>
      <c r="F308" s="110">
        <f>IF(FN_MC!B312="","*",FN_MC!B312)</f>
        <v>46015</v>
      </c>
      <c r="G308" s="110" t="str">
        <f>IF(FN_MC!D312="","*",FN_MC!D312)</f>
        <v>N21</v>
      </c>
      <c r="H308" s="110" t="str">
        <f>IF(FN_MC!F312="","*",FN_MC!F312)</f>
        <v>DESLOCAMENTO</v>
      </c>
      <c r="I308" s="110" t="str">
        <f>IF(FN_MC!H312="","*",FN_MC!H312)</f>
        <v>ZTOZFT3</v>
      </c>
      <c r="J308" s="110" t="str">
        <f>IF(FN_MC!I312="","*",FN_MC!I312)</f>
        <v>ZTOZFT3</v>
      </c>
      <c r="K308" s="110" t="str">
        <f>IF(FN_MC!M312="","*",FN_MC!M312)</f>
        <v>ZTO-ZGT</v>
      </c>
      <c r="L308" s="110" t="str">
        <f>IF(FN_MC!N312="","*",FN_MC!N312)</f>
        <v>ZTO-ZGT</v>
      </c>
      <c r="M308" s="111">
        <f>IF(FN_MC!J312="","*",FN_MC!J312)</f>
        <v>72</v>
      </c>
      <c r="N308" s="288">
        <f>IF(FN_MC!K312="","*",FN_MC!K312)</f>
        <v>260</v>
      </c>
      <c r="O308" s="288" t="str">
        <f>IF(FN_MC!L312="","*",FN_MC!L312)</f>
        <v>-</v>
      </c>
      <c r="P308" s="111"/>
      <c r="Q308" s="128">
        <f>IF(FN_MC!O312="","*",FN_MC!O312)</f>
        <v>0.33333333333333331</v>
      </c>
      <c r="R308" s="128">
        <f>IF(FN_MC!P312="","*",FN_MC!P312)</f>
        <v>4.1666666666666664E-2</v>
      </c>
      <c r="S308" s="110" t="str">
        <f>IF(FN_MC!Q312="","*",CONCATENATE(FN_MC!Q312," ",FN_MC!R312))</f>
        <v>1 BINÁRIO</v>
      </c>
      <c r="T308" s="110" t="str">
        <f>IF(FN_MC!V312="","*",FN_MC!V312)</f>
        <v>PCM</v>
      </c>
      <c r="U308" s="110" t="str">
        <f>IF(FN_MC!W312="","*",FN_MC!W312)</f>
        <v>Deslocamento para anexação de vagões em ZGT2</v>
      </c>
      <c r="V308" s="112">
        <f ca="1">_xlfn.XLOOKUP(G308&amp;$V$2,BS_CONTROLE[CHAVE],BS_CONTROLE[Quantidade_11],"-")</f>
        <v>1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IF(FN_MC!Y313="","*",FN_MC!Y313)</f>
        <v>*</v>
      </c>
      <c r="B309" s="109" t="str">
        <f>IF(FN_MC!X313="","*",FN_MC!X313)</f>
        <v>*</v>
      </c>
      <c r="C309" s="109" t="str">
        <f>IF(FN_MC!Z313="","*",FN_MC!Z313)</f>
        <v>*</v>
      </c>
      <c r="D309" s="110" t="str">
        <f>IF(FN_MC!S313="","*",FN_MC!S313)</f>
        <v>-</v>
      </c>
      <c r="E309" s="110" t="str">
        <f>IF(FN_MC!T313="","*",FN_MC!T313)</f>
        <v>-</v>
      </c>
      <c r="F309" s="110" t="str">
        <f>IF(FN_MC!B313="","*",FN_MC!B313)</f>
        <v>*</v>
      </c>
      <c r="G309" s="110" t="str">
        <f>IF(FN_MC!D313="","*",FN_MC!D313)</f>
        <v>*</v>
      </c>
      <c r="H309" s="110" t="str">
        <f>IF(FN_MC!F313="","*",FN_MC!F313)</f>
        <v>*</v>
      </c>
      <c r="I309" s="110" t="str">
        <f>IF(FN_MC!H313="","*",FN_MC!H313)</f>
        <v>*</v>
      </c>
      <c r="J309" s="110" t="str">
        <f>IF(FN_MC!I313="","*",FN_MC!I313)</f>
        <v>*</v>
      </c>
      <c r="K309" s="110" t="str">
        <f>IF(FN_MC!M313="","*",FN_MC!M313)</f>
        <v>-</v>
      </c>
      <c r="L309" s="110" t="str">
        <f>IF(FN_MC!N313="","*",FN_MC!N313)</f>
        <v>-</v>
      </c>
      <c r="M309" s="111" t="str">
        <f>IF(FN_MC!J313="","*",FN_MC!J313)</f>
        <v>*</v>
      </c>
      <c r="N309" s="288" t="str">
        <f>IF(FN_MC!K313="","*",FN_MC!K313)</f>
        <v>*</v>
      </c>
      <c r="O309" s="288" t="str">
        <f>IF(FN_MC!L313="","*",FN_MC!L313)</f>
        <v>-</v>
      </c>
      <c r="P309" s="111"/>
      <c r="Q309" s="128" t="str">
        <f>IF(FN_MC!O313="","*",FN_MC!O313)</f>
        <v>*</v>
      </c>
      <c r="R309" s="128" t="str">
        <f>IF(FN_MC!P313="","*",FN_MC!P313)</f>
        <v>*</v>
      </c>
      <c r="S309" s="110" t="str">
        <f>IF(FN_MC!Q313="","*",CONCATENATE(FN_MC!Q313," ",FN_MC!R313))</f>
        <v>*</v>
      </c>
      <c r="T309" s="110" t="str">
        <f>IF(FN_MC!V313="","*",FN_MC!V313)</f>
        <v>*</v>
      </c>
      <c r="U309" s="110" t="str">
        <f>IF(FN_MC!W313="","*",FN_MC!W313)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IF(FN_MC!Y314="","*",FN_MC!Y314)</f>
        <v>*</v>
      </c>
      <c r="B310" s="109" t="str">
        <f>IF(FN_MC!X314="","*",FN_MC!X314)</f>
        <v>*</v>
      </c>
      <c r="C310" s="109" t="str">
        <f>IF(FN_MC!Z314="","*",FN_MC!Z314)</f>
        <v>*</v>
      </c>
      <c r="D310" s="110" t="str">
        <f>IF(FN_MC!S314="","*",FN_MC!S314)</f>
        <v>-</v>
      </c>
      <c r="E310" s="110" t="str">
        <f>IF(FN_MC!T314="","*",FN_MC!T314)</f>
        <v>-</v>
      </c>
      <c r="F310" s="110">
        <f>IF(FN_MC!B314="","*",FN_MC!B314)</f>
        <v>46015</v>
      </c>
      <c r="G310" s="110" t="str">
        <f>IF(FN_MC!D314="","*",FN_MC!D314)</f>
        <v>E48</v>
      </c>
      <c r="H310" s="110" t="str">
        <f>IF(FN_MC!F314="","*",FN_MC!F314)</f>
        <v>*</v>
      </c>
      <c r="I310" s="110" t="str">
        <f>IF(FN_MC!H314="","*",FN_MC!H314)</f>
        <v>*</v>
      </c>
      <c r="J310" s="110" t="str">
        <f>IF(FN_MC!I314="","*",FN_MC!I314)</f>
        <v>*</v>
      </c>
      <c r="K310" s="110" t="str">
        <f>IF(FN_MC!M314="","*",FN_MC!M314)</f>
        <v>-</v>
      </c>
      <c r="L310" s="110" t="str">
        <f>IF(FN_MC!N314="","*",FN_MC!N314)</f>
        <v>-</v>
      </c>
      <c r="M310" s="111" t="str">
        <f>IF(FN_MC!J314="","*",FN_MC!J314)</f>
        <v>*</v>
      </c>
      <c r="N310" s="288" t="str">
        <f>IF(FN_MC!K314="","*",FN_MC!K314)</f>
        <v>*</v>
      </c>
      <c r="O310" s="288" t="str">
        <f>IF(FN_MC!L314="","*",FN_MC!L314)</f>
        <v>-</v>
      </c>
      <c r="P310" s="111"/>
      <c r="Q310" s="128" t="str">
        <f>IF(FN_MC!O314="","*",FN_MC!O314)</f>
        <v>*</v>
      </c>
      <c r="R310" s="128" t="str">
        <f>IF(FN_MC!P314="","*",FN_MC!P314)</f>
        <v>*</v>
      </c>
      <c r="S310" s="110" t="str">
        <f>IF(FN_MC!Q314="","*",CONCATENATE(FN_MC!Q314," ",FN_MC!R314))</f>
        <v>*</v>
      </c>
      <c r="T310" s="110" t="str">
        <f>IF(FN_MC!V314="","*",FN_MC!V314)</f>
        <v>*</v>
      </c>
      <c r="U310" s="110" t="str">
        <f>IF(FN_MC!W314="","*",FN_MC!W314)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IF(FN_MC!Y315="","*",FN_MC!Y315)</f>
        <v>*</v>
      </c>
      <c r="B311" s="109" t="str">
        <f>IF(FN_MC!X315="","*",FN_MC!X315)</f>
        <v>*</v>
      </c>
      <c r="C311" s="109" t="str">
        <f>IF(FN_MC!Z315="","*",FN_MC!Z315)</f>
        <v>*</v>
      </c>
      <c r="D311" s="110" t="str">
        <f>IF(FN_MC!S315="","*",FN_MC!S315)</f>
        <v>-</v>
      </c>
      <c r="E311" s="110" t="str">
        <f>IF(FN_MC!T315="","*",FN_MC!T315)</f>
        <v>-</v>
      </c>
      <c r="F311" s="110" t="str">
        <f>IF(FN_MC!B315="","*",FN_MC!B315)</f>
        <v>*</v>
      </c>
      <c r="G311" s="110" t="str">
        <f>IF(FN_MC!D315="","*",FN_MC!D315)</f>
        <v>*</v>
      </c>
      <c r="H311" s="110" t="str">
        <f>IF(FN_MC!F315="","*",FN_MC!F315)</f>
        <v>*</v>
      </c>
      <c r="I311" s="110" t="str">
        <f>IF(FN_MC!H315="","*",FN_MC!H315)</f>
        <v>*</v>
      </c>
      <c r="J311" s="110" t="str">
        <f>IF(FN_MC!I315="","*",FN_MC!I315)</f>
        <v>*</v>
      </c>
      <c r="K311" s="110" t="str">
        <f>IF(FN_MC!M315="","*",FN_MC!M315)</f>
        <v>-</v>
      </c>
      <c r="L311" s="110" t="str">
        <f>IF(FN_MC!N315="","*",FN_MC!N315)</f>
        <v>-</v>
      </c>
      <c r="M311" s="111" t="str">
        <f>IF(FN_MC!J315="","*",FN_MC!J315)</f>
        <v>*</v>
      </c>
      <c r="N311" s="288" t="str">
        <f>IF(FN_MC!K315="","*",FN_MC!K315)</f>
        <v>*</v>
      </c>
      <c r="O311" s="288" t="str">
        <f>IF(FN_MC!L315="","*",FN_MC!L315)</f>
        <v>-</v>
      </c>
      <c r="P311" s="111"/>
      <c r="Q311" s="128" t="str">
        <f>IF(FN_MC!O315="","*",FN_MC!O315)</f>
        <v>*</v>
      </c>
      <c r="R311" s="128" t="str">
        <f>IF(FN_MC!P315="","*",FN_MC!P315)</f>
        <v>*</v>
      </c>
      <c r="S311" s="110" t="str">
        <f>IF(FN_MC!Q315="","*",CONCATENATE(FN_MC!Q315," ",FN_MC!R315))</f>
        <v>*</v>
      </c>
      <c r="T311" s="110" t="str">
        <f>IF(FN_MC!V315="","*",FN_MC!V315)</f>
        <v>*</v>
      </c>
      <c r="U311" s="110" t="str">
        <f>IF(FN_MC!W315="","*",FN_MC!W315)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IF(FN_MC!Y316="","*",FN_MC!Y316)</f>
        <v>*</v>
      </c>
      <c r="B312" s="109" t="str">
        <f>IF(FN_MC!X316="","*",FN_MC!X316)</f>
        <v>*</v>
      </c>
      <c r="C312" s="109" t="str">
        <f>IF(FN_MC!Z316="","*",FN_MC!Z316)</f>
        <v>*</v>
      </c>
      <c r="D312" s="110" t="str">
        <f>IF(FN_MC!S316="","*",FN_MC!S316)</f>
        <v>-</v>
      </c>
      <c r="E312" s="110" t="str">
        <f>IF(FN_MC!T316="","*",FN_MC!T316)</f>
        <v>-</v>
      </c>
      <c r="F312" s="110" t="str">
        <f>IF(FN_MC!B316="","*",FN_MC!B316)</f>
        <v>*</v>
      </c>
      <c r="G312" s="110" t="str">
        <f>IF(FN_MC!D316="","*",FN_MC!D316)</f>
        <v>*</v>
      </c>
      <c r="H312" s="110" t="str">
        <f>IF(FN_MC!F316="","*",FN_MC!F316)</f>
        <v>*</v>
      </c>
      <c r="I312" s="110" t="str">
        <f>IF(FN_MC!H316="","*",FN_MC!H316)</f>
        <v>*</v>
      </c>
      <c r="J312" s="110" t="str">
        <f>IF(FN_MC!I316="","*",FN_MC!I316)</f>
        <v>*</v>
      </c>
      <c r="K312" s="110" t="str">
        <f>IF(FN_MC!M316="","*",FN_MC!M316)</f>
        <v>-</v>
      </c>
      <c r="L312" s="110" t="str">
        <f>IF(FN_MC!N316="","*",FN_MC!N316)</f>
        <v>-</v>
      </c>
      <c r="M312" s="111" t="str">
        <f>IF(FN_MC!J316="","*",FN_MC!J316)</f>
        <v>*</v>
      </c>
      <c r="N312" s="288" t="str">
        <f>IF(FN_MC!K316="","*",FN_MC!K316)</f>
        <v>*</v>
      </c>
      <c r="O312" s="288" t="str">
        <f>IF(FN_MC!L316="","*",FN_MC!L316)</f>
        <v>-</v>
      </c>
      <c r="P312" s="111"/>
      <c r="Q312" s="128" t="str">
        <f>IF(FN_MC!O316="","*",FN_MC!O316)</f>
        <v>*</v>
      </c>
      <c r="R312" s="128" t="str">
        <f>IF(FN_MC!P316="","*",FN_MC!P316)</f>
        <v>*</v>
      </c>
      <c r="S312" s="110" t="str">
        <f>IF(FN_MC!Q316="","*",CONCATENATE(FN_MC!Q316," ",FN_MC!R316))</f>
        <v>*</v>
      </c>
      <c r="T312" s="110" t="str">
        <f>IF(FN_MC!V316="","*",FN_MC!V316)</f>
        <v>*</v>
      </c>
      <c r="U312" s="110" t="str">
        <f>IF(FN_MC!W316="","*",FN_MC!W316)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IF(FN_MC!Y317="","*",FN_MC!Y317)</f>
        <v>*</v>
      </c>
      <c r="B313" s="109" t="str">
        <f>IF(FN_MC!X317="","*",FN_MC!X317)</f>
        <v>*</v>
      </c>
      <c r="C313" s="109" t="str">
        <f>IF(FN_MC!Z317="","*",FN_MC!Z317)</f>
        <v>*</v>
      </c>
      <c r="D313" s="110" t="str">
        <f>IF(FN_MC!S317="","*",FN_MC!S317)</f>
        <v>-</v>
      </c>
      <c r="E313" s="110" t="str">
        <f>IF(FN_MC!T317="","*",FN_MC!T317)</f>
        <v>-</v>
      </c>
      <c r="F313" s="110" t="str">
        <f>IF(FN_MC!B317="","*",FN_MC!B317)</f>
        <v>*</v>
      </c>
      <c r="G313" s="110" t="str">
        <f>IF(FN_MC!D317="","*",FN_MC!D317)</f>
        <v>*</v>
      </c>
      <c r="H313" s="110" t="str">
        <f>IF(FN_MC!F317="","*",FN_MC!F317)</f>
        <v>*</v>
      </c>
      <c r="I313" s="110" t="str">
        <f>IF(FN_MC!H317="","*",FN_MC!H317)</f>
        <v>*</v>
      </c>
      <c r="J313" s="110" t="str">
        <f>IF(FN_MC!I317="","*",FN_MC!I317)</f>
        <v>*</v>
      </c>
      <c r="K313" s="110" t="str">
        <f>IF(FN_MC!M317="","*",FN_MC!M317)</f>
        <v>-</v>
      </c>
      <c r="L313" s="110" t="str">
        <f>IF(FN_MC!N317="","*",FN_MC!N317)</f>
        <v>-</v>
      </c>
      <c r="M313" s="111" t="str">
        <f>IF(FN_MC!J317="","*",FN_MC!J317)</f>
        <v>*</v>
      </c>
      <c r="N313" s="288" t="str">
        <f>IF(FN_MC!K317="","*",FN_MC!K317)</f>
        <v>*</v>
      </c>
      <c r="O313" s="288" t="str">
        <f>IF(FN_MC!L317="","*",FN_MC!L317)</f>
        <v>-</v>
      </c>
      <c r="P313" s="111"/>
      <c r="Q313" s="128" t="str">
        <f>IF(FN_MC!O317="","*",FN_MC!O317)</f>
        <v>*</v>
      </c>
      <c r="R313" s="128" t="str">
        <f>IF(FN_MC!P317="","*",FN_MC!P317)</f>
        <v>*</v>
      </c>
      <c r="S313" s="110" t="str">
        <f>IF(FN_MC!Q317="","*",CONCATENATE(FN_MC!Q317," ",FN_MC!R317))</f>
        <v>*</v>
      </c>
      <c r="T313" s="110" t="str">
        <f>IF(FN_MC!V317="","*",FN_MC!V317)</f>
        <v>*</v>
      </c>
      <c r="U313" s="110" t="str">
        <f>IF(FN_MC!W317="","*",FN_MC!W317)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IF(FN_MC!Y318="","*",FN_MC!Y318)</f>
        <v>*</v>
      </c>
      <c r="B314" s="109" t="str">
        <f>IF(FN_MC!X318="","*",FN_MC!X318)</f>
        <v>*</v>
      </c>
      <c r="C314" s="109" t="str">
        <f>IF(FN_MC!Z318="","*",FN_MC!Z318)</f>
        <v>*</v>
      </c>
      <c r="D314" s="110" t="str">
        <f>IF(FN_MC!S318="","*",FN_MC!S318)</f>
        <v>-</v>
      </c>
      <c r="E314" s="110" t="str">
        <f>IF(FN_MC!T318="","*",FN_MC!T318)</f>
        <v>-</v>
      </c>
      <c r="F314" s="110" t="str">
        <f>IF(FN_MC!B318="","*",FN_MC!B318)</f>
        <v>*</v>
      </c>
      <c r="G314" s="110" t="str">
        <f>IF(FN_MC!D318="","*",FN_MC!D318)</f>
        <v>*</v>
      </c>
      <c r="H314" s="110" t="str">
        <f>IF(FN_MC!F318="","*",FN_MC!F318)</f>
        <v>*</v>
      </c>
      <c r="I314" s="110" t="str">
        <f>IF(FN_MC!H318="","*",FN_MC!H318)</f>
        <v>*</v>
      </c>
      <c r="J314" s="110" t="str">
        <f>IF(FN_MC!I318="","*",FN_MC!I318)</f>
        <v>*</v>
      </c>
      <c r="K314" s="110" t="str">
        <f>IF(FN_MC!M318="","*",FN_MC!M318)</f>
        <v>-</v>
      </c>
      <c r="L314" s="110" t="str">
        <f>IF(FN_MC!N318="","*",FN_MC!N318)</f>
        <v>-</v>
      </c>
      <c r="M314" s="111" t="str">
        <f>IF(FN_MC!J318="","*",FN_MC!J318)</f>
        <v>*</v>
      </c>
      <c r="N314" s="288" t="str">
        <f>IF(FN_MC!K318="","*",FN_MC!K318)</f>
        <v>*</v>
      </c>
      <c r="O314" s="288" t="str">
        <f>IF(FN_MC!L318="","*",FN_MC!L318)</f>
        <v>-</v>
      </c>
      <c r="P314" s="111"/>
      <c r="Q314" s="128" t="str">
        <f>IF(FN_MC!O318="","*",FN_MC!O318)</f>
        <v>*</v>
      </c>
      <c r="R314" s="128" t="str">
        <f>IF(FN_MC!P318="","*",FN_MC!P318)</f>
        <v>*</v>
      </c>
      <c r="S314" s="110" t="str">
        <f>IF(FN_MC!Q318="","*",CONCATENATE(FN_MC!Q318," ",FN_MC!R318))</f>
        <v>*</v>
      </c>
      <c r="T314" s="110" t="str">
        <f>IF(FN_MC!V318="","*",FN_MC!V318)</f>
        <v>*</v>
      </c>
      <c r="U314" s="110" t="str">
        <f>IF(FN_MC!W318="","*",FN_MC!W318)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IF(FN_MC!Y319="","*",FN_MC!Y319)</f>
        <v>*</v>
      </c>
      <c r="B315" s="109" t="str">
        <f>IF(FN_MC!X319="","*",FN_MC!X319)</f>
        <v>*</v>
      </c>
      <c r="C315" s="109" t="str">
        <f>IF(FN_MC!Z319="","*",FN_MC!Z319)</f>
        <v>*</v>
      </c>
      <c r="D315" s="110" t="str">
        <f>IF(FN_MC!S319="","*",FN_MC!S319)</f>
        <v>-</v>
      </c>
      <c r="E315" s="110" t="str">
        <f>IF(FN_MC!T319="","*",FN_MC!T319)</f>
        <v>-</v>
      </c>
      <c r="F315" s="110" t="str">
        <f>IF(FN_MC!B319="","*",FN_MC!B319)</f>
        <v>*</v>
      </c>
      <c r="G315" s="110" t="str">
        <f>IF(FN_MC!D319="","*",FN_MC!D319)</f>
        <v>*</v>
      </c>
      <c r="H315" s="110" t="str">
        <f>IF(FN_MC!F319="","*",FN_MC!F319)</f>
        <v>*</v>
      </c>
      <c r="I315" s="110" t="str">
        <f>IF(FN_MC!H319="","*",FN_MC!H319)</f>
        <v>*</v>
      </c>
      <c r="J315" s="110" t="str">
        <f>IF(FN_MC!I319="","*",FN_MC!I319)</f>
        <v>*</v>
      </c>
      <c r="K315" s="110" t="str">
        <f>IF(FN_MC!M319="","*",FN_MC!M319)</f>
        <v>-</v>
      </c>
      <c r="L315" s="110" t="str">
        <f>IF(FN_MC!N319="","*",FN_MC!N319)</f>
        <v>-</v>
      </c>
      <c r="M315" s="111" t="str">
        <f>IF(FN_MC!J319="","*",FN_MC!J319)</f>
        <v>*</v>
      </c>
      <c r="N315" s="288" t="str">
        <f>IF(FN_MC!K319="","*",FN_MC!K319)</f>
        <v>*</v>
      </c>
      <c r="O315" s="288" t="str">
        <f>IF(FN_MC!L319="","*",FN_MC!L319)</f>
        <v>-</v>
      </c>
      <c r="P315" s="111"/>
      <c r="Q315" s="128" t="str">
        <f>IF(FN_MC!O319="","*",FN_MC!O319)</f>
        <v>*</v>
      </c>
      <c r="R315" s="128" t="str">
        <f>IF(FN_MC!P319="","*",FN_MC!P319)</f>
        <v>*</v>
      </c>
      <c r="S315" s="110" t="str">
        <f>IF(FN_MC!Q319="","*",CONCATENATE(FN_MC!Q319," ",FN_MC!R319))</f>
        <v>*</v>
      </c>
      <c r="T315" s="110" t="str">
        <f>IF(FN_MC!V319="","*",FN_MC!V319)</f>
        <v>*</v>
      </c>
      <c r="U315" s="110" t="str">
        <f>IF(FN_MC!W319="","*",FN_MC!W319)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IF(FN_MC!Y333="","*",FN_MC!Y333)</f>
        <v>*</v>
      </c>
      <c r="B316" s="109" t="str">
        <f>IF(FN_MC!X333="","*",FN_MC!X333)</f>
        <v>*</v>
      </c>
      <c r="C316" s="109" t="str">
        <f>IF(FN_MC!Z333="","*",FN_MC!Z333)</f>
        <v>*</v>
      </c>
      <c r="D316" s="110" t="str">
        <f>IF(FN_MC!S333="","*",FN_MC!S333)</f>
        <v>-</v>
      </c>
      <c r="E316" s="110" t="str">
        <f>IF(FN_MC!T333="","*",FN_MC!T333)</f>
        <v>-</v>
      </c>
      <c r="F316" s="110" t="str">
        <f>IF(FN_MC!B333="","*",FN_MC!B333)</f>
        <v>*</v>
      </c>
      <c r="G316" s="110" t="str">
        <f>IF(FN_MC!D333="","*",FN_MC!D333)</f>
        <v>*</v>
      </c>
      <c r="H316" s="110" t="str">
        <f>IF(FN_MC!F333="","*",FN_MC!F333)</f>
        <v>*</v>
      </c>
      <c r="I316" s="110" t="str">
        <f>IF(FN_MC!H333="","*",FN_MC!H333)</f>
        <v>*</v>
      </c>
      <c r="J316" s="110" t="str">
        <f>IF(FN_MC!I333="","*",FN_MC!I333)</f>
        <v>*</v>
      </c>
      <c r="K316" s="110" t="str">
        <f>IF(FN_MC!M333="","*",FN_MC!M333)</f>
        <v>-</v>
      </c>
      <c r="L316" s="110" t="str">
        <f>IF(FN_MC!N333="","*",FN_MC!N333)</f>
        <v>-</v>
      </c>
      <c r="M316" s="111" t="str">
        <f>IF(FN_MC!J333="","*",FN_MC!J333)</f>
        <v>*</v>
      </c>
      <c r="N316" s="288" t="str">
        <f>IF(FN_MC!K333="","*",FN_MC!K333)</f>
        <v>*</v>
      </c>
      <c r="O316" s="288" t="str">
        <f>IF(FN_MC!L333="","*",FN_MC!L333)</f>
        <v>-</v>
      </c>
      <c r="P316" s="111"/>
      <c r="Q316" s="128" t="str">
        <f>IF(FN_MC!O333="","*",FN_MC!O333)</f>
        <v>*</v>
      </c>
      <c r="R316" s="128" t="str">
        <f>IF(FN_MC!P333="","*",FN_MC!P333)</f>
        <v>*</v>
      </c>
      <c r="S316" s="110" t="str">
        <f>IF(FN_MC!Q333="","*",CONCATENATE(FN_MC!Q333," ",FN_MC!R333))</f>
        <v>*</v>
      </c>
      <c r="T316" s="110" t="str">
        <f>IF(FN_MC!V333="","*",FN_MC!V333)</f>
        <v>*</v>
      </c>
      <c r="U316" s="110" t="str">
        <f>IF(FN_MC!W333="","*",FN_MC!W333)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IF(FN_MC!Y334="","*",FN_MC!Y334)</f>
        <v>*</v>
      </c>
      <c r="B317" s="109" t="str">
        <f>IF(FN_MC!X334="","*",FN_MC!X334)</f>
        <v>*</v>
      </c>
      <c r="C317" s="109" t="str">
        <f>IF(FN_MC!Z334="","*",FN_MC!Z334)</f>
        <v>*</v>
      </c>
      <c r="D317" s="110" t="str">
        <f>IF(FN_MC!S334="","*",FN_MC!S334)</f>
        <v>-</v>
      </c>
      <c r="E317" s="110" t="str">
        <f>IF(FN_MC!T334="","*",FN_MC!T334)</f>
        <v>-</v>
      </c>
      <c r="F317" s="110" t="str">
        <f>IF(FN_MC!B334="","*",FN_MC!B334)</f>
        <v>*</v>
      </c>
      <c r="G317" s="110" t="str">
        <f>IF(FN_MC!D334="","*",FN_MC!D334)</f>
        <v>*</v>
      </c>
      <c r="H317" s="110" t="str">
        <f>IF(FN_MC!F334="","*",FN_MC!F334)</f>
        <v>*</v>
      </c>
      <c r="I317" s="110" t="str">
        <f>IF(FN_MC!H334="","*",FN_MC!H334)</f>
        <v>*</v>
      </c>
      <c r="J317" s="110" t="str">
        <f>IF(FN_MC!I334="","*",FN_MC!I334)</f>
        <v>*</v>
      </c>
      <c r="K317" s="110" t="str">
        <f>IF(FN_MC!M334="","*",FN_MC!M334)</f>
        <v>-</v>
      </c>
      <c r="L317" s="110" t="str">
        <f>IF(FN_MC!N334="","*",FN_MC!N334)</f>
        <v>-</v>
      </c>
      <c r="M317" s="111" t="str">
        <f>IF(FN_MC!J334="","*",FN_MC!J334)</f>
        <v>*</v>
      </c>
      <c r="N317" s="288" t="str">
        <f>IF(FN_MC!K334="","*",FN_MC!K334)</f>
        <v>*</v>
      </c>
      <c r="O317" s="288" t="str">
        <f>IF(FN_MC!L334="","*",FN_MC!L334)</f>
        <v>-</v>
      </c>
      <c r="P317" s="111"/>
      <c r="Q317" s="128" t="str">
        <f>IF(FN_MC!O334="","*",FN_MC!O334)</f>
        <v>*</v>
      </c>
      <c r="R317" s="128" t="str">
        <f>IF(FN_MC!P334="","*",FN_MC!P334)</f>
        <v>*</v>
      </c>
      <c r="S317" s="110" t="str">
        <f>IF(FN_MC!Q334="","*",CONCATENATE(FN_MC!Q334," ",FN_MC!R334))</f>
        <v>*</v>
      </c>
      <c r="T317" s="110" t="str">
        <f>IF(FN_MC!V334="","*",FN_MC!V334)</f>
        <v>*</v>
      </c>
      <c r="U317" s="110" t="str">
        <f>IF(FN_MC!W334="","*",FN_MC!W334)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IF(FN_MC!Y335="","*",FN_MC!Y335)</f>
        <v>*</v>
      </c>
      <c r="B318" s="109" t="str">
        <f>IF(FN_MC!X335="","*",FN_MC!X335)</f>
        <v>*</v>
      </c>
      <c r="C318" s="109" t="str">
        <f>IF(FN_MC!Z335="","*",FN_MC!Z335)</f>
        <v>*</v>
      </c>
      <c r="D318" s="110" t="str">
        <f>IF(FN_MC!S335="","*",FN_MC!S335)</f>
        <v>-</v>
      </c>
      <c r="E318" s="110" t="str">
        <f>IF(FN_MC!T335="","*",FN_MC!T335)</f>
        <v>-</v>
      </c>
      <c r="F318" s="110" t="str">
        <f>IF(FN_MC!B335="","*",FN_MC!B335)</f>
        <v>*</v>
      </c>
      <c r="G318" s="110" t="str">
        <f>IF(FN_MC!D335="","*",FN_MC!D335)</f>
        <v>*</v>
      </c>
      <c r="H318" s="110" t="str">
        <f>IF(FN_MC!F335="","*",FN_MC!F335)</f>
        <v>*</v>
      </c>
      <c r="I318" s="110" t="str">
        <f>IF(FN_MC!H335="","*",FN_MC!H335)</f>
        <v>*</v>
      </c>
      <c r="J318" s="110" t="str">
        <f>IF(FN_MC!I335="","*",FN_MC!I335)</f>
        <v>*</v>
      </c>
      <c r="K318" s="110" t="str">
        <f>IF(FN_MC!M335="","*",FN_MC!M335)</f>
        <v>-</v>
      </c>
      <c r="L318" s="110" t="str">
        <f>IF(FN_MC!N335="","*",FN_MC!N335)</f>
        <v>-</v>
      </c>
      <c r="M318" s="111" t="str">
        <f>IF(FN_MC!J335="","*",FN_MC!J335)</f>
        <v>*</v>
      </c>
      <c r="N318" s="288" t="str">
        <f>IF(FN_MC!K335="","*",FN_MC!K335)</f>
        <v>*</v>
      </c>
      <c r="O318" s="288" t="str">
        <f>IF(FN_MC!L335="","*",FN_MC!L335)</f>
        <v>-</v>
      </c>
      <c r="P318" s="111"/>
      <c r="Q318" s="128" t="str">
        <f>IF(FN_MC!O335="","*",FN_MC!O335)</f>
        <v>*</v>
      </c>
      <c r="R318" s="128" t="str">
        <f>IF(FN_MC!P335="","*",FN_MC!P335)</f>
        <v>*</v>
      </c>
      <c r="S318" s="110" t="str">
        <f>IF(FN_MC!Q335="","*",CONCATENATE(FN_MC!Q335," ",FN_MC!R335))</f>
        <v>*</v>
      </c>
      <c r="T318" s="110" t="str">
        <f>IF(FN_MC!V335="","*",FN_MC!V335)</f>
        <v>*</v>
      </c>
      <c r="U318" s="110" t="str">
        <f>IF(FN_MC!W335="","*",FN_MC!W335)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IF(FN_MC!Y336="","*",FN_MC!Y336)</f>
        <v>*</v>
      </c>
      <c r="B319" s="109" t="str">
        <f>IF(FN_MC!X336="","*",FN_MC!X336)</f>
        <v>*</v>
      </c>
      <c r="C319" s="109" t="str">
        <f>IF(FN_MC!Z336="","*",FN_MC!Z336)</f>
        <v>*</v>
      </c>
      <c r="D319" s="110" t="str">
        <f>IF(FN_MC!S336="","*",FN_MC!S336)</f>
        <v>-</v>
      </c>
      <c r="E319" s="110" t="str">
        <f>IF(FN_MC!T336="","*",FN_MC!T336)</f>
        <v>-</v>
      </c>
      <c r="F319" s="110" t="str">
        <f>IF(FN_MC!B336="","*",FN_MC!B336)</f>
        <v>*</v>
      </c>
      <c r="G319" s="110" t="str">
        <f>IF(FN_MC!D336="","*",FN_MC!D336)</f>
        <v>*</v>
      </c>
      <c r="H319" s="110" t="str">
        <f>IF(FN_MC!F336="","*",FN_MC!F336)</f>
        <v>*</v>
      </c>
      <c r="I319" s="110" t="str">
        <f>IF(FN_MC!H336="","*",FN_MC!H336)</f>
        <v>*</v>
      </c>
      <c r="J319" s="110" t="str">
        <f>IF(FN_MC!I336="","*",FN_MC!I336)</f>
        <v>*</v>
      </c>
      <c r="K319" s="110" t="str">
        <f>IF(FN_MC!M336="","*",FN_MC!M336)</f>
        <v>-</v>
      </c>
      <c r="L319" s="110" t="str">
        <f>IF(FN_MC!N336="","*",FN_MC!N336)</f>
        <v>-</v>
      </c>
      <c r="M319" s="111" t="str">
        <f>IF(FN_MC!J336="","*",FN_MC!J336)</f>
        <v>*</v>
      </c>
      <c r="N319" s="288" t="str">
        <f>IF(FN_MC!K336="","*",FN_MC!K336)</f>
        <v>*</v>
      </c>
      <c r="O319" s="288" t="str">
        <f>IF(FN_MC!L336="","*",FN_MC!L336)</f>
        <v>-</v>
      </c>
      <c r="P319" s="111"/>
      <c r="Q319" s="128" t="str">
        <f>IF(FN_MC!O336="","*",FN_MC!O336)</f>
        <v>*</v>
      </c>
      <c r="R319" s="128" t="str">
        <f>IF(FN_MC!P336="","*",FN_MC!P336)</f>
        <v>*</v>
      </c>
      <c r="S319" s="110" t="str">
        <f>IF(FN_MC!Q336="","*",CONCATENATE(FN_MC!Q336," ",FN_MC!R336))</f>
        <v>*</v>
      </c>
      <c r="T319" s="110" t="str">
        <f>IF(FN_MC!V336="","*",FN_MC!V336)</f>
        <v>*</v>
      </c>
      <c r="U319" s="110" t="str">
        <f>IF(FN_MC!W336="","*",FN_MC!W336)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IF(FN_MC!Y337="","*",FN_MC!Y337)</f>
        <v>*</v>
      </c>
      <c r="B320" s="109" t="str">
        <f>IF(FN_MC!X337="","*",FN_MC!X337)</f>
        <v>*</v>
      </c>
      <c r="C320" s="109" t="str">
        <f>IF(FN_MC!Z337="","*",FN_MC!Z337)</f>
        <v>*</v>
      </c>
      <c r="D320" s="110" t="str">
        <f>IF(FN_MC!S337="","*",FN_MC!S337)</f>
        <v>-</v>
      </c>
      <c r="E320" s="110" t="str">
        <f>IF(FN_MC!T337="","*",FN_MC!T337)</f>
        <v>-</v>
      </c>
      <c r="F320" s="110" t="str">
        <f>IF(FN_MC!B337="","*",FN_MC!B337)</f>
        <v>*</v>
      </c>
      <c r="G320" s="110" t="str">
        <f>IF(FN_MC!D337="","*",FN_MC!D337)</f>
        <v>*</v>
      </c>
      <c r="H320" s="110" t="str">
        <f>IF(FN_MC!F337="","*",FN_MC!F337)</f>
        <v>*</v>
      </c>
      <c r="I320" s="110" t="str">
        <f>IF(FN_MC!H337="","*",FN_MC!H337)</f>
        <v>*</v>
      </c>
      <c r="J320" s="110" t="str">
        <f>IF(FN_MC!I337="","*",FN_MC!I337)</f>
        <v>*</v>
      </c>
      <c r="K320" s="110" t="str">
        <f>IF(FN_MC!M337="","*",FN_MC!M337)</f>
        <v>-</v>
      </c>
      <c r="L320" s="110" t="str">
        <f>IF(FN_MC!N337="","*",FN_MC!N337)</f>
        <v>-</v>
      </c>
      <c r="M320" s="111" t="str">
        <f>IF(FN_MC!J337="","*",FN_MC!J337)</f>
        <v>*</v>
      </c>
      <c r="N320" s="288" t="str">
        <f>IF(FN_MC!K337="","*",FN_MC!K337)</f>
        <v>*</v>
      </c>
      <c r="O320" s="288" t="str">
        <f>IF(FN_MC!L337="","*",FN_MC!L337)</f>
        <v>-</v>
      </c>
      <c r="P320" s="111"/>
      <c r="Q320" s="128" t="str">
        <f>IF(FN_MC!O337="","*",FN_MC!O337)</f>
        <v>*</v>
      </c>
      <c r="R320" s="128" t="str">
        <f>IF(FN_MC!P337="","*",FN_MC!P337)</f>
        <v>*</v>
      </c>
      <c r="S320" s="110" t="str">
        <f>IF(FN_MC!Q337="","*",CONCATENATE(FN_MC!Q337," ",FN_MC!R337))</f>
        <v>*</v>
      </c>
      <c r="T320" s="110" t="str">
        <f>IF(FN_MC!V337="","*",FN_MC!V337)</f>
        <v>*</v>
      </c>
      <c r="U320" s="110" t="str">
        <f>IF(FN_MC!W337="","*",FN_MC!W337)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IF(FN_MC!Y338="","*",FN_MC!Y338)</f>
        <v>*</v>
      </c>
      <c r="B321" s="109" t="str">
        <f>IF(FN_MC!X338="","*",FN_MC!X338)</f>
        <v>*</v>
      </c>
      <c r="C321" s="109" t="str">
        <f>IF(FN_MC!Z338="","*",FN_MC!Z338)</f>
        <v>*</v>
      </c>
      <c r="D321" s="110" t="str">
        <f>IF(FN_MC!S338="","*",FN_MC!S338)</f>
        <v>-</v>
      </c>
      <c r="E321" s="110" t="str">
        <f>IF(FN_MC!T338="","*",FN_MC!T338)</f>
        <v>-</v>
      </c>
      <c r="F321" s="110" t="str">
        <f>IF(FN_MC!B338="","*",FN_MC!B338)</f>
        <v>*</v>
      </c>
      <c r="G321" s="110" t="str">
        <f>IF(FN_MC!D338="","*",FN_MC!D338)</f>
        <v>*</v>
      </c>
      <c r="H321" s="110" t="str">
        <f>IF(FN_MC!F338="","*",FN_MC!F338)</f>
        <v>*</v>
      </c>
      <c r="I321" s="110" t="str">
        <f>IF(FN_MC!H338="","*",FN_MC!H338)</f>
        <v>*</v>
      </c>
      <c r="J321" s="110" t="str">
        <f>IF(FN_MC!I338="","*",FN_MC!I338)</f>
        <v>*</v>
      </c>
      <c r="K321" s="110" t="str">
        <f>IF(FN_MC!M338="","*",FN_MC!M338)</f>
        <v>-</v>
      </c>
      <c r="L321" s="110" t="str">
        <f>IF(FN_MC!N338="","*",FN_MC!N338)</f>
        <v>-</v>
      </c>
      <c r="M321" s="111" t="str">
        <f>IF(FN_MC!J338="","*",FN_MC!J338)</f>
        <v>*</v>
      </c>
      <c r="N321" s="288" t="str">
        <f>IF(FN_MC!K338="","*",FN_MC!K338)</f>
        <v>*</v>
      </c>
      <c r="O321" s="288" t="str">
        <f>IF(FN_MC!L338="","*",FN_MC!L338)</f>
        <v>-</v>
      </c>
      <c r="P321" s="111"/>
      <c r="Q321" s="128" t="str">
        <f>IF(FN_MC!O338="","*",FN_MC!O338)</f>
        <v>*</v>
      </c>
      <c r="R321" s="128" t="str">
        <f>IF(FN_MC!P338="","*",FN_MC!P338)</f>
        <v>*</v>
      </c>
      <c r="S321" s="110" t="str">
        <f>IF(FN_MC!Q338="","*",CONCATENATE(FN_MC!Q338," ",FN_MC!R338))</f>
        <v>*</v>
      </c>
      <c r="T321" s="110" t="str">
        <f>IF(FN_MC!V338="","*",FN_MC!V338)</f>
        <v>*</v>
      </c>
      <c r="U321" s="110" t="str">
        <f>IF(FN_MC!W338="","*",FN_MC!W338)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IF(FN_MC!Y339="","*",FN_MC!Y339)</f>
        <v>*</v>
      </c>
      <c r="B322" s="109" t="str">
        <f>IF(FN_MC!X339="","*",FN_MC!X339)</f>
        <v>*</v>
      </c>
      <c r="C322" s="109" t="str">
        <f>IF(FN_MC!Z339="","*",FN_MC!Z339)</f>
        <v>*</v>
      </c>
      <c r="D322" s="110" t="str">
        <f>IF(FN_MC!S339="","*",FN_MC!S339)</f>
        <v>-</v>
      </c>
      <c r="E322" s="110" t="str">
        <f>IF(FN_MC!T339="","*",FN_MC!T339)</f>
        <v>-</v>
      </c>
      <c r="F322" s="110" t="str">
        <f>IF(FN_MC!B339="","*",FN_MC!B339)</f>
        <v>*</v>
      </c>
      <c r="G322" s="110" t="str">
        <f>IF(FN_MC!D339="","*",FN_MC!D339)</f>
        <v>*</v>
      </c>
      <c r="H322" s="110" t="str">
        <f>IF(FN_MC!F339="","*",FN_MC!F339)</f>
        <v>*</v>
      </c>
      <c r="I322" s="110" t="str">
        <f>IF(FN_MC!H339="","*",FN_MC!H339)</f>
        <v>*</v>
      </c>
      <c r="J322" s="110" t="str">
        <f>IF(FN_MC!I339="","*",FN_MC!I339)</f>
        <v>*</v>
      </c>
      <c r="K322" s="110" t="str">
        <f>IF(FN_MC!M339="","*",FN_MC!M339)</f>
        <v>-</v>
      </c>
      <c r="L322" s="110" t="str">
        <f>IF(FN_MC!N339="","*",FN_MC!N339)</f>
        <v>-</v>
      </c>
      <c r="M322" s="111" t="str">
        <f>IF(FN_MC!J339="","*",FN_MC!J339)</f>
        <v>*</v>
      </c>
      <c r="N322" s="288" t="str">
        <f>IF(FN_MC!K339="","*",FN_MC!K339)</f>
        <v>*</v>
      </c>
      <c r="O322" s="288" t="str">
        <f>IF(FN_MC!L339="","*",FN_MC!L339)</f>
        <v>-</v>
      </c>
      <c r="P322" s="111"/>
      <c r="Q322" s="128" t="str">
        <f>IF(FN_MC!O339="","*",FN_MC!O339)</f>
        <v>*</v>
      </c>
      <c r="R322" s="128" t="str">
        <f>IF(FN_MC!P339="","*",FN_MC!P339)</f>
        <v>*</v>
      </c>
      <c r="S322" s="110" t="str">
        <f>IF(FN_MC!Q339="","*",CONCATENATE(FN_MC!Q339," ",FN_MC!R339))</f>
        <v>*</v>
      </c>
      <c r="T322" s="110" t="str">
        <f>IF(FN_MC!V339="","*",FN_MC!V339)</f>
        <v>*</v>
      </c>
      <c r="U322" s="110" t="str">
        <f>IF(FN_MC!W339="","*",FN_MC!W339)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IF(FN_MC!Y340="","*",FN_MC!Y340)</f>
        <v>*</v>
      </c>
      <c r="B323" s="109" t="str">
        <f>IF(FN_MC!X340="","*",FN_MC!X340)</f>
        <v>*</v>
      </c>
      <c r="C323" s="109" t="str">
        <f>IF(FN_MC!Z340="","*",FN_MC!Z340)</f>
        <v>*</v>
      </c>
      <c r="D323" s="110" t="str">
        <f>IF(FN_MC!S340="","*",FN_MC!S340)</f>
        <v>-</v>
      </c>
      <c r="E323" s="110" t="str">
        <f>IF(FN_MC!T340="","*",FN_MC!T340)</f>
        <v>-</v>
      </c>
      <c r="F323" s="110" t="str">
        <f>IF(FN_MC!B340="","*",FN_MC!B340)</f>
        <v>*</v>
      </c>
      <c r="G323" s="110" t="str">
        <f>IF(FN_MC!D340="","*",FN_MC!D340)</f>
        <v>*</v>
      </c>
      <c r="H323" s="110" t="str">
        <f>IF(FN_MC!F340="","*",FN_MC!F340)</f>
        <v>*</v>
      </c>
      <c r="I323" s="110" t="str">
        <f>IF(FN_MC!H340="","*",FN_MC!H340)</f>
        <v>*</v>
      </c>
      <c r="J323" s="110" t="str">
        <f>IF(FN_MC!I340="","*",FN_MC!I340)</f>
        <v>*</v>
      </c>
      <c r="K323" s="110" t="str">
        <f>IF(FN_MC!M340="","*",FN_MC!M340)</f>
        <v>-</v>
      </c>
      <c r="L323" s="110" t="str">
        <f>IF(FN_MC!N340="","*",FN_MC!N340)</f>
        <v>-</v>
      </c>
      <c r="M323" s="111" t="str">
        <f>IF(FN_MC!J340="","*",FN_MC!J340)</f>
        <v>*</v>
      </c>
      <c r="N323" s="288" t="str">
        <f>IF(FN_MC!K340="","*",FN_MC!K340)</f>
        <v>*</v>
      </c>
      <c r="O323" s="288" t="str">
        <f>IF(FN_MC!L340="","*",FN_MC!L340)</f>
        <v>-</v>
      </c>
      <c r="P323" s="111"/>
      <c r="Q323" s="128" t="str">
        <f>IF(FN_MC!O340="","*",FN_MC!O340)</f>
        <v>*</v>
      </c>
      <c r="R323" s="128" t="str">
        <f>IF(FN_MC!P340="","*",FN_MC!P340)</f>
        <v>*</v>
      </c>
      <c r="S323" s="110" t="str">
        <f>IF(FN_MC!Q340="","*",CONCATENATE(FN_MC!Q340," ",FN_MC!R340))</f>
        <v>*</v>
      </c>
      <c r="T323" s="110" t="str">
        <f>IF(FN_MC!V340="","*",FN_MC!V340)</f>
        <v>*</v>
      </c>
      <c r="U323" s="110" t="str">
        <f>IF(FN_MC!W340="","*",FN_MC!W340)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IF(FN_MC!Y341="","*",FN_MC!Y341)</f>
        <v>*</v>
      </c>
      <c r="B324" s="109" t="str">
        <f>IF(FN_MC!X341="","*",FN_MC!X341)</f>
        <v>*</v>
      </c>
      <c r="C324" s="109" t="str">
        <f>IF(FN_MC!Z341="","*",FN_MC!Z341)</f>
        <v>*</v>
      </c>
      <c r="D324" s="110" t="str">
        <f>IF(FN_MC!S341="","*",FN_MC!S341)</f>
        <v>-</v>
      </c>
      <c r="E324" s="110" t="str">
        <f>IF(FN_MC!T341="","*",FN_MC!T341)</f>
        <v>-</v>
      </c>
      <c r="F324" s="110" t="str">
        <f>IF(FN_MC!B341="","*",FN_MC!B341)</f>
        <v>*</v>
      </c>
      <c r="G324" s="110" t="str">
        <f>IF(FN_MC!D341="","*",FN_MC!D341)</f>
        <v>*</v>
      </c>
      <c r="H324" s="110" t="str">
        <f>IF(FN_MC!F341="","*",FN_MC!F341)</f>
        <v>*</v>
      </c>
      <c r="I324" s="110" t="str">
        <f>IF(FN_MC!H341="","*",FN_MC!H341)</f>
        <v>*</v>
      </c>
      <c r="J324" s="110" t="str">
        <f>IF(FN_MC!I341="","*",FN_MC!I341)</f>
        <v>*</v>
      </c>
      <c r="K324" s="110" t="str">
        <f>IF(FN_MC!M341="","*",FN_MC!M341)</f>
        <v>-</v>
      </c>
      <c r="L324" s="110" t="str">
        <f>IF(FN_MC!N341="","*",FN_MC!N341)</f>
        <v>-</v>
      </c>
      <c r="M324" s="111" t="str">
        <f>IF(FN_MC!J341="","*",FN_MC!J341)</f>
        <v>*</v>
      </c>
      <c r="N324" s="288" t="str">
        <f>IF(FN_MC!K341="","*",FN_MC!K341)</f>
        <v>*</v>
      </c>
      <c r="O324" s="288" t="str">
        <f>IF(FN_MC!L341="","*",FN_MC!L341)</f>
        <v>-</v>
      </c>
      <c r="P324" s="111"/>
      <c r="Q324" s="128" t="str">
        <f>IF(FN_MC!O341="","*",FN_MC!O341)</f>
        <v>*</v>
      </c>
      <c r="R324" s="128" t="str">
        <f>IF(FN_MC!P341="","*",FN_MC!P341)</f>
        <v>*</v>
      </c>
      <c r="S324" s="110" t="str">
        <f>IF(FN_MC!Q341="","*",CONCATENATE(FN_MC!Q341," ",FN_MC!R341))</f>
        <v>*</v>
      </c>
      <c r="T324" s="110" t="str">
        <f>IF(FN_MC!V341="","*",FN_MC!V341)</f>
        <v>*</v>
      </c>
      <c r="U324" s="110" t="str">
        <f>IF(FN_MC!W341="","*",FN_MC!W341)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IF(FN_MC!Y342="","*",FN_MC!Y342)</f>
        <v>*</v>
      </c>
      <c r="B325" s="109" t="str">
        <f>IF(FN_MC!X342="","*",FN_MC!X342)</f>
        <v>*</v>
      </c>
      <c r="C325" s="109" t="str">
        <f>IF(FN_MC!Z342="","*",FN_MC!Z342)</f>
        <v>*</v>
      </c>
      <c r="D325" s="110" t="str">
        <f>IF(FN_MC!S342="","*",FN_MC!S342)</f>
        <v>-</v>
      </c>
      <c r="E325" s="110" t="str">
        <f>IF(FN_MC!T342="","*",FN_MC!T342)</f>
        <v>-</v>
      </c>
      <c r="F325" s="110" t="str">
        <f>IF(FN_MC!B342="","*",FN_MC!B342)</f>
        <v>*</v>
      </c>
      <c r="G325" s="110" t="str">
        <f>IF(FN_MC!D342="","*",FN_MC!D342)</f>
        <v>*</v>
      </c>
      <c r="H325" s="110" t="str">
        <f>IF(FN_MC!F342="","*",FN_MC!F342)</f>
        <v>*</v>
      </c>
      <c r="I325" s="110" t="str">
        <f>IF(FN_MC!H342="","*",FN_MC!H342)</f>
        <v>*</v>
      </c>
      <c r="J325" s="110" t="str">
        <f>IF(FN_MC!I342="","*",FN_MC!I342)</f>
        <v>*</v>
      </c>
      <c r="K325" s="110" t="str">
        <f>IF(FN_MC!M342="","*",FN_MC!M342)</f>
        <v>-</v>
      </c>
      <c r="L325" s="110" t="str">
        <f>IF(FN_MC!N342="","*",FN_MC!N342)</f>
        <v>-</v>
      </c>
      <c r="M325" s="111" t="str">
        <f>IF(FN_MC!J342="","*",FN_MC!J342)</f>
        <v>*</v>
      </c>
      <c r="N325" s="288" t="str">
        <f>IF(FN_MC!K342="","*",FN_MC!K342)</f>
        <v>*</v>
      </c>
      <c r="O325" s="288" t="str">
        <f>IF(FN_MC!L342="","*",FN_MC!L342)</f>
        <v>-</v>
      </c>
      <c r="P325" s="111"/>
      <c r="Q325" s="128" t="str">
        <f>IF(FN_MC!O342="","*",FN_MC!O342)</f>
        <v>*</v>
      </c>
      <c r="R325" s="128" t="str">
        <f>IF(FN_MC!P342="","*",FN_MC!P342)</f>
        <v>*</v>
      </c>
      <c r="S325" s="110" t="str">
        <f>IF(FN_MC!Q342="","*",CONCATENATE(FN_MC!Q342," ",FN_MC!R342))</f>
        <v>*</v>
      </c>
      <c r="T325" s="110" t="str">
        <f>IF(FN_MC!V342="","*",FN_MC!V342)</f>
        <v>*</v>
      </c>
      <c r="U325" s="110" t="str">
        <f>IF(FN_MC!W342="","*",FN_MC!W342)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IF(FN_MC!Y343="","*",FN_MC!Y343)</f>
        <v>*</v>
      </c>
      <c r="B326" s="109" t="str">
        <f>IF(FN_MC!X343="","*",FN_MC!X343)</f>
        <v>*</v>
      </c>
      <c r="C326" s="109" t="str">
        <f>IF(FN_MC!Z343="","*",FN_MC!Z343)</f>
        <v>*</v>
      </c>
      <c r="D326" s="110" t="str">
        <f>IF(FN_MC!S343="","*",FN_MC!S343)</f>
        <v>-</v>
      </c>
      <c r="E326" s="110" t="str">
        <f>IF(FN_MC!T343="","*",FN_MC!T343)</f>
        <v>-</v>
      </c>
      <c r="F326" s="110" t="str">
        <f>IF(FN_MC!B343="","*",FN_MC!B343)</f>
        <v>*</v>
      </c>
      <c r="G326" s="110" t="str">
        <f>IF(FN_MC!D343="","*",FN_MC!D343)</f>
        <v>*</v>
      </c>
      <c r="H326" s="110" t="str">
        <f>IF(FN_MC!F343="","*",FN_MC!F343)</f>
        <v>*</v>
      </c>
      <c r="I326" s="110" t="str">
        <f>IF(FN_MC!H343="","*",FN_MC!H343)</f>
        <v>*</v>
      </c>
      <c r="J326" s="110" t="str">
        <f>IF(FN_MC!I343="","*",FN_MC!I343)</f>
        <v>*</v>
      </c>
      <c r="K326" s="110" t="str">
        <f>IF(FN_MC!M343="","*",FN_MC!M343)</f>
        <v>-</v>
      </c>
      <c r="L326" s="110" t="str">
        <f>IF(FN_MC!N343="","*",FN_MC!N343)</f>
        <v>-</v>
      </c>
      <c r="M326" s="111" t="str">
        <f>IF(FN_MC!J343="","*",FN_MC!J343)</f>
        <v>*</v>
      </c>
      <c r="N326" s="288" t="str">
        <f>IF(FN_MC!K343="","*",FN_MC!K343)</f>
        <v>*</v>
      </c>
      <c r="O326" s="288" t="str">
        <f>IF(FN_MC!L343="","*",FN_MC!L343)</f>
        <v>-</v>
      </c>
      <c r="P326" s="111"/>
      <c r="Q326" s="128" t="str">
        <f>IF(FN_MC!O343="","*",FN_MC!O343)</f>
        <v>*</v>
      </c>
      <c r="R326" s="128" t="str">
        <f>IF(FN_MC!P343="","*",FN_MC!P343)</f>
        <v>*</v>
      </c>
      <c r="S326" s="110" t="str">
        <f>IF(FN_MC!Q343="","*",CONCATENATE(FN_MC!Q343," ",FN_MC!R343))</f>
        <v>*</v>
      </c>
      <c r="T326" s="110" t="str">
        <f>IF(FN_MC!V343="","*",FN_MC!V343)</f>
        <v>*</v>
      </c>
      <c r="U326" s="110" t="str">
        <f>IF(FN_MC!W343="","*",FN_MC!W343)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IF(FN_MC!Y344="","*",FN_MC!Y344)</f>
        <v>*</v>
      </c>
      <c r="B327" s="109" t="str">
        <f>IF(FN_MC!X344="","*",FN_MC!X344)</f>
        <v>*</v>
      </c>
      <c r="C327" s="109" t="str">
        <f>IF(FN_MC!Z344="","*",FN_MC!Z344)</f>
        <v>*</v>
      </c>
      <c r="D327" s="110" t="str">
        <f>IF(FN_MC!S344="","*",FN_MC!S344)</f>
        <v>-</v>
      </c>
      <c r="E327" s="110" t="str">
        <f>IF(FN_MC!T344="","*",FN_MC!T344)</f>
        <v>-</v>
      </c>
      <c r="F327" s="110" t="str">
        <f>IF(FN_MC!B344="","*",FN_MC!B344)</f>
        <v>*</v>
      </c>
      <c r="G327" s="110" t="str">
        <f>IF(FN_MC!D344="","*",FN_MC!D344)</f>
        <v>*</v>
      </c>
      <c r="H327" s="110" t="str">
        <f>IF(FN_MC!F344="","*",FN_MC!F344)</f>
        <v>*</v>
      </c>
      <c r="I327" s="110" t="str">
        <f>IF(FN_MC!H344="","*",FN_MC!H344)</f>
        <v>*</v>
      </c>
      <c r="J327" s="110" t="str">
        <f>IF(FN_MC!I344="","*",FN_MC!I344)</f>
        <v>*</v>
      </c>
      <c r="K327" s="110" t="str">
        <f>IF(FN_MC!M344="","*",FN_MC!M344)</f>
        <v>-</v>
      </c>
      <c r="L327" s="110" t="str">
        <f>IF(FN_MC!N344="","*",FN_MC!N344)</f>
        <v>-</v>
      </c>
      <c r="M327" s="111" t="str">
        <f>IF(FN_MC!J344="","*",FN_MC!J344)</f>
        <v>*</v>
      </c>
      <c r="N327" s="288" t="str">
        <f>IF(FN_MC!K344="","*",FN_MC!K344)</f>
        <v>*</v>
      </c>
      <c r="O327" s="288" t="str">
        <f>IF(FN_MC!L344="","*",FN_MC!L344)</f>
        <v>-</v>
      </c>
      <c r="P327" s="111"/>
      <c r="Q327" s="128" t="str">
        <f>IF(FN_MC!O344="","*",FN_MC!O344)</f>
        <v>*</v>
      </c>
      <c r="R327" s="128" t="str">
        <f>IF(FN_MC!P344="","*",FN_MC!P344)</f>
        <v>*</v>
      </c>
      <c r="S327" s="110" t="str">
        <f>IF(FN_MC!Q344="","*",CONCATENATE(FN_MC!Q344," ",FN_MC!R344))</f>
        <v>*</v>
      </c>
      <c r="T327" s="110" t="str">
        <f>IF(FN_MC!V344="","*",FN_MC!V344)</f>
        <v>*</v>
      </c>
      <c r="U327" s="110" t="str">
        <f>IF(FN_MC!W344="","*",FN_MC!W344)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IF(FN_MC!Y345="","*",FN_MC!Y345)</f>
        <v>*</v>
      </c>
      <c r="B328" s="109" t="str">
        <f>IF(FN_MC!X345="","*",FN_MC!X345)</f>
        <v>*</v>
      </c>
      <c r="C328" s="109" t="str">
        <f>IF(FN_MC!Z345="","*",FN_MC!Z345)</f>
        <v>*</v>
      </c>
      <c r="D328" s="110" t="str">
        <f>IF(FN_MC!S345="","*",FN_MC!S345)</f>
        <v>-</v>
      </c>
      <c r="E328" s="110" t="str">
        <f>IF(FN_MC!T345="","*",FN_MC!T345)</f>
        <v>-</v>
      </c>
      <c r="F328" s="110" t="str">
        <f>IF(FN_MC!B345="","*",FN_MC!B345)</f>
        <v>*</v>
      </c>
      <c r="G328" s="110" t="str">
        <f>IF(FN_MC!D345="","*",FN_MC!D345)</f>
        <v>*</v>
      </c>
      <c r="H328" s="110" t="str">
        <f>IF(FN_MC!F345="","*",FN_MC!F345)</f>
        <v>*</v>
      </c>
      <c r="I328" s="110" t="str">
        <f>IF(FN_MC!H345="","*",FN_MC!H345)</f>
        <v>*</v>
      </c>
      <c r="J328" s="110" t="str">
        <f>IF(FN_MC!I345="","*",FN_MC!I345)</f>
        <v>*</v>
      </c>
      <c r="K328" s="110" t="str">
        <f>IF(FN_MC!M345="","*",FN_MC!M345)</f>
        <v>-</v>
      </c>
      <c r="L328" s="110" t="str">
        <f>IF(FN_MC!N345="","*",FN_MC!N345)</f>
        <v>-</v>
      </c>
      <c r="M328" s="111" t="str">
        <f>IF(FN_MC!J345="","*",FN_MC!J345)</f>
        <v>*</v>
      </c>
      <c r="N328" s="288" t="str">
        <f>IF(FN_MC!K345="","*",FN_MC!K345)</f>
        <v>*</v>
      </c>
      <c r="O328" s="288" t="str">
        <f>IF(FN_MC!L345="","*",FN_MC!L345)</f>
        <v>-</v>
      </c>
      <c r="P328" s="111"/>
      <c r="Q328" s="128" t="str">
        <f>IF(FN_MC!O345="","*",FN_MC!O345)</f>
        <v>*</v>
      </c>
      <c r="R328" s="128" t="str">
        <f>IF(FN_MC!P345="","*",FN_MC!P345)</f>
        <v>*</v>
      </c>
      <c r="S328" s="110" t="str">
        <f>IF(FN_MC!Q345="","*",CONCATENATE(FN_MC!Q345," ",FN_MC!R345))</f>
        <v>*</v>
      </c>
      <c r="T328" s="110" t="str">
        <f>IF(FN_MC!V345="","*",FN_MC!V345)</f>
        <v>*</v>
      </c>
      <c r="U328" s="110" t="str">
        <f>IF(FN_MC!W345="","*",FN_MC!W345)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IF(FN_MC!Y346="","*",FN_MC!Y346)</f>
        <v>*</v>
      </c>
      <c r="B329" s="109" t="str">
        <f>IF(FN_MC!X346="","*",FN_MC!X346)</f>
        <v>*</v>
      </c>
      <c r="C329" s="109" t="str">
        <f>IF(FN_MC!Z346="","*",FN_MC!Z346)</f>
        <v>*</v>
      </c>
      <c r="D329" s="110" t="str">
        <f>IF(FN_MC!S346="","*",FN_MC!S346)</f>
        <v>-</v>
      </c>
      <c r="E329" s="110" t="str">
        <f>IF(FN_MC!T346="","*",FN_MC!T346)</f>
        <v>-</v>
      </c>
      <c r="F329" s="110" t="str">
        <f>IF(FN_MC!B346="","*",FN_MC!B346)</f>
        <v>*</v>
      </c>
      <c r="G329" s="110" t="str">
        <f>IF(FN_MC!D346="","*",FN_MC!D346)</f>
        <v>*</v>
      </c>
      <c r="H329" s="110" t="str">
        <f>IF(FN_MC!F346="","*",FN_MC!F346)</f>
        <v>*</v>
      </c>
      <c r="I329" s="110" t="str">
        <f>IF(FN_MC!H346="","*",FN_MC!H346)</f>
        <v>*</v>
      </c>
      <c r="J329" s="110" t="str">
        <f>IF(FN_MC!I346="","*",FN_MC!I346)</f>
        <v>*</v>
      </c>
      <c r="K329" s="110" t="str">
        <f>IF(FN_MC!M346="","*",FN_MC!M346)</f>
        <v>-</v>
      </c>
      <c r="L329" s="110" t="str">
        <f>IF(FN_MC!N346="","*",FN_MC!N346)</f>
        <v>-</v>
      </c>
      <c r="M329" s="111" t="str">
        <f>IF(FN_MC!J346="","*",FN_MC!J346)</f>
        <v>*</v>
      </c>
      <c r="N329" s="288" t="str">
        <f>IF(FN_MC!K346="","*",FN_MC!K346)</f>
        <v>*</v>
      </c>
      <c r="O329" s="288" t="str">
        <f>IF(FN_MC!L346="","*",FN_MC!L346)</f>
        <v>-</v>
      </c>
      <c r="P329" s="111"/>
      <c r="Q329" s="128" t="str">
        <f>IF(FN_MC!O346="","*",FN_MC!O346)</f>
        <v>*</v>
      </c>
      <c r="R329" s="128" t="str">
        <f>IF(FN_MC!P346="","*",FN_MC!P346)</f>
        <v>*</v>
      </c>
      <c r="S329" s="110" t="str">
        <f>IF(FN_MC!Q346="","*",CONCATENATE(FN_MC!Q346," ",FN_MC!R346))</f>
        <v>*</v>
      </c>
      <c r="T329" s="110" t="str">
        <f>IF(FN_MC!V346="","*",FN_MC!V346)</f>
        <v>*</v>
      </c>
      <c r="U329" s="110" t="str">
        <f>IF(FN_MC!W346="","*",FN_MC!W346)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IF(FN_MC!Y347="","*",FN_MC!Y347)</f>
        <v>*</v>
      </c>
      <c r="B330" s="109" t="str">
        <f>IF(FN_MC!X347="","*",FN_MC!X347)</f>
        <v>*</v>
      </c>
      <c r="C330" s="109" t="str">
        <f>IF(FN_MC!Z347="","*",FN_MC!Z347)</f>
        <v>*</v>
      </c>
      <c r="D330" s="110" t="str">
        <f>IF(FN_MC!S347="","*",FN_MC!S347)</f>
        <v>-</v>
      </c>
      <c r="E330" s="110" t="str">
        <f>IF(FN_MC!T347="","*",FN_MC!T347)</f>
        <v>-</v>
      </c>
      <c r="F330" s="110" t="str">
        <f>IF(FN_MC!B347="","*",FN_MC!B347)</f>
        <v>*</v>
      </c>
      <c r="G330" s="110" t="str">
        <f>IF(FN_MC!D347="","*",FN_MC!D347)</f>
        <v>*</v>
      </c>
      <c r="H330" s="110" t="str">
        <f>IF(FN_MC!F347="","*",FN_MC!F347)</f>
        <v>*</v>
      </c>
      <c r="I330" s="110" t="str">
        <f>IF(FN_MC!H347="","*",FN_MC!H347)</f>
        <v>*</v>
      </c>
      <c r="J330" s="110" t="str">
        <f>IF(FN_MC!I347="","*",FN_MC!I347)</f>
        <v>*</v>
      </c>
      <c r="K330" s="110" t="str">
        <f>IF(FN_MC!M347="","*",FN_MC!M347)</f>
        <v>-</v>
      </c>
      <c r="L330" s="110" t="str">
        <f>IF(FN_MC!N347="","*",FN_MC!N347)</f>
        <v>-</v>
      </c>
      <c r="M330" s="111" t="str">
        <f>IF(FN_MC!J347="","*",FN_MC!J347)</f>
        <v>*</v>
      </c>
      <c r="N330" s="288" t="str">
        <f>IF(FN_MC!K347="","*",FN_MC!K347)</f>
        <v>*</v>
      </c>
      <c r="O330" s="288" t="str">
        <f>IF(FN_MC!L347="","*",FN_MC!L347)</f>
        <v>-</v>
      </c>
      <c r="P330" s="111"/>
      <c r="Q330" s="128" t="str">
        <f>IF(FN_MC!O347="","*",FN_MC!O347)</f>
        <v>*</v>
      </c>
      <c r="R330" s="128" t="str">
        <f>IF(FN_MC!P347="","*",FN_MC!P347)</f>
        <v>*</v>
      </c>
      <c r="S330" s="110" t="str">
        <f>IF(FN_MC!Q347="","*",CONCATENATE(FN_MC!Q347," ",FN_MC!R347))</f>
        <v>*</v>
      </c>
      <c r="T330" s="110" t="str">
        <f>IF(FN_MC!V347="","*",FN_MC!V347)</f>
        <v>*</v>
      </c>
      <c r="U330" s="110" t="str">
        <f>IF(FN_MC!W347="","*",FN_MC!W347)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IF(FN_MC!Y348="","*",FN_MC!Y348)</f>
        <v>*</v>
      </c>
      <c r="B331" s="109" t="str">
        <f>IF(FN_MC!X348="","*",FN_MC!X348)</f>
        <v>*</v>
      </c>
      <c r="C331" s="109" t="str">
        <f>IF(FN_MC!Z348="","*",FN_MC!Z348)</f>
        <v>*</v>
      </c>
      <c r="D331" s="110" t="str">
        <f>IF(FN_MC!S348="","*",FN_MC!S348)</f>
        <v>-</v>
      </c>
      <c r="E331" s="110" t="str">
        <f>IF(FN_MC!T348="","*",FN_MC!T348)</f>
        <v>-</v>
      </c>
      <c r="F331" s="110" t="str">
        <f>IF(FN_MC!B348="","*",FN_MC!B348)</f>
        <v>*</v>
      </c>
      <c r="G331" s="110" t="str">
        <f>IF(FN_MC!D348="","*",FN_MC!D348)</f>
        <v>*</v>
      </c>
      <c r="H331" s="110" t="str">
        <f>IF(FN_MC!F348="","*",FN_MC!F348)</f>
        <v>*</v>
      </c>
      <c r="I331" s="110" t="str">
        <f>IF(FN_MC!H348="","*",FN_MC!H348)</f>
        <v>*</v>
      </c>
      <c r="J331" s="110" t="str">
        <f>IF(FN_MC!I348="","*",FN_MC!I348)</f>
        <v>*</v>
      </c>
      <c r="K331" s="110" t="str">
        <f>IF(FN_MC!M348="","*",FN_MC!M348)</f>
        <v>-</v>
      </c>
      <c r="L331" s="110" t="str">
        <f>IF(FN_MC!N348="","*",FN_MC!N348)</f>
        <v>-</v>
      </c>
      <c r="M331" s="111" t="str">
        <f>IF(FN_MC!J348="","*",FN_MC!J348)</f>
        <v>*</v>
      </c>
      <c r="N331" s="288" t="str">
        <f>IF(FN_MC!K348="","*",FN_MC!K348)</f>
        <v>*</v>
      </c>
      <c r="O331" s="288" t="str">
        <f>IF(FN_MC!L348="","*",FN_MC!L348)</f>
        <v>-</v>
      </c>
      <c r="P331" s="111"/>
      <c r="Q331" s="128" t="str">
        <f>IF(FN_MC!O348="","*",FN_MC!O348)</f>
        <v>*</v>
      </c>
      <c r="R331" s="128" t="str">
        <f>IF(FN_MC!P348="","*",FN_MC!P348)</f>
        <v>*</v>
      </c>
      <c r="S331" s="110" t="str">
        <f>IF(FN_MC!Q348="","*",CONCATENATE(FN_MC!Q348," ",FN_MC!R348))</f>
        <v>*</v>
      </c>
      <c r="T331" s="110" t="str">
        <f>IF(FN_MC!V348="","*",FN_MC!V348)</f>
        <v>*</v>
      </c>
      <c r="U331" s="110" t="str">
        <f>IF(FN_MC!W348="","*",FN_MC!W348)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IF(FN_MC!Y349="","*",FN_MC!Y349)</f>
        <v>*</v>
      </c>
      <c r="B332" s="109" t="str">
        <f>IF(FN_MC!X349="","*",FN_MC!X349)</f>
        <v>*</v>
      </c>
      <c r="C332" s="109" t="str">
        <f>IF(FN_MC!Z349="","*",FN_MC!Z349)</f>
        <v>*</v>
      </c>
      <c r="D332" s="110" t="str">
        <f>IF(FN_MC!S349="","*",FN_MC!S349)</f>
        <v>-</v>
      </c>
      <c r="E332" s="110" t="str">
        <f>IF(FN_MC!T349="","*",FN_MC!T349)</f>
        <v>-</v>
      </c>
      <c r="F332" s="110" t="str">
        <f>IF(FN_MC!B349="","*",FN_MC!B349)</f>
        <v>*</v>
      </c>
      <c r="G332" s="110" t="str">
        <f>IF(FN_MC!D349="","*",FN_MC!D349)</f>
        <v>*</v>
      </c>
      <c r="H332" s="110" t="str">
        <f>IF(FN_MC!F349="","*",FN_MC!F349)</f>
        <v>*</v>
      </c>
      <c r="I332" s="110" t="str">
        <f>IF(FN_MC!H349="","*",FN_MC!H349)</f>
        <v>*</v>
      </c>
      <c r="J332" s="110" t="str">
        <f>IF(FN_MC!I349="","*",FN_MC!I349)</f>
        <v>*</v>
      </c>
      <c r="K332" s="110" t="str">
        <f>IF(FN_MC!M349="","*",FN_MC!M349)</f>
        <v>-</v>
      </c>
      <c r="L332" s="110" t="str">
        <f>IF(FN_MC!N349="","*",FN_MC!N349)</f>
        <v>-</v>
      </c>
      <c r="M332" s="111" t="str">
        <f>IF(FN_MC!J349="","*",FN_MC!J349)</f>
        <v>*</v>
      </c>
      <c r="N332" s="288" t="str">
        <f>IF(FN_MC!K349="","*",FN_MC!K349)</f>
        <v>*</v>
      </c>
      <c r="O332" s="288" t="str">
        <f>IF(FN_MC!L349="","*",FN_MC!L349)</f>
        <v>-</v>
      </c>
      <c r="P332" s="111"/>
      <c r="Q332" s="128" t="str">
        <f>IF(FN_MC!O349="","*",FN_MC!O349)</f>
        <v>*</v>
      </c>
      <c r="R332" s="128" t="str">
        <f>IF(FN_MC!P349="","*",FN_MC!P349)</f>
        <v>*</v>
      </c>
      <c r="S332" s="110" t="str">
        <f>IF(FN_MC!Q349="","*",CONCATENATE(FN_MC!Q349," ",FN_MC!R349))</f>
        <v>*</v>
      </c>
      <c r="T332" s="110" t="str">
        <f>IF(FN_MC!V349="","*",FN_MC!V349)</f>
        <v>*</v>
      </c>
      <c r="U332" s="110" t="str">
        <f>IF(FN_MC!W349="","*",FN_MC!W349)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IF(FN_MC!Y350="","*",FN_MC!Y350)</f>
        <v>*</v>
      </c>
      <c r="B333" s="109" t="str">
        <f>IF(FN_MC!X350="","*",FN_MC!X350)</f>
        <v>*</v>
      </c>
      <c r="C333" s="109" t="str">
        <f>IF(FN_MC!Z350="","*",FN_MC!Z350)</f>
        <v>*</v>
      </c>
      <c r="D333" s="110" t="str">
        <f>IF(FN_MC!S350="","*",FN_MC!S350)</f>
        <v>-</v>
      </c>
      <c r="E333" s="110" t="str">
        <f>IF(FN_MC!T350="","*",FN_MC!T350)</f>
        <v>-</v>
      </c>
      <c r="F333" s="110" t="str">
        <f>IF(FN_MC!B350="","*",FN_MC!B350)</f>
        <v>*</v>
      </c>
      <c r="G333" s="110" t="str">
        <f>IF(FN_MC!D350="","*",FN_MC!D350)</f>
        <v>*</v>
      </c>
      <c r="H333" s="110" t="str">
        <f>IF(FN_MC!F350="","*",FN_MC!F350)</f>
        <v>*</v>
      </c>
      <c r="I333" s="110" t="str">
        <f>IF(FN_MC!H350="","*",FN_MC!H350)</f>
        <v>*</v>
      </c>
      <c r="J333" s="110" t="str">
        <f>IF(FN_MC!I350="","*",FN_MC!I350)</f>
        <v>*</v>
      </c>
      <c r="K333" s="110" t="str">
        <f>IF(FN_MC!M350="","*",FN_MC!M350)</f>
        <v>-</v>
      </c>
      <c r="L333" s="110" t="str">
        <f>IF(FN_MC!N350="","*",FN_MC!N350)</f>
        <v>-</v>
      </c>
      <c r="M333" s="111" t="str">
        <f>IF(FN_MC!J350="","*",FN_MC!J350)</f>
        <v>*</v>
      </c>
      <c r="N333" s="288" t="str">
        <f>IF(FN_MC!K350="","*",FN_MC!K350)</f>
        <v>*</v>
      </c>
      <c r="O333" s="288" t="str">
        <f>IF(FN_MC!L350="","*",FN_MC!L350)</f>
        <v>-</v>
      </c>
      <c r="P333" s="111"/>
      <c r="Q333" s="128" t="str">
        <f>IF(FN_MC!O350="","*",FN_MC!O350)</f>
        <v>*</v>
      </c>
      <c r="R333" s="128" t="str">
        <f>IF(FN_MC!P350="","*",FN_MC!P350)</f>
        <v>*</v>
      </c>
      <c r="S333" s="110" t="str">
        <f>IF(FN_MC!Q350="","*",CONCATENATE(FN_MC!Q350," ",FN_MC!R350))</f>
        <v>*</v>
      </c>
      <c r="T333" s="110" t="str">
        <f>IF(FN_MC!V350="","*",FN_MC!V350)</f>
        <v>*</v>
      </c>
      <c r="U333" s="110" t="str">
        <f>IF(FN_MC!W350="","*",FN_MC!W350)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IF(FN_MC!Y351="","*",FN_MC!Y351)</f>
        <v>*</v>
      </c>
      <c r="B334" s="109" t="str">
        <f>IF(FN_MC!X351="","*",FN_MC!X351)</f>
        <v>*</v>
      </c>
      <c r="C334" s="109" t="str">
        <f>IF(FN_MC!Z351="","*",FN_MC!Z351)</f>
        <v>*</v>
      </c>
      <c r="D334" s="110" t="str">
        <f>IF(FN_MC!S351="","*",FN_MC!S351)</f>
        <v>-</v>
      </c>
      <c r="E334" s="110" t="str">
        <f>IF(FN_MC!T351="","*",FN_MC!T351)</f>
        <v>-</v>
      </c>
      <c r="F334" s="110" t="str">
        <f>IF(FN_MC!B351="","*",FN_MC!B351)</f>
        <v>*</v>
      </c>
      <c r="G334" s="110" t="str">
        <f>IF(FN_MC!D351="","*",FN_MC!D351)</f>
        <v>*</v>
      </c>
      <c r="H334" s="110" t="str">
        <f>IF(FN_MC!F351="","*",FN_MC!F351)</f>
        <v>*</v>
      </c>
      <c r="I334" s="110" t="str">
        <f>IF(FN_MC!H351="","*",FN_MC!H351)</f>
        <v>*</v>
      </c>
      <c r="J334" s="110" t="str">
        <f>IF(FN_MC!I351="","*",FN_MC!I351)</f>
        <v>*</v>
      </c>
      <c r="K334" s="110" t="str">
        <f>IF(FN_MC!M351="","*",FN_MC!M351)</f>
        <v>-</v>
      </c>
      <c r="L334" s="110" t="str">
        <f>IF(FN_MC!N351="","*",FN_MC!N351)</f>
        <v>-</v>
      </c>
      <c r="M334" s="111" t="str">
        <f>IF(FN_MC!J351="","*",FN_MC!J351)</f>
        <v>*</v>
      </c>
      <c r="N334" s="288" t="str">
        <f>IF(FN_MC!K351="","*",FN_MC!K351)</f>
        <v>*</v>
      </c>
      <c r="O334" s="288" t="str">
        <f>IF(FN_MC!L351="","*",FN_MC!L351)</f>
        <v>-</v>
      </c>
      <c r="P334" s="111"/>
      <c r="Q334" s="128" t="str">
        <f>IF(FN_MC!O351="","*",FN_MC!O351)</f>
        <v>*</v>
      </c>
      <c r="R334" s="128" t="str">
        <f>IF(FN_MC!P351="","*",FN_MC!P351)</f>
        <v>*</v>
      </c>
      <c r="S334" s="110" t="str">
        <f>IF(FN_MC!Q351="","*",CONCATENATE(FN_MC!Q351," ",FN_MC!R351))</f>
        <v>*</v>
      </c>
      <c r="T334" s="110" t="str">
        <f>IF(FN_MC!V351="","*",FN_MC!V351)</f>
        <v>*</v>
      </c>
      <c r="U334" s="110" t="str">
        <f>IF(FN_MC!W351="","*",FN_MC!W351)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IF(FN_MC!Y352="","*",FN_MC!Y352)</f>
        <v>*</v>
      </c>
      <c r="B335" s="109" t="str">
        <f>IF(FN_MC!X352="","*",FN_MC!X352)</f>
        <v>*</v>
      </c>
      <c r="C335" s="109" t="str">
        <f>IF(FN_MC!Z352="","*",FN_MC!Z352)</f>
        <v>*</v>
      </c>
      <c r="D335" s="110" t="str">
        <f>IF(FN_MC!S352="","*",FN_MC!S352)</f>
        <v>-</v>
      </c>
      <c r="E335" s="110" t="str">
        <f>IF(FN_MC!T352="","*",FN_MC!T352)</f>
        <v>-</v>
      </c>
      <c r="F335" s="110" t="str">
        <f>IF(FN_MC!B352="","*",FN_MC!B352)</f>
        <v>*</v>
      </c>
      <c r="G335" s="110" t="str">
        <f>IF(FN_MC!D352="","*",FN_MC!D352)</f>
        <v>*</v>
      </c>
      <c r="H335" s="110" t="str">
        <f>IF(FN_MC!F352="","*",FN_MC!F352)</f>
        <v>*</v>
      </c>
      <c r="I335" s="110" t="str">
        <f>IF(FN_MC!H352="","*",FN_MC!H352)</f>
        <v>*</v>
      </c>
      <c r="J335" s="110" t="str">
        <f>IF(FN_MC!I352="","*",FN_MC!I352)</f>
        <v>*</v>
      </c>
      <c r="K335" s="110" t="str">
        <f>IF(FN_MC!M352="","*",FN_MC!M352)</f>
        <v>-</v>
      </c>
      <c r="L335" s="110" t="str">
        <f>IF(FN_MC!N352="","*",FN_MC!N352)</f>
        <v>-</v>
      </c>
      <c r="M335" s="111" t="str">
        <f>IF(FN_MC!J352="","*",FN_MC!J352)</f>
        <v>*</v>
      </c>
      <c r="N335" s="288" t="str">
        <f>IF(FN_MC!K352="","*",FN_MC!K352)</f>
        <v>*</v>
      </c>
      <c r="O335" s="288" t="str">
        <f>IF(FN_MC!L352="","*",FN_MC!L352)</f>
        <v>-</v>
      </c>
      <c r="P335" s="111"/>
      <c r="Q335" s="128" t="str">
        <f>IF(FN_MC!O352="","*",FN_MC!O352)</f>
        <v>*</v>
      </c>
      <c r="R335" s="128" t="str">
        <f>IF(FN_MC!P352="","*",FN_MC!P352)</f>
        <v>*</v>
      </c>
      <c r="S335" s="110" t="str">
        <f>IF(FN_MC!Q352="","*",CONCATENATE(FN_MC!Q352," ",FN_MC!R352))</f>
        <v>*</v>
      </c>
      <c r="T335" s="110" t="str">
        <f>IF(FN_MC!V352="","*",FN_MC!V352)</f>
        <v>*</v>
      </c>
      <c r="U335" s="110" t="str">
        <f>IF(FN_MC!W352="","*",FN_MC!W352)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IF(FN_MC!Y353="","*",FN_MC!Y353)</f>
        <v>*</v>
      </c>
      <c r="B336" s="109" t="str">
        <f>IF(FN_MC!X353="","*",FN_MC!X353)</f>
        <v>*</v>
      </c>
      <c r="C336" s="109" t="str">
        <f>IF(FN_MC!Z353="","*",FN_MC!Z353)</f>
        <v>*</v>
      </c>
      <c r="D336" s="110" t="str">
        <f>IF(FN_MC!S353="","*",FN_MC!S353)</f>
        <v>-</v>
      </c>
      <c r="E336" s="110" t="str">
        <f>IF(FN_MC!T353="","*",FN_MC!T353)</f>
        <v>-</v>
      </c>
      <c r="F336" s="110" t="str">
        <f>IF(FN_MC!B353="","*",FN_MC!B353)</f>
        <v>*</v>
      </c>
      <c r="G336" s="110" t="str">
        <f>IF(FN_MC!D353="","*",FN_MC!D353)</f>
        <v>*</v>
      </c>
      <c r="H336" s="110" t="str">
        <f>IF(FN_MC!F353="","*",FN_MC!F353)</f>
        <v>*</v>
      </c>
      <c r="I336" s="110" t="str">
        <f>IF(FN_MC!H353="","*",FN_MC!H353)</f>
        <v>*</v>
      </c>
      <c r="J336" s="110" t="str">
        <f>IF(FN_MC!I353="","*",FN_MC!I353)</f>
        <v>*</v>
      </c>
      <c r="K336" s="110" t="str">
        <f>IF(FN_MC!M353="","*",FN_MC!M353)</f>
        <v>-</v>
      </c>
      <c r="L336" s="110" t="str">
        <f>IF(FN_MC!N353="","*",FN_MC!N353)</f>
        <v>-</v>
      </c>
      <c r="M336" s="111" t="str">
        <f>IF(FN_MC!J353="","*",FN_MC!J353)</f>
        <v>*</v>
      </c>
      <c r="N336" s="288" t="str">
        <f>IF(FN_MC!K353="","*",FN_MC!K353)</f>
        <v>*</v>
      </c>
      <c r="O336" s="288" t="str">
        <f>IF(FN_MC!L353="","*",FN_MC!L353)</f>
        <v>-</v>
      </c>
      <c r="P336" s="111"/>
      <c r="Q336" s="128" t="str">
        <f>IF(FN_MC!O353="","*",FN_MC!O353)</f>
        <v>*</v>
      </c>
      <c r="R336" s="128" t="str">
        <f>IF(FN_MC!P353="","*",FN_MC!P353)</f>
        <v>*</v>
      </c>
      <c r="S336" s="110" t="str">
        <f>IF(FN_MC!Q353="","*",CONCATENATE(FN_MC!Q353," ",FN_MC!R353))</f>
        <v>*</v>
      </c>
      <c r="T336" s="110" t="str">
        <f>IF(FN_MC!V353="","*",FN_MC!V353)</f>
        <v>*</v>
      </c>
      <c r="U336" s="110" t="str">
        <f>IF(FN_MC!W353="","*",FN_MC!W353)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IF(FN_MC!Y354="","*",FN_MC!Y354)</f>
        <v>*</v>
      </c>
      <c r="B337" s="109" t="str">
        <f>IF(FN_MC!X354="","*",FN_MC!X354)</f>
        <v>*</v>
      </c>
      <c r="C337" s="109" t="str">
        <f>IF(FN_MC!Z354="","*",FN_MC!Z354)</f>
        <v>*</v>
      </c>
      <c r="D337" s="110" t="str">
        <f>IF(FN_MC!S354="","*",FN_MC!S354)</f>
        <v>-</v>
      </c>
      <c r="E337" s="110" t="str">
        <f>IF(FN_MC!T354="","*",FN_MC!T354)</f>
        <v>-</v>
      </c>
      <c r="F337" s="110" t="str">
        <f>IF(FN_MC!B354="","*",FN_MC!B354)</f>
        <v>*</v>
      </c>
      <c r="G337" s="110" t="str">
        <f>IF(FN_MC!D354="","*",FN_MC!D354)</f>
        <v>*</v>
      </c>
      <c r="H337" s="110" t="str">
        <f>IF(FN_MC!F354="","*",FN_MC!F354)</f>
        <v>*</v>
      </c>
      <c r="I337" s="110" t="str">
        <f>IF(FN_MC!H354="","*",FN_MC!H354)</f>
        <v>*</v>
      </c>
      <c r="J337" s="110" t="str">
        <f>IF(FN_MC!I354="","*",FN_MC!I354)</f>
        <v>*</v>
      </c>
      <c r="K337" s="110" t="str">
        <f>IF(FN_MC!M354="","*",FN_MC!M354)</f>
        <v>-</v>
      </c>
      <c r="L337" s="110" t="str">
        <f>IF(FN_MC!N354="","*",FN_MC!N354)</f>
        <v>-</v>
      </c>
      <c r="M337" s="111" t="str">
        <f>IF(FN_MC!J354="","*",FN_MC!J354)</f>
        <v>*</v>
      </c>
      <c r="N337" s="288" t="str">
        <f>IF(FN_MC!K354="","*",FN_MC!K354)</f>
        <v>*</v>
      </c>
      <c r="O337" s="288" t="str">
        <f>IF(FN_MC!L354="","*",FN_MC!L354)</f>
        <v>-</v>
      </c>
      <c r="P337" s="111"/>
      <c r="Q337" s="128" t="str">
        <f>IF(FN_MC!O354="","*",FN_MC!O354)</f>
        <v>*</v>
      </c>
      <c r="R337" s="128" t="str">
        <f>IF(FN_MC!P354="","*",FN_MC!P354)</f>
        <v>*</v>
      </c>
      <c r="S337" s="110" t="str">
        <f>IF(FN_MC!Q354="","*",CONCATENATE(FN_MC!Q354," ",FN_MC!R354))</f>
        <v>*</v>
      </c>
      <c r="T337" s="110" t="str">
        <f>IF(FN_MC!V354="","*",FN_MC!V354)</f>
        <v>*</v>
      </c>
      <c r="U337" s="110" t="str">
        <f>IF(FN_MC!W354="","*",FN_MC!W354)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IF(FN_MC!Y355="","*",FN_MC!Y355)</f>
        <v>*</v>
      </c>
      <c r="B338" s="109" t="str">
        <f>IF(FN_MC!X355="","*",FN_MC!X355)</f>
        <v>*</v>
      </c>
      <c r="C338" s="109" t="str">
        <f>IF(FN_MC!Z355="","*",FN_MC!Z355)</f>
        <v>*</v>
      </c>
      <c r="D338" s="110" t="str">
        <f>IF(FN_MC!S355="","*",FN_MC!S355)</f>
        <v>-</v>
      </c>
      <c r="E338" s="110" t="str">
        <f>IF(FN_MC!T355="","*",FN_MC!T355)</f>
        <v>-</v>
      </c>
      <c r="F338" s="110" t="str">
        <f>IF(FN_MC!B355="","*",FN_MC!B355)</f>
        <v>*</v>
      </c>
      <c r="G338" s="110" t="str">
        <f>IF(FN_MC!D355="","*",FN_MC!D355)</f>
        <v>*</v>
      </c>
      <c r="H338" s="110" t="str">
        <f>IF(FN_MC!F355="","*",FN_MC!F355)</f>
        <v>*</v>
      </c>
      <c r="I338" s="110" t="str">
        <f>IF(FN_MC!H355="","*",FN_MC!H355)</f>
        <v>*</v>
      </c>
      <c r="J338" s="110" t="str">
        <f>IF(FN_MC!I355="","*",FN_MC!I355)</f>
        <v>*</v>
      </c>
      <c r="K338" s="110" t="str">
        <f>IF(FN_MC!M355="","*",FN_MC!M355)</f>
        <v>-</v>
      </c>
      <c r="L338" s="110" t="str">
        <f>IF(FN_MC!N355="","*",FN_MC!N355)</f>
        <v>-</v>
      </c>
      <c r="M338" s="111" t="str">
        <f>IF(FN_MC!J355="","*",FN_MC!J355)</f>
        <v>*</v>
      </c>
      <c r="N338" s="288" t="str">
        <f>IF(FN_MC!K355="","*",FN_MC!K355)</f>
        <v>*</v>
      </c>
      <c r="O338" s="288" t="str">
        <f>IF(FN_MC!L355="","*",FN_MC!L355)</f>
        <v>-</v>
      </c>
      <c r="P338" s="111"/>
      <c r="Q338" s="128" t="str">
        <f>IF(FN_MC!O355="","*",FN_MC!O355)</f>
        <v>*</v>
      </c>
      <c r="R338" s="128" t="str">
        <f>IF(FN_MC!P355="","*",FN_MC!P355)</f>
        <v>*</v>
      </c>
      <c r="S338" s="110" t="str">
        <f>IF(FN_MC!Q355="","*",CONCATENATE(FN_MC!Q355," ",FN_MC!R355))</f>
        <v>*</v>
      </c>
      <c r="T338" s="110" t="str">
        <f>IF(FN_MC!V355="","*",FN_MC!V355)</f>
        <v>*</v>
      </c>
      <c r="U338" s="110" t="str">
        <f>IF(FN_MC!W355="","*",FN_MC!W355)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IF(FN_MC!Y356="","*",FN_MC!Y356)</f>
        <v>*</v>
      </c>
      <c r="B339" s="109" t="str">
        <f>IF(FN_MC!X356="","*",FN_MC!X356)</f>
        <v>*</v>
      </c>
      <c r="C339" s="109" t="str">
        <f>IF(FN_MC!Z356="","*",FN_MC!Z356)</f>
        <v>*</v>
      </c>
      <c r="D339" s="110" t="str">
        <f>IF(FN_MC!S356="","*",FN_MC!S356)</f>
        <v>-</v>
      </c>
      <c r="E339" s="110" t="str">
        <f>IF(FN_MC!T356="","*",FN_MC!T356)</f>
        <v>-</v>
      </c>
      <c r="F339" s="110" t="str">
        <f>IF(FN_MC!B356="","*",FN_MC!B356)</f>
        <v>*</v>
      </c>
      <c r="G339" s="110" t="str">
        <f>IF(FN_MC!D356="","*",FN_MC!D356)</f>
        <v>*</v>
      </c>
      <c r="H339" s="110" t="str">
        <f>IF(FN_MC!F356="","*",FN_MC!F356)</f>
        <v>*</v>
      </c>
      <c r="I339" s="110" t="str">
        <f>IF(FN_MC!H356="","*",FN_MC!H356)</f>
        <v>*</v>
      </c>
      <c r="J339" s="110" t="str">
        <f>IF(FN_MC!I356="","*",FN_MC!I356)</f>
        <v>*</v>
      </c>
      <c r="K339" s="110" t="str">
        <f>IF(FN_MC!M356="","*",FN_MC!M356)</f>
        <v>-</v>
      </c>
      <c r="L339" s="110" t="str">
        <f>IF(FN_MC!N356="","*",FN_MC!N356)</f>
        <v>-</v>
      </c>
      <c r="M339" s="111" t="str">
        <f>IF(FN_MC!J356="","*",FN_MC!J356)</f>
        <v>*</v>
      </c>
      <c r="N339" s="288" t="str">
        <f>IF(FN_MC!K356="","*",FN_MC!K356)</f>
        <v>*</v>
      </c>
      <c r="O339" s="288" t="str">
        <f>IF(FN_MC!L356="","*",FN_MC!L356)</f>
        <v>-</v>
      </c>
      <c r="P339" s="111"/>
      <c r="Q339" s="128" t="str">
        <f>IF(FN_MC!O356="","*",FN_MC!O356)</f>
        <v>*</v>
      </c>
      <c r="R339" s="128" t="str">
        <f>IF(FN_MC!P356="","*",FN_MC!P356)</f>
        <v>*</v>
      </c>
      <c r="S339" s="110" t="str">
        <f>IF(FN_MC!Q356="","*",CONCATENATE(FN_MC!Q356," ",FN_MC!R356))</f>
        <v>*</v>
      </c>
      <c r="T339" s="110" t="str">
        <f>IF(FN_MC!V356="","*",FN_MC!V356)</f>
        <v>*</v>
      </c>
      <c r="U339" s="110" t="str">
        <f>IF(FN_MC!W356="","*",FN_MC!W356)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IF(FN_MC!Y357="","*",FN_MC!Y357)</f>
        <v>*</v>
      </c>
      <c r="B340" s="109" t="str">
        <f>IF(FN_MC!X357="","*",FN_MC!X357)</f>
        <v>*</v>
      </c>
      <c r="C340" s="109" t="str">
        <f>IF(FN_MC!Z357="","*",FN_MC!Z357)</f>
        <v>*</v>
      </c>
      <c r="D340" s="110" t="str">
        <f>IF(FN_MC!S357="","*",FN_MC!S357)</f>
        <v>-</v>
      </c>
      <c r="E340" s="110" t="str">
        <f>IF(FN_MC!T357="","*",FN_MC!T357)</f>
        <v>-</v>
      </c>
      <c r="F340" s="110" t="str">
        <f>IF(FN_MC!B357="","*",FN_MC!B357)</f>
        <v>*</v>
      </c>
      <c r="G340" s="110" t="str">
        <f>IF(FN_MC!D357="","*",FN_MC!D357)</f>
        <v>*</v>
      </c>
      <c r="H340" s="110" t="str">
        <f>IF(FN_MC!F357="","*",FN_MC!F357)</f>
        <v>*</v>
      </c>
      <c r="I340" s="110" t="str">
        <f>IF(FN_MC!H357="","*",FN_MC!H357)</f>
        <v>*</v>
      </c>
      <c r="J340" s="110" t="str">
        <f>IF(FN_MC!I357="","*",FN_MC!I357)</f>
        <v>*</v>
      </c>
      <c r="K340" s="110" t="str">
        <f>IF(FN_MC!M357="","*",FN_MC!M357)</f>
        <v>-</v>
      </c>
      <c r="L340" s="110" t="str">
        <f>IF(FN_MC!N357="","*",FN_MC!N357)</f>
        <v>-</v>
      </c>
      <c r="M340" s="111" t="str">
        <f>IF(FN_MC!J357="","*",FN_MC!J357)</f>
        <v>*</v>
      </c>
      <c r="N340" s="288" t="str">
        <f>IF(FN_MC!K357="","*",FN_MC!K357)</f>
        <v>*</v>
      </c>
      <c r="O340" s="288" t="str">
        <f>IF(FN_MC!L357="","*",FN_MC!L357)</f>
        <v>-</v>
      </c>
      <c r="P340" s="111"/>
      <c r="Q340" s="128" t="str">
        <f>IF(FN_MC!O357="","*",FN_MC!O357)</f>
        <v>*</v>
      </c>
      <c r="R340" s="128" t="str">
        <f>IF(FN_MC!P357="","*",FN_MC!P357)</f>
        <v>*</v>
      </c>
      <c r="S340" s="110" t="str">
        <f>IF(FN_MC!Q357="","*",CONCATENATE(FN_MC!Q357," ",FN_MC!R357))</f>
        <v>*</v>
      </c>
      <c r="T340" s="110" t="str">
        <f>IF(FN_MC!V357="","*",FN_MC!V357)</f>
        <v>*</v>
      </c>
      <c r="U340" s="110" t="str">
        <f>IF(FN_MC!W357="","*",FN_MC!W357)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IF(FN_MC!Y358="","*",FN_MC!Y358)</f>
        <v>*</v>
      </c>
      <c r="B341" s="109" t="str">
        <f>IF(FN_MC!X358="","*",FN_MC!X358)</f>
        <v>*</v>
      </c>
      <c r="C341" s="109" t="str">
        <f>IF(FN_MC!Z358="","*",FN_MC!Z358)</f>
        <v>*</v>
      </c>
      <c r="D341" s="110" t="str">
        <f>IF(FN_MC!S358="","*",FN_MC!S358)</f>
        <v>-</v>
      </c>
      <c r="E341" s="110" t="str">
        <f>IF(FN_MC!T358="","*",FN_MC!T358)</f>
        <v>-</v>
      </c>
      <c r="F341" s="110" t="str">
        <f>IF(FN_MC!B358="","*",FN_MC!B358)</f>
        <v>*</v>
      </c>
      <c r="G341" s="110" t="str">
        <f>IF(FN_MC!D358="","*",FN_MC!D358)</f>
        <v>*</v>
      </c>
      <c r="H341" s="110" t="str">
        <f>IF(FN_MC!F358="","*",FN_MC!F358)</f>
        <v>*</v>
      </c>
      <c r="I341" s="110" t="str">
        <f>IF(FN_MC!H358="","*",FN_MC!H358)</f>
        <v>*</v>
      </c>
      <c r="J341" s="110" t="str">
        <f>IF(FN_MC!I358="","*",FN_MC!I358)</f>
        <v>*</v>
      </c>
      <c r="K341" s="110" t="str">
        <f>IF(FN_MC!M358="","*",FN_MC!M358)</f>
        <v>-</v>
      </c>
      <c r="L341" s="110" t="str">
        <f>IF(FN_MC!N358="","*",FN_MC!N358)</f>
        <v>-</v>
      </c>
      <c r="M341" s="111" t="str">
        <f>IF(FN_MC!J358="","*",FN_MC!J358)</f>
        <v>*</v>
      </c>
      <c r="N341" s="288" t="str">
        <f>IF(FN_MC!K358="","*",FN_MC!K358)</f>
        <v>*</v>
      </c>
      <c r="O341" s="288" t="str">
        <f>IF(FN_MC!L358="","*",FN_MC!L358)</f>
        <v>-</v>
      </c>
      <c r="P341" s="111"/>
      <c r="Q341" s="128" t="str">
        <f>IF(FN_MC!O358="","*",FN_MC!O358)</f>
        <v>*</v>
      </c>
      <c r="R341" s="128" t="str">
        <f>IF(FN_MC!P358="","*",FN_MC!P358)</f>
        <v>*</v>
      </c>
      <c r="S341" s="110" t="str">
        <f>IF(FN_MC!Q358="","*",CONCATENATE(FN_MC!Q358," ",FN_MC!R358))</f>
        <v>*</v>
      </c>
      <c r="T341" s="110" t="str">
        <f>IF(FN_MC!V358="","*",FN_MC!V358)</f>
        <v>*</v>
      </c>
      <c r="U341" s="110" t="str">
        <f>IF(FN_MC!W358="","*",FN_MC!W358)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IF(FN_MC!Y359="","*",FN_MC!Y359)</f>
        <v>*</v>
      </c>
      <c r="B342" s="109" t="str">
        <f>IF(FN_MC!X359="","*",FN_MC!X359)</f>
        <v>*</v>
      </c>
      <c r="C342" s="109" t="str">
        <f>IF(FN_MC!Z359="","*",FN_MC!Z359)</f>
        <v>*</v>
      </c>
      <c r="D342" s="110" t="str">
        <f>IF(FN_MC!S359="","*",FN_MC!S359)</f>
        <v>-</v>
      </c>
      <c r="E342" s="110" t="str">
        <f>IF(FN_MC!T359="","*",FN_MC!T359)</f>
        <v>-</v>
      </c>
      <c r="F342" s="110" t="str">
        <f>IF(FN_MC!B359="","*",FN_MC!B359)</f>
        <v>*</v>
      </c>
      <c r="G342" s="110" t="str">
        <f>IF(FN_MC!D359="","*",FN_MC!D359)</f>
        <v>*</v>
      </c>
      <c r="H342" s="110" t="str">
        <f>IF(FN_MC!F359="","*",FN_MC!F359)</f>
        <v>*</v>
      </c>
      <c r="I342" s="110" t="str">
        <f>IF(FN_MC!H359="","*",FN_MC!H359)</f>
        <v>*</v>
      </c>
      <c r="J342" s="110" t="str">
        <f>IF(FN_MC!I359="","*",FN_MC!I359)</f>
        <v>*</v>
      </c>
      <c r="K342" s="110" t="str">
        <f>IF(FN_MC!M359="","*",FN_MC!M359)</f>
        <v>-</v>
      </c>
      <c r="L342" s="110" t="str">
        <f>IF(FN_MC!N359="","*",FN_MC!N359)</f>
        <v>-</v>
      </c>
      <c r="M342" s="111" t="str">
        <f>IF(FN_MC!J359="","*",FN_MC!J359)</f>
        <v>*</v>
      </c>
      <c r="N342" s="288" t="str">
        <f>IF(FN_MC!K359="","*",FN_MC!K359)</f>
        <v>*</v>
      </c>
      <c r="O342" s="288" t="str">
        <f>IF(FN_MC!L359="","*",FN_MC!L359)</f>
        <v>-</v>
      </c>
      <c r="P342" s="111"/>
      <c r="Q342" s="128" t="str">
        <f>IF(FN_MC!O359="","*",FN_MC!O359)</f>
        <v>*</v>
      </c>
      <c r="R342" s="128" t="str">
        <f>IF(FN_MC!P359="","*",FN_MC!P359)</f>
        <v>*</v>
      </c>
      <c r="S342" s="110" t="str">
        <f>IF(FN_MC!Q359="","*",CONCATENATE(FN_MC!Q359," ",FN_MC!R359))</f>
        <v>*</v>
      </c>
      <c r="T342" s="110" t="str">
        <f>IF(FN_MC!V359="","*",FN_MC!V359)</f>
        <v>*</v>
      </c>
      <c r="U342" s="110" t="str">
        <f>IF(FN_MC!W359="","*",FN_MC!W359)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IF(FN_MC!Y360="","*",FN_MC!Y360)</f>
        <v>*</v>
      </c>
      <c r="B343" s="109" t="str">
        <f>IF(FN_MC!X360="","*",FN_MC!X360)</f>
        <v>*</v>
      </c>
      <c r="C343" s="109" t="str">
        <f>IF(FN_MC!Z360="","*",FN_MC!Z360)</f>
        <v>*</v>
      </c>
      <c r="D343" s="110" t="str">
        <f>IF(FN_MC!S360="","*",FN_MC!S360)</f>
        <v>-</v>
      </c>
      <c r="E343" s="110" t="str">
        <f>IF(FN_MC!T360="","*",FN_MC!T360)</f>
        <v>-</v>
      </c>
      <c r="F343" s="110" t="str">
        <f>IF(FN_MC!B360="","*",FN_MC!B360)</f>
        <v>*</v>
      </c>
      <c r="G343" s="110" t="str">
        <f>IF(FN_MC!D360="","*",FN_MC!D360)</f>
        <v>*</v>
      </c>
      <c r="H343" s="110" t="str">
        <f>IF(FN_MC!F360="","*",FN_MC!F360)</f>
        <v>*</v>
      </c>
      <c r="I343" s="110" t="str">
        <f>IF(FN_MC!H360="","*",FN_MC!H360)</f>
        <v>*</v>
      </c>
      <c r="J343" s="110" t="str">
        <f>IF(FN_MC!I360="","*",FN_MC!I360)</f>
        <v>*</v>
      </c>
      <c r="K343" s="110" t="str">
        <f>IF(FN_MC!M360="","*",FN_MC!M360)</f>
        <v>-</v>
      </c>
      <c r="L343" s="110" t="str">
        <f>IF(FN_MC!N360="","*",FN_MC!N360)</f>
        <v>-</v>
      </c>
      <c r="M343" s="111" t="str">
        <f>IF(FN_MC!J360="","*",FN_MC!J360)</f>
        <v>*</v>
      </c>
      <c r="N343" s="288" t="str">
        <f>IF(FN_MC!K360="","*",FN_MC!K360)</f>
        <v>*</v>
      </c>
      <c r="O343" s="288" t="str">
        <f>IF(FN_MC!L360="","*",FN_MC!L360)</f>
        <v>-</v>
      </c>
      <c r="P343" s="111"/>
      <c r="Q343" s="128" t="str">
        <f>IF(FN_MC!O360="","*",FN_MC!O360)</f>
        <v>*</v>
      </c>
      <c r="R343" s="128" t="str">
        <f>IF(FN_MC!P360="","*",FN_MC!P360)</f>
        <v>*</v>
      </c>
      <c r="S343" s="110" t="str">
        <f>IF(FN_MC!Q360="","*",CONCATENATE(FN_MC!Q360," ",FN_MC!R360))</f>
        <v>*</v>
      </c>
      <c r="T343" s="110" t="str">
        <f>IF(FN_MC!V360="","*",FN_MC!V360)</f>
        <v>*</v>
      </c>
      <c r="U343" s="110" t="str">
        <f>IF(FN_MC!W360="","*",FN_MC!W360)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IF(FN_MC!Y361="","*",FN_MC!Y361)</f>
        <v>*</v>
      </c>
      <c r="B344" s="109" t="str">
        <f>IF(FN_MC!X361="","*",FN_MC!X361)</f>
        <v>*</v>
      </c>
      <c r="C344" s="109" t="str">
        <f>IF(FN_MC!Z361="","*",FN_MC!Z361)</f>
        <v>*</v>
      </c>
      <c r="D344" s="110" t="str">
        <f>IF(FN_MC!S361="","*",FN_MC!S361)</f>
        <v>-</v>
      </c>
      <c r="E344" s="110" t="str">
        <f>IF(FN_MC!T361="","*",FN_MC!T361)</f>
        <v>-</v>
      </c>
      <c r="F344" s="110" t="str">
        <f>IF(FN_MC!B361="","*",FN_MC!B361)</f>
        <v>*</v>
      </c>
      <c r="G344" s="110" t="str">
        <f>IF(FN_MC!D361="","*",FN_MC!D361)</f>
        <v>*</v>
      </c>
      <c r="H344" s="110" t="str">
        <f>IF(FN_MC!F361="","*",FN_MC!F361)</f>
        <v>*</v>
      </c>
      <c r="I344" s="110" t="str">
        <f>IF(FN_MC!H361="","*",FN_MC!H361)</f>
        <v>*</v>
      </c>
      <c r="J344" s="110" t="str">
        <f>IF(FN_MC!I361="","*",FN_MC!I361)</f>
        <v>*</v>
      </c>
      <c r="K344" s="110" t="str">
        <f>IF(FN_MC!M361="","*",FN_MC!M361)</f>
        <v>-</v>
      </c>
      <c r="L344" s="110" t="str">
        <f>IF(FN_MC!N361="","*",FN_MC!N361)</f>
        <v>-</v>
      </c>
      <c r="M344" s="111" t="str">
        <f>IF(FN_MC!J361="","*",FN_MC!J361)</f>
        <v>*</v>
      </c>
      <c r="N344" s="288" t="str">
        <f>IF(FN_MC!K361="","*",FN_MC!K361)</f>
        <v>*</v>
      </c>
      <c r="O344" s="288" t="str">
        <f>IF(FN_MC!L361="","*",FN_MC!L361)</f>
        <v>-</v>
      </c>
      <c r="P344" s="111"/>
      <c r="Q344" s="128" t="str">
        <f>IF(FN_MC!O361="","*",FN_MC!O361)</f>
        <v>*</v>
      </c>
      <c r="R344" s="128" t="str">
        <f>IF(FN_MC!P361="","*",FN_MC!P361)</f>
        <v>*</v>
      </c>
      <c r="S344" s="110" t="str">
        <f>IF(FN_MC!Q361="","*",CONCATENATE(FN_MC!Q361," ",FN_MC!R361))</f>
        <v>*</v>
      </c>
      <c r="T344" s="110" t="str">
        <f>IF(FN_MC!V361="","*",FN_MC!V361)</f>
        <v>*</v>
      </c>
      <c r="U344" s="110" t="str">
        <f>IF(FN_MC!W361="","*",FN_MC!W361)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IF(FN_MC!Y362="","*",FN_MC!Y362)</f>
        <v>*</v>
      </c>
      <c r="B345" s="109" t="str">
        <f>IF(FN_MC!X362="","*",FN_MC!X362)</f>
        <v>*</v>
      </c>
      <c r="C345" s="109" t="str">
        <f>IF(FN_MC!Z362="","*",FN_MC!Z362)</f>
        <v>*</v>
      </c>
      <c r="D345" s="110" t="str">
        <f>IF(FN_MC!S362="","*",FN_MC!S362)</f>
        <v>-</v>
      </c>
      <c r="E345" s="110" t="str">
        <f>IF(FN_MC!T362="","*",FN_MC!T362)</f>
        <v>-</v>
      </c>
      <c r="F345" s="110" t="str">
        <f>IF(FN_MC!B362="","*",FN_MC!B362)</f>
        <v>*</v>
      </c>
      <c r="G345" s="110" t="str">
        <f>IF(FN_MC!D362="","*",FN_MC!D362)</f>
        <v>*</v>
      </c>
      <c r="H345" s="110" t="str">
        <f>IF(FN_MC!F362="","*",FN_MC!F362)</f>
        <v>*</v>
      </c>
      <c r="I345" s="110" t="str">
        <f>IF(FN_MC!H362="","*",FN_MC!H362)</f>
        <v>*</v>
      </c>
      <c r="J345" s="110" t="str">
        <f>IF(FN_MC!I362="","*",FN_MC!I362)</f>
        <v>*</v>
      </c>
      <c r="K345" s="110" t="str">
        <f>IF(FN_MC!M362="","*",FN_MC!M362)</f>
        <v>-</v>
      </c>
      <c r="L345" s="110" t="str">
        <f>IF(FN_MC!N362="","*",FN_MC!N362)</f>
        <v>-</v>
      </c>
      <c r="M345" s="111" t="str">
        <f>IF(FN_MC!J362="","*",FN_MC!J362)</f>
        <v>*</v>
      </c>
      <c r="N345" s="288" t="str">
        <f>IF(FN_MC!K362="","*",FN_MC!K362)</f>
        <v>*</v>
      </c>
      <c r="O345" s="288" t="str">
        <f>IF(FN_MC!L362="","*",FN_MC!L362)</f>
        <v>-</v>
      </c>
      <c r="P345" s="111"/>
      <c r="Q345" s="128" t="str">
        <f>IF(FN_MC!O362="","*",FN_MC!O362)</f>
        <v>*</v>
      </c>
      <c r="R345" s="128" t="str">
        <f>IF(FN_MC!P362="","*",FN_MC!P362)</f>
        <v>*</v>
      </c>
      <c r="S345" s="110" t="str">
        <f>IF(FN_MC!Q362="","*",CONCATENATE(FN_MC!Q362," ",FN_MC!R362))</f>
        <v>*</v>
      </c>
      <c r="T345" s="110" t="str">
        <f>IF(FN_MC!V362="","*",FN_MC!V362)</f>
        <v>*</v>
      </c>
      <c r="U345" s="110" t="str">
        <f>IF(FN_MC!W362="","*",FN_MC!W362)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IF(FN_MC!Y363="","*",FN_MC!Y363)</f>
        <v>*</v>
      </c>
      <c r="B346" s="109" t="str">
        <f>IF(FN_MC!X363="","*",FN_MC!X363)</f>
        <v>*</v>
      </c>
      <c r="C346" s="109" t="str">
        <f>IF(FN_MC!Z363="","*",FN_MC!Z363)</f>
        <v>*</v>
      </c>
      <c r="D346" s="110" t="str">
        <f>IF(FN_MC!S363="","*",FN_MC!S363)</f>
        <v>-</v>
      </c>
      <c r="E346" s="110" t="str">
        <f>IF(FN_MC!T363="","*",FN_MC!T363)</f>
        <v>-</v>
      </c>
      <c r="F346" s="110" t="str">
        <f>IF(FN_MC!B363="","*",FN_MC!B363)</f>
        <v>*</v>
      </c>
      <c r="G346" s="110" t="str">
        <f>IF(FN_MC!D363="","*",FN_MC!D363)</f>
        <v>*</v>
      </c>
      <c r="H346" s="110" t="str">
        <f>IF(FN_MC!F363="","*",FN_MC!F363)</f>
        <v>*</v>
      </c>
      <c r="I346" s="110" t="str">
        <f>IF(FN_MC!H363="","*",FN_MC!H363)</f>
        <v>*</v>
      </c>
      <c r="J346" s="110" t="str">
        <f>IF(FN_MC!I363="","*",FN_MC!I363)</f>
        <v>*</v>
      </c>
      <c r="K346" s="110" t="str">
        <f>IF(FN_MC!M363="","*",FN_MC!M363)</f>
        <v>-</v>
      </c>
      <c r="L346" s="110" t="str">
        <f>IF(FN_MC!N363="","*",FN_MC!N363)</f>
        <v>-</v>
      </c>
      <c r="M346" s="111" t="str">
        <f>IF(FN_MC!J363="","*",FN_MC!J363)</f>
        <v>*</v>
      </c>
      <c r="N346" s="288" t="str">
        <f>IF(FN_MC!K363="","*",FN_MC!K363)</f>
        <v>*</v>
      </c>
      <c r="O346" s="288" t="str">
        <f>IF(FN_MC!L363="","*",FN_MC!L363)</f>
        <v>-</v>
      </c>
      <c r="P346" s="111"/>
      <c r="Q346" s="128" t="str">
        <f>IF(FN_MC!O363="","*",FN_MC!O363)</f>
        <v>*</v>
      </c>
      <c r="R346" s="128" t="str">
        <f>IF(FN_MC!P363="","*",FN_MC!P363)</f>
        <v>*</v>
      </c>
      <c r="S346" s="110" t="str">
        <f>IF(FN_MC!Q363="","*",CONCATENATE(FN_MC!Q363," ",FN_MC!R363))</f>
        <v>*</v>
      </c>
      <c r="T346" s="110" t="str">
        <f>IF(FN_MC!V363="","*",FN_MC!V363)</f>
        <v>*</v>
      </c>
      <c r="U346" s="110" t="str">
        <f>IF(FN_MC!W363="","*",FN_MC!W363)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IF(FN_MC!Y364="","*",FN_MC!Y364)</f>
        <v>*</v>
      </c>
      <c r="B347" s="109" t="str">
        <f>IF(FN_MC!X364="","*",FN_MC!X364)</f>
        <v>*</v>
      </c>
      <c r="C347" s="109" t="str">
        <f>IF(FN_MC!Z364="","*",FN_MC!Z364)</f>
        <v>*</v>
      </c>
      <c r="D347" s="110" t="str">
        <f>IF(FN_MC!S364="","*",FN_MC!S364)</f>
        <v>-</v>
      </c>
      <c r="E347" s="110" t="str">
        <f>IF(FN_MC!T364="","*",FN_MC!T364)</f>
        <v>-</v>
      </c>
      <c r="F347" s="110" t="str">
        <f>IF(FN_MC!B364="","*",FN_MC!B364)</f>
        <v>*</v>
      </c>
      <c r="G347" s="110" t="str">
        <f>IF(FN_MC!D364="","*",FN_MC!D364)</f>
        <v>*</v>
      </c>
      <c r="H347" s="110" t="str">
        <f>IF(FN_MC!F364="","*",FN_MC!F364)</f>
        <v>*</v>
      </c>
      <c r="I347" s="110" t="str">
        <f>IF(FN_MC!H364="","*",FN_MC!H364)</f>
        <v>*</v>
      </c>
      <c r="J347" s="110" t="str">
        <f>IF(FN_MC!I364="","*",FN_MC!I364)</f>
        <v>*</v>
      </c>
      <c r="K347" s="110" t="str">
        <f>IF(FN_MC!M364="","*",FN_MC!M364)</f>
        <v>-</v>
      </c>
      <c r="L347" s="110" t="str">
        <f>IF(FN_MC!N364="","*",FN_MC!N364)</f>
        <v>-</v>
      </c>
      <c r="M347" s="111" t="str">
        <f>IF(FN_MC!J364="","*",FN_MC!J364)</f>
        <v>*</v>
      </c>
      <c r="N347" s="288" t="str">
        <f>IF(FN_MC!K364="","*",FN_MC!K364)</f>
        <v>*</v>
      </c>
      <c r="O347" s="288" t="str">
        <f>IF(FN_MC!L364="","*",FN_MC!L364)</f>
        <v>-</v>
      </c>
      <c r="P347" s="111"/>
      <c r="Q347" s="128" t="str">
        <f>IF(FN_MC!O364="","*",FN_MC!O364)</f>
        <v>*</v>
      </c>
      <c r="R347" s="128" t="str">
        <f>IF(FN_MC!P364="","*",FN_MC!P364)</f>
        <v>*</v>
      </c>
      <c r="S347" s="110" t="str">
        <f>IF(FN_MC!Q364="","*",CONCATENATE(FN_MC!Q364," ",FN_MC!R364))</f>
        <v>*</v>
      </c>
      <c r="T347" s="110" t="str">
        <f>IF(FN_MC!V364="","*",FN_MC!V364)</f>
        <v>*</v>
      </c>
      <c r="U347" s="110" t="str">
        <f>IF(FN_MC!W364="","*",FN_MC!W364)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IF(FN_MC!Y365="","*",FN_MC!Y365)</f>
        <v>*</v>
      </c>
      <c r="B348" s="109" t="str">
        <f>IF(FN_MC!X365="","*",FN_MC!X365)</f>
        <v>*</v>
      </c>
      <c r="C348" s="109" t="str">
        <f>IF(FN_MC!Z365="","*",FN_MC!Z365)</f>
        <v>*</v>
      </c>
      <c r="D348" s="110" t="str">
        <f>IF(FN_MC!S365="","*",FN_MC!S365)</f>
        <v>-</v>
      </c>
      <c r="E348" s="110" t="str">
        <f>IF(FN_MC!T365="","*",FN_MC!T365)</f>
        <v>-</v>
      </c>
      <c r="F348" s="110" t="str">
        <f>IF(FN_MC!B365="","*",FN_MC!B365)</f>
        <v>*</v>
      </c>
      <c r="G348" s="110" t="str">
        <f>IF(FN_MC!D365="","*",FN_MC!D365)</f>
        <v>*</v>
      </c>
      <c r="H348" s="110" t="str">
        <f>IF(FN_MC!F365="","*",FN_MC!F365)</f>
        <v>*</v>
      </c>
      <c r="I348" s="110" t="str">
        <f>IF(FN_MC!H365="","*",FN_MC!H365)</f>
        <v>*</v>
      </c>
      <c r="J348" s="110" t="str">
        <f>IF(FN_MC!I365="","*",FN_MC!I365)</f>
        <v>*</v>
      </c>
      <c r="K348" s="110" t="str">
        <f>IF(FN_MC!M365="","*",FN_MC!M365)</f>
        <v>-</v>
      </c>
      <c r="L348" s="110" t="str">
        <f>IF(FN_MC!N365="","*",FN_MC!N365)</f>
        <v>-</v>
      </c>
      <c r="M348" s="111" t="str">
        <f>IF(FN_MC!J365="","*",FN_MC!J365)</f>
        <v>*</v>
      </c>
      <c r="N348" s="288" t="str">
        <f>IF(FN_MC!K365="","*",FN_MC!K365)</f>
        <v>*</v>
      </c>
      <c r="O348" s="288" t="str">
        <f>IF(FN_MC!L365="","*",FN_MC!L365)</f>
        <v>-</v>
      </c>
      <c r="P348" s="111"/>
      <c r="Q348" s="128" t="str">
        <f>IF(FN_MC!O365="","*",FN_MC!O365)</f>
        <v>*</v>
      </c>
      <c r="R348" s="128" t="str">
        <f>IF(FN_MC!P365="","*",FN_MC!P365)</f>
        <v>*</v>
      </c>
      <c r="S348" s="110" t="str">
        <f>IF(FN_MC!Q365="","*",CONCATENATE(FN_MC!Q365," ",FN_MC!R365))</f>
        <v>*</v>
      </c>
      <c r="T348" s="110" t="str">
        <f>IF(FN_MC!V365="","*",FN_MC!V365)</f>
        <v>*</v>
      </c>
      <c r="U348" s="110" t="str">
        <f>IF(FN_MC!W365="","*",FN_MC!W365)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IF(FN_MC!Y366="","*",FN_MC!Y366)</f>
        <v>*</v>
      </c>
      <c r="B349" s="109" t="str">
        <f>IF(FN_MC!X366="","*",FN_MC!X366)</f>
        <v>*</v>
      </c>
      <c r="C349" s="109" t="str">
        <f>IF(FN_MC!Z366="","*",FN_MC!Z366)</f>
        <v>*</v>
      </c>
      <c r="D349" s="110" t="str">
        <f>IF(FN_MC!S366="","*",FN_MC!S366)</f>
        <v>-</v>
      </c>
      <c r="E349" s="110" t="str">
        <f>IF(FN_MC!T366="","*",FN_MC!T366)</f>
        <v>-</v>
      </c>
      <c r="F349" s="110" t="str">
        <f>IF(FN_MC!B366="","*",FN_MC!B366)</f>
        <v>*</v>
      </c>
      <c r="G349" s="110" t="str">
        <f>IF(FN_MC!D366="","*",FN_MC!D366)</f>
        <v>*</v>
      </c>
      <c r="H349" s="110" t="str">
        <f>IF(FN_MC!F366="","*",FN_MC!F366)</f>
        <v>*</v>
      </c>
      <c r="I349" s="110" t="str">
        <f>IF(FN_MC!H366="","*",FN_MC!H366)</f>
        <v>*</v>
      </c>
      <c r="J349" s="110" t="str">
        <f>IF(FN_MC!I366="","*",FN_MC!I366)</f>
        <v>*</v>
      </c>
      <c r="K349" s="110" t="str">
        <f>IF(FN_MC!M366="","*",FN_MC!M366)</f>
        <v>-</v>
      </c>
      <c r="L349" s="110" t="str">
        <f>IF(FN_MC!N366="","*",FN_MC!N366)</f>
        <v>-</v>
      </c>
      <c r="M349" s="111" t="str">
        <f>IF(FN_MC!J366="","*",FN_MC!J366)</f>
        <v>*</v>
      </c>
      <c r="N349" s="288" t="str">
        <f>IF(FN_MC!K366="","*",FN_MC!K366)</f>
        <v>*</v>
      </c>
      <c r="O349" s="288" t="str">
        <f>IF(FN_MC!L366="","*",FN_MC!L366)</f>
        <v>-</v>
      </c>
      <c r="P349" s="111"/>
      <c r="Q349" s="128" t="str">
        <f>IF(FN_MC!O366="","*",FN_MC!O366)</f>
        <v>*</v>
      </c>
      <c r="R349" s="128" t="str">
        <f>IF(FN_MC!P366="","*",FN_MC!P366)</f>
        <v>*</v>
      </c>
      <c r="S349" s="110" t="str">
        <f>IF(FN_MC!Q366="","*",CONCATENATE(FN_MC!Q366," ",FN_MC!R366))</f>
        <v>*</v>
      </c>
      <c r="T349" s="110" t="str">
        <f>IF(FN_MC!V366="","*",FN_MC!V366)</f>
        <v>*</v>
      </c>
      <c r="U349" s="110" t="str">
        <f>IF(FN_MC!W366="","*",FN_MC!W366)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IF(FN_MC!Y367="","*",FN_MC!Y367)</f>
        <v>*</v>
      </c>
      <c r="B350" s="109" t="str">
        <f>IF(FN_MC!X367="","*",FN_MC!X367)</f>
        <v>*</v>
      </c>
      <c r="C350" s="109" t="str">
        <f>IF(FN_MC!Z367="","*",FN_MC!Z367)</f>
        <v>*</v>
      </c>
      <c r="D350" s="110" t="str">
        <f>IF(FN_MC!S367="","*",FN_MC!S367)</f>
        <v>-</v>
      </c>
      <c r="E350" s="110" t="str">
        <f>IF(FN_MC!T367="","*",FN_MC!T367)</f>
        <v>-</v>
      </c>
      <c r="F350" s="110" t="str">
        <f>IF(FN_MC!B367="","*",FN_MC!B367)</f>
        <v>*</v>
      </c>
      <c r="G350" s="110" t="str">
        <f>IF(FN_MC!D367="","*",FN_MC!D367)</f>
        <v>*</v>
      </c>
      <c r="H350" s="110" t="str">
        <f>IF(FN_MC!F367="","*",FN_MC!F367)</f>
        <v>*</v>
      </c>
      <c r="I350" s="110" t="str">
        <f>IF(FN_MC!H367="","*",FN_MC!H367)</f>
        <v>*</v>
      </c>
      <c r="J350" s="110" t="str">
        <f>IF(FN_MC!I367="","*",FN_MC!I367)</f>
        <v>*</v>
      </c>
      <c r="K350" s="110" t="str">
        <f>IF(FN_MC!M367="","*",FN_MC!M367)</f>
        <v>-</v>
      </c>
      <c r="L350" s="110" t="str">
        <f>IF(FN_MC!N367="","*",FN_MC!N367)</f>
        <v>-</v>
      </c>
      <c r="M350" s="111" t="str">
        <f>IF(FN_MC!J367="","*",FN_MC!J367)</f>
        <v>*</v>
      </c>
      <c r="N350" s="288" t="str">
        <f>IF(FN_MC!K367="","*",FN_MC!K367)</f>
        <v>*</v>
      </c>
      <c r="O350" s="288" t="str">
        <f>IF(FN_MC!L367="","*",FN_MC!L367)</f>
        <v>-</v>
      </c>
      <c r="P350" s="111"/>
      <c r="Q350" s="128" t="str">
        <f>IF(FN_MC!O367="","*",FN_MC!O367)</f>
        <v>*</v>
      </c>
      <c r="R350" s="128" t="str">
        <f>IF(FN_MC!P367="","*",FN_MC!P367)</f>
        <v>*</v>
      </c>
      <c r="S350" s="110" t="str">
        <f>IF(FN_MC!Q367="","*",CONCATENATE(FN_MC!Q367," ",FN_MC!R367))</f>
        <v>*</v>
      </c>
      <c r="T350" s="110" t="str">
        <f>IF(FN_MC!V367="","*",FN_MC!V367)</f>
        <v>*</v>
      </c>
      <c r="U350" s="110" t="str">
        <f>IF(FN_MC!W367="","*",FN_MC!W367)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IF(FN_MC!Y368="","*",FN_MC!Y368)</f>
        <v>*</v>
      </c>
      <c r="B351" s="109" t="str">
        <f>IF(FN_MC!X368="","*",FN_MC!X368)</f>
        <v>*</v>
      </c>
      <c r="C351" s="109" t="str">
        <f>IF(FN_MC!Z368="","*",FN_MC!Z368)</f>
        <v>*</v>
      </c>
      <c r="D351" s="110" t="str">
        <f>IF(FN_MC!S368="","*",FN_MC!S368)</f>
        <v>-</v>
      </c>
      <c r="E351" s="110" t="str">
        <f>IF(FN_MC!T368="","*",FN_MC!T368)</f>
        <v>-</v>
      </c>
      <c r="F351" s="110" t="str">
        <f>IF(FN_MC!B368="","*",FN_MC!B368)</f>
        <v>*</v>
      </c>
      <c r="G351" s="110" t="str">
        <f>IF(FN_MC!D368="","*",FN_MC!D368)</f>
        <v>*</v>
      </c>
      <c r="H351" s="110" t="str">
        <f>IF(FN_MC!F368="","*",FN_MC!F368)</f>
        <v>*</v>
      </c>
      <c r="I351" s="110" t="str">
        <f>IF(FN_MC!H368="","*",FN_MC!H368)</f>
        <v>*</v>
      </c>
      <c r="J351" s="110" t="str">
        <f>IF(FN_MC!I368="","*",FN_MC!I368)</f>
        <v>*</v>
      </c>
      <c r="K351" s="110" t="str">
        <f>IF(FN_MC!M368="","*",FN_MC!M368)</f>
        <v>-</v>
      </c>
      <c r="L351" s="110" t="str">
        <f>IF(FN_MC!N368="","*",FN_MC!N368)</f>
        <v>-</v>
      </c>
      <c r="M351" s="111" t="str">
        <f>IF(FN_MC!J368="","*",FN_MC!J368)</f>
        <v>*</v>
      </c>
      <c r="N351" s="288" t="str">
        <f>IF(FN_MC!K368="","*",FN_MC!K368)</f>
        <v>*</v>
      </c>
      <c r="O351" s="288" t="str">
        <f>IF(FN_MC!L368="","*",FN_MC!L368)</f>
        <v>-</v>
      </c>
      <c r="P351" s="111"/>
      <c r="Q351" s="128" t="str">
        <f>IF(FN_MC!O368="","*",FN_MC!O368)</f>
        <v>*</v>
      </c>
      <c r="R351" s="128" t="str">
        <f>IF(FN_MC!P368="","*",FN_MC!P368)</f>
        <v>*</v>
      </c>
      <c r="S351" s="110" t="str">
        <f>IF(FN_MC!Q368="","*",CONCATENATE(FN_MC!Q368," ",FN_MC!R368))</f>
        <v>*</v>
      </c>
      <c r="T351" s="110" t="str">
        <f>IF(FN_MC!V368="","*",FN_MC!V368)</f>
        <v>*</v>
      </c>
      <c r="U351" s="110" t="str">
        <f>IF(FN_MC!W368="","*",FN_MC!W368)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IF(FN_MC!Y369="","*",FN_MC!Y369)</f>
        <v>*</v>
      </c>
      <c r="B352" s="109" t="str">
        <f>IF(FN_MC!X369="","*",FN_MC!X369)</f>
        <v>*</v>
      </c>
      <c r="C352" s="109" t="str">
        <f>IF(FN_MC!Z369="","*",FN_MC!Z369)</f>
        <v>*</v>
      </c>
      <c r="D352" s="110" t="str">
        <f>IF(FN_MC!S369="","*",FN_MC!S369)</f>
        <v>-</v>
      </c>
      <c r="E352" s="110" t="str">
        <f>IF(FN_MC!T369="","*",FN_MC!T369)</f>
        <v>-</v>
      </c>
      <c r="F352" s="110" t="str">
        <f>IF(FN_MC!B369="","*",FN_MC!B369)</f>
        <v>*</v>
      </c>
      <c r="G352" s="110" t="str">
        <f>IF(FN_MC!D369="","*",FN_MC!D369)</f>
        <v>*</v>
      </c>
      <c r="H352" s="110" t="str">
        <f>IF(FN_MC!F369="","*",FN_MC!F369)</f>
        <v>*</v>
      </c>
      <c r="I352" s="110" t="str">
        <f>IF(FN_MC!H369="","*",FN_MC!H369)</f>
        <v>*</v>
      </c>
      <c r="J352" s="110" t="str">
        <f>IF(FN_MC!I369="","*",FN_MC!I369)</f>
        <v>*</v>
      </c>
      <c r="K352" s="110" t="str">
        <f>IF(FN_MC!M369="","*",FN_MC!M369)</f>
        <v>-</v>
      </c>
      <c r="L352" s="110" t="str">
        <f>IF(FN_MC!N369="","*",FN_MC!N369)</f>
        <v>-</v>
      </c>
      <c r="M352" s="111" t="str">
        <f>IF(FN_MC!J369="","*",FN_MC!J369)</f>
        <v>*</v>
      </c>
      <c r="N352" s="288" t="str">
        <f>IF(FN_MC!K369="","*",FN_MC!K369)</f>
        <v>*</v>
      </c>
      <c r="O352" s="288" t="str">
        <f>IF(FN_MC!L369="","*",FN_MC!L369)</f>
        <v>-</v>
      </c>
      <c r="P352" s="111"/>
      <c r="Q352" s="128" t="str">
        <f>IF(FN_MC!O369="","*",FN_MC!O369)</f>
        <v>*</v>
      </c>
      <c r="R352" s="128" t="str">
        <f>IF(FN_MC!P369="","*",FN_MC!P369)</f>
        <v>*</v>
      </c>
      <c r="S352" s="110" t="str">
        <f>IF(FN_MC!Q369="","*",CONCATENATE(FN_MC!Q369," ",FN_MC!R369))</f>
        <v>*</v>
      </c>
      <c r="T352" s="110" t="str">
        <f>IF(FN_MC!V369="","*",FN_MC!V369)</f>
        <v>*</v>
      </c>
      <c r="U352" s="110" t="str">
        <f>IF(FN_MC!W369="","*",FN_MC!W369)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IF(FN_MC!Y370="","*",FN_MC!Y370)</f>
        <v>*</v>
      </c>
      <c r="B353" s="109" t="str">
        <f>IF(FN_MC!X370="","*",FN_MC!X370)</f>
        <v>*</v>
      </c>
      <c r="C353" s="109" t="str">
        <f>IF(FN_MC!Z370="","*",FN_MC!Z370)</f>
        <v>*</v>
      </c>
      <c r="D353" s="110" t="str">
        <f>IF(FN_MC!S370="","*",FN_MC!S370)</f>
        <v>-</v>
      </c>
      <c r="E353" s="110" t="str">
        <f>IF(FN_MC!T370="","*",FN_MC!T370)</f>
        <v>-</v>
      </c>
      <c r="F353" s="110" t="str">
        <f>IF(FN_MC!B370="","*",FN_MC!B370)</f>
        <v>*</v>
      </c>
      <c r="G353" s="110" t="str">
        <f>IF(FN_MC!D370="","*",FN_MC!D370)</f>
        <v>*</v>
      </c>
      <c r="H353" s="110" t="str">
        <f>IF(FN_MC!F370="","*",FN_MC!F370)</f>
        <v>*</v>
      </c>
      <c r="I353" s="110" t="str">
        <f>IF(FN_MC!H370="","*",FN_MC!H370)</f>
        <v>*</v>
      </c>
      <c r="J353" s="110" t="str">
        <f>IF(FN_MC!I370="","*",FN_MC!I370)</f>
        <v>*</v>
      </c>
      <c r="K353" s="110" t="str">
        <f>IF(FN_MC!M370="","*",FN_MC!M370)</f>
        <v>-</v>
      </c>
      <c r="L353" s="110" t="str">
        <f>IF(FN_MC!N370="","*",FN_MC!N370)</f>
        <v>-</v>
      </c>
      <c r="M353" s="111" t="str">
        <f>IF(FN_MC!J370="","*",FN_MC!J370)</f>
        <v>*</v>
      </c>
      <c r="N353" s="288" t="str">
        <f>IF(FN_MC!K370="","*",FN_MC!K370)</f>
        <v>*</v>
      </c>
      <c r="O353" s="288" t="str">
        <f>IF(FN_MC!L370="","*",FN_MC!L370)</f>
        <v>-</v>
      </c>
      <c r="P353" s="111"/>
      <c r="Q353" s="128" t="str">
        <f>IF(FN_MC!O370="","*",FN_MC!O370)</f>
        <v>*</v>
      </c>
      <c r="R353" s="128" t="str">
        <f>IF(FN_MC!P370="","*",FN_MC!P370)</f>
        <v>*</v>
      </c>
      <c r="S353" s="110" t="str">
        <f>IF(FN_MC!Q370="","*",CONCATENATE(FN_MC!Q370," ",FN_MC!R370))</f>
        <v>*</v>
      </c>
      <c r="T353" s="110" t="str">
        <f>IF(FN_MC!V370="","*",FN_MC!V370)</f>
        <v>*</v>
      </c>
      <c r="U353" s="110" t="str">
        <f>IF(FN_MC!W370="","*",FN_MC!W370)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IF(FN_MC!Y371="","*",FN_MC!Y371)</f>
        <v>*</v>
      </c>
      <c r="B354" s="109" t="str">
        <f>IF(FN_MC!X371="","*",FN_MC!X371)</f>
        <v>*</v>
      </c>
      <c r="C354" s="109" t="str">
        <f>IF(FN_MC!Z371="","*",FN_MC!Z371)</f>
        <v>*</v>
      </c>
      <c r="D354" s="110" t="str">
        <f>IF(FN_MC!S371="","*",FN_MC!S371)</f>
        <v>-</v>
      </c>
      <c r="E354" s="110" t="str">
        <f>IF(FN_MC!T371="","*",FN_MC!T371)</f>
        <v>-</v>
      </c>
      <c r="F354" s="110" t="str">
        <f>IF(FN_MC!B371="","*",FN_MC!B371)</f>
        <v>*</v>
      </c>
      <c r="G354" s="110" t="str">
        <f>IF(FN_MC!D371="","*",FN_MC!D371)</f>
        <v>*</v>
      </c>
      <c r="H354" s="110" t="str">
        <f>IF(FN_MC!F371="","*",FN_MC!F371)</f>
        <v>*</v>
      </c>
      <c r="I354" s="110" t="str">
        <f>IF(FN_MC!H371="","*",FN_MC!H371)</f>
        <v>*</v>
      </c>
      <c r="J354" s="110" t="str">
        <f>IF(FN_MC!I371="","*",FN_MC!I371)</f>
        <v>*</v>
      </c>
      <c r="K354" s="110" t="str">
        <f>IF(FN_MC!M371="","*",FN_MC!M371)</f>
        <v>-</v>
      </c>
      <c r="L354" s="110" t="str">
        <f>IF(FN_MC!N371="","*",FN_MC!N371)</f>
        <v>-</v>
      </c>
      <c r="M354" s="111" t="str">
        <f>IF(FN_MC!J371="","*",FN_MC!J371)</f>
        <v>*</v>
      </c>
      <c r="N354" s="288" t="str">
        <f>IF(FN_MC!K371="","*",FN_MC!K371)</f>
        <v>*</v>
      </c>
      <c r="O354" s="288" t="str">
        <f>IF(FN_MC!L371="","*",FN_MC!L371)</f>
        <v>-</v>
      </c>
      <c r="P354" s="111"/>
      <c r="Q354" s="128" t="str">
        <f>IF(FN_MC!O371="","*",FN_MC!O371)</f>
        <v>*</v>
      </c>
      <c r="R354" s="128" t="str">
        <f>IF(FN_MC!P371="","*",FN_MC!P371)</f>
        <v>*</v>
      </c>
      <c r="S354" s="110" t="str">
        <f>IF(FN_MC!Q371="","*",CONCATENATE(FN_MC!Q371," ",FN_MC!R371))</f>
        <v>*</v>
      </c>
      <c r="T354" s="110" t="str">
        <f>IF(FN_MC!V371="","*",FN_MC!V371)</f>
        <v>*</v>
      </c>
      <c r="U354" s="110" t="str">
        <f>IF(FN_MC!W371="","*",FN_MC!W371)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IF(FN_MC!Y372="","*",FN_MC!Y372)</f>
        <v>*</v>
      </c>
      <c r="B355" s="109" t="str">
        <f>IF(FN_MC!X372="","*",FN_MC!X372)</f>
        <v>*</v>
      </c>
      <c r="C355" s="109" t="str">
        <f>IF(FN_MC!Z372="","*",FN_MC!Z372)</f>
        <v>*</v>
      </c>
      <c r="D355" s="110" t="str">
        <f>IF(FN_MC!S372="","*",FN_MC!S372)</f>
        <v>-</v>
      </c>
      <c r="E355" s="110" t="str">
        <f>IF(FN_MC!T372="","*",FN_MC!T372)</f>
        <v>-</v>
      </c>
      <c r="F355" s="110" t="str">
        <f>IF(FN_MC!B372="","*",FN_MC!B372)</f>
        <v>*</v>
      </c>
      <c r="G355" s="110" t="str">
        <f>IF(FN_MC!D372="","*",FN_MC!D372)</f>
        <v>*</v>
      </c>
      <c r="H355" s="110" t="str">
        <f>IF(FN_MC!F372="","*",FN_MC!F372)</f>
        <v>*</v>
      </c>
      <c r="I355" s="110" t="str">
        <f>IF(FN_MC!H372="","*",FN_MC!H372)</f>
        <v>*</v>
      </c>
      <c r="J355" s="110" t="str">
        <f>IF(FN_MC!I372="","*",FN_MC!I372)</f>
        <v>*</v>
      </c>
      <c r="K355" s="110" t="str">
        <f>IF(FN_MC!M372="","*",FN_MC!M372)</f>
        <v>-</v>
      </c>
      <c r="L355" s="110" t="str">
        <f>IF(FN_MC!N372="","*",FN_MC!N372)</f>
        <v>-</v>
      </c>
      <c r="M355" s="111" t="str">
        <f>IF(FN_MC!J372="","*",FN_MC!J372)</f>
        <v>*</v>
      </c>
      <c r="N355" s="288" t="str">
        <f>IF(FN_MC!K372="","*",FN_MC!K372)</f>
        <v>*</v>
      </c>
      <c r="O355" s="288" t="str">
        <f>IF(FN_MC!L372="","*",FN_MC!L372)</f>
        <v>-</v>
      </c>
      <c r="P355" s="111"/>
      <c r="Q355" s="128" t="str">
        <f>IF(FN_MC!O372="","*",FN_MC!O372)</f>
        <v>*</v>
      </c>
      <c r="R355" s="128" t="str">
        <f>IF(FN_MC!P372="","*",FN_MC!P372)</f>
        <v>*</v>
      </c>
      <c r="S355" s="110" t="str">
        <f>IF(FN_MC!Q372="","*",CONCATENATE(FN_MC!Q372," ",FN_MC!R372))</f>
        <v>*</v>
      </c>
      <c r="T355" s="110" t="str">
        <f>IF(FN_MC!V372="","*",FN_MC!V372)</f>
        <v>*</v>
      </c>
      <c r="U355" s="110" t="str">
        <f>IF(FN_MC!W372="","*",FN_MC!W372)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IF(FN_MC!Y373="","*",FN_MC!Y373)</f>
        <v>*</v>
      </c>
      <c r="B356" s="109" t="str">
        <f>IF(FN_MC!X373="","*",FN_MC!X373)</f>
        <v>*</v>
      </c>
      <c r="C356" s="109" t="str">
        <f>IF(FN_MC!Z373="","*",FN_MC!Z373)</f>
        <v>*</v>
      </c>
      <c r="D356" s="110" t="str">
        <f>IF(FN_MC!S373="","*",FN_MC!S373)</f>
        <v>-</v>
      </c>
      <c r="E356" s="110" t="str">
        <f>IF(FN_MC!T373="","*",FN_MC!T373)</f>
        <v>-</v>
      </c>
      <c r="F356" s="110" t="str">
        <f>IF(FN_MC!B373="","*",FN_MC!B373)</f>
        <v>*</v>
      </c>
      <c r="G356" s="110" t="str">
        <f>IF(FN_MC!D373="","*",FN_MC!D373)</f>
        <v>*</v>
      </c>
      <c r="H356" s="110" t="str">
        <f>IF(FN_MC!F373="","*",FN_MC!F373)</f>
        <v>*</v>
      </c>
      <c r="I356" s="110" t="str">
        <f>IF(FN_MC!H373="","*",FN_MC!H373)</f>
        <v>*</v>
      </c>
      <c r="J356" s="110" t="str">
        <f>IF(FN_MC!I373="","*",FN_MC!I373)</f>
        <v>*</v>
      </c>
      <c r="K356" s="110" t="str">
        <f>IF(FN_MC!M373="","*",FN_MC!M373)</f>
        <v>-</v>
      </c>
      <c r="L356" s="110" t="str">
        <f>IF(FN_MC!N373="","*",FN_MC!N373)</f>
        <v>-</v>
      </c>
      <c r="M356" s="111" t="str">
        <f>IF(FN_MC!J373="","*",FN_MC!J373)</f>
        <v>*</v>
      </c>
      <c r="N356" s="288" t="str">
        <f>IF(FN_MC!K373="","*",FN_MC!K373)</f>
        <v>*</v>
      </c>
      <c r="O356" s="288" t="str">
        <f>IF(FN_MC!L373="","*",FN_MC!L373)</f>
        <v>-</v>
      </c>
      <c r="P356" s="111"/>
      <c r="Q356" s="128" t="str">
        <f>IF(FN_MC!O373="","*",FN_MC!O373)</f>
        <v>*</v>
      </c>
      <c r="R356" s="128" t="str">
        <f>IF(FN_MC!P373="","*",FN_MC!P373)</f>
        <v>*</v>
      </c>
      <c r="S356" s="110" t="str">
        <f>IF(FN_MC!Q373="","*",CONCATENATE(FN_MC!Q373," ",FN_MC!R373))</f>
        <v>*</v>
      </c>
      <c r="T356" s="110" t="str">
        <f>IF(FN_MC!V373="","*",FN_MC!V373)</f>
        <v>*</v>
      </c>
      <c r="U356" s="110" t="str">
        <f>IF(FN_MC!W373="","*",FN_MC!W373)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IF(FN_MC!Y374="","*",FN_MC!Y374)</f>
        <v>*</v>
      </c>
      <c r="B357" s="109" t="str">
        <f>IF(FN_MC!X374="","*",FN_MC!X374)</f>
        <v>*</v>
      </c>
      <c r="C357" s="109" t="str">
        <f>IF(FN_MC!Z374="","*",FN_MC!Z374)</f>
        <v>*</v>
      </c>
      <c r="D357" s="110" t="str">
        <f>IF(FN_MC!S374="","*",FN_MC!S374)</f>
        <v>-</v>
      </c>
      <c r="E357" s="110" t="str">
        <f>IF(FN_MC!T374="","*",FN_MC!T374)</f>
        <v>-</v>
      </c>
      <c r="F357" s="110" t="str">
        <f>IF(FN_MC!B374="","*",FN_MC!B374)</f>
        <v>*</v>
      </c>
      <c r="G357" s="110" t="str">
        <f>IF(FN_MC!D374="","*",FN_MC!D374)</f>
        <v>*</v>
      </c>
      <c r="H357" s="110" t="str">
        <f>IF(FN_MC!F374="","*",FN_MC!F374)</f>
        <v>*</v>
      </c>
      <c r="I357" s="110" t="str">
        <f>IF(FN_MC!H374="","*",FN_MC!H374)</f>
        <v>*</v>
      </c>
      <c r="J357" s="110" t="str">
        <f>IF(FN_MC!I374="","*",FN_MC!I374)</f>
        <v>*</v>
      </c>
      <c r="K357" s="110" t="str">
        <f>IF(FN_MC!M374="","*",FN_MC!M374)</f>
        <v>-</v>
      </c>
      <c r="L357" s="110" t="str">
        <f>IF(FN_MC!N374="","*",FN_MC!N374)</f>
        <v>-</v>
      </c>
      <c r="M357" s="111" t="str">
        <f>IF(FN_MC!J374="","*",FN_MC!J374)</f>
        <v>*</v>
      </c>
      <c r="N357" s="288" t="str">
        <f>IF(FN_MC!K374="","*",FN_MC!K374)</f>
        <v>*</v>
      </c>
      <c r="O357" s="288" t="str">
        <f>IF(FN_MC!L374="","*",FN_MC!L374)</f>
        <v>-</v>
      </c>
      <c r="P357" s="111"/>
      <c r="Q357" s="128" t="str">
        <f>IF(FN_MC!O374="","*",FN_MC!O374)</f>
        <v>*</v>
      </c>
      <c r="R357" s="128" t="str">
        <f>IF(FN_MC!P374="","*",FN_MC!P374)</f>
        <v>*</v>
      </c>
      <c r="S357" s="110" t="str">
        <f>IF(FN_MC!Q374="","*",CONCATENATE(FN_MC!Q374," ",FN_MC!R374))</f>
        <v>*</v>
      </c>
      <c r="T357" s="110" t="str">
        <f>IF(FN_MC!V374="","*",FN_MC!V374)</f>
        <v>*</v>
      </c>
      <c r="U357" s="110" t="str">
        <f>IF(FN_MC!W374="","*",FN_MC!W374)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IF(FN_MC!Y375="","*",FN_MC!Y375)</f>
        <v>*</v>
      </c>
      <c r="B358" s="109" t="str">
        <f>IF(FN_MC!X375="","*",FN_MC!X375)</f>
        <v>*</v>
      </c>
      <c r="C358" s="109" t="str">
        <f>IF(FN_MC!Z375="","*",FN_MC!Z375)</f>
        <v>*</v>
      </c>
      <c r="D358" s="110" t="str">
        <f>IF(FN_MC!S375="","*",FN_MC!S375)</f>
        <v>-</v>
      </c>
      <c r="E358" s="110" t="str">
        <f>IF(FN_MC!T375="","*",FN_MC!T375)</f>
        <v>-</v>
      </c>
      <c r="F358" s="110" t="str">
        <f>IF(FN_MC!B375="","*",FN_MC!B375)</f>
        <v>*</v>
      </c>
      <c r="G358" s="110" t="str">
        <f>IF(FN_MC!D375="","*",FN_MC!D375)</f>
        <v>*</v>
      </c>
      <c r="H358" s="110" t="str">
        <f>IF(FN_MC!F375="","*",FN_MC!F375)</f>
        <v>*</v>
      </c>
      <c r="I358" s="110" t="str">
        <f>IF(FN_MC!H375="","*",FN_MC!H375)</f>
        <v>*</v>
      </c>
      <c r="J358" s="110" t="str">
        <f>IF(FN_MC!I375="","*",FN_MC!I375)</f>
        <v>*</v>
      </c>
      <c r="K358" s="110" t="str">
        <f>IF(FN_MC!M375="","*",FN_MC!M375)</f>
        <v>-</v>
      </c>
      <c r="L358" s="110" t="str">
        <f>IF(FN_MC!N375="","*",FN_MC!N375)</f>
        <v>-</v>
      </c>
      <c r="M358" s="111" t="str">
        <f>IF(FN_MC!J375="","*",FN_MC!J375)</f>
        <v>*</v>
      </c>
      <c r="N358" s="288" t="str">
        <f>IF(FN_MC!K375="","*",FN_MC!K375)</f>
        <v>*</v>
      </c>
      <c r="O358" s="288" t="str">
        <f>IF(FN_MC!L375="","*",FN_MC!L375)</f>
        <v>-</v>
      </c>
      <c r="P358" s="111"/>
      <c r="Q358" s="128" t="str">
        <f>IF(FN_MC!O375="","*",FN_MC!O375)</f>
        <v>*</v>
      </c>
      <c r="R358" s="128" t="str">
        <f>IF(FN_MC!P375="","*",FN_MC!P375)</f>
        <v>*</v>
      </c>
      <c r="S358" s="110" t="str">
        <f>IF(FN_MC!Q375="","*",CONCATENATE(FN_MC!Q375," ",FN_MC!R375))</f>
        <v>*</v>
      </c>
      <c r="T358" s="110" t="str">
        <f>IF(FN_MC!V375="","*",FN_MC!V375)</f>
        <v>*</v>
      </c>
      <c r="U358" s="110" t="str">
        <f>IF(FN_MC!W375="","*",FN_MC!W375)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IF(FN_MC!Y376="","*",FN_MC!Y376)</f>
        <v>*</v>
      </c>
      <c r="B359" s="109" t="str">
        <f>IF(FN_MC!X376="","*",FN_MC!X376)</f>
        <v>*</v>
      </c>
      <c r="C359" s="109" t="str">
        <f>IF(FN_MC!Z376="","*",FN_MC!Z376)</f>
        <v>*</v>
      </c>
      <c r="D359" s="110" t="str">
        <f>IF(FN_MC!S376="","*",FN_MC!S376)</f>
        <v>-</v>
      </c>
      <c r="E359" s="110" t="str">
        <f>IF(FN_MC!T376="","*",FN_MC!T376)</f>
        <v>-</v>
      </c>
      <c r="F359" s="110" t="str">
        <f>IF(FN_MC!B376="","*",FN_MC!B376)</f>
        <v>*</v>
      </c>
      <c r="G359" s="110" t="str">
        <f>IF(FN_MC!D376="","*",FN_MC!D376)</f>
        <v>*</v>
      </c>
      <c r="H359" s="110" t="str">
        <f>IF(FN_MC!F376="","*",FN_MC!F376)</f>
        <v>*</v>
      </c>
      <c r="I359" s="110" t="str">
        <f>IF(FN_MC!H376="","*",FN_MC!H376)</f>
        <v>*</v>
      </c>
      <c r="J359" s="110" t="str">
        <f>IF(FN_MC!I376="","*",FN_MC!I376)</f>
        <v>*</v>
      </c>
      <c r="K359" s="110" t="str">
        <f>IF(FN_MC!M376="","*",FN_MC!M376)</f>
        <v>-</v>
      </c>
      <c r="L359" s="110" t="str">
        <f>IF(FN_MC!N376="","*",FN_MC!N376)</f>
        <v>-</v>
      </c>
      <c r="M359" s="111" t="str">
        <f>IF(FN_MC!J376="","*",FN_MC!J376)</f>
        <v>*</v>
      </c>
      <c r="N359" s="288" t="str">
        <f>IF(FN_MC!K376="","*",FN_MC!K376)</f>
        <v>*</v>
      </c>
      <c r="O359" s="288" t="str">
        <f>IF(FN_MC!L376="","*",FN_MC!L376)</f>
        <v>-</v>
      </c>
      <c r="P359" s="111"/>
      <c r="Q359" s="128" t="str">
        <f>IF(FN_MC!O376="","*",FN_MC!O376)</f>
        <v>*</v>
      </c>
      <c r="R359" s="128" t="str">
        <f>IF(FN_MC!P376="","*",FN_MC!P376)</f>
        <v>*</v>
      </c>
      <c r="S359" s="110" t="str">
        <f>IF(FN_MC!Q376="","*",CONCATENATE(FN_MC!Q376," ",FN_MC!R376))</f>
        <v>*</v>
      </c>
      <c r="T359" s="110" t="str">
        <f>IF(FN_MC!V376="","*",FN_MC!V376)</f>
        <v>*</v>
      </c>
      <c r="U359" s="110" t="str">
        <f>IF(FN_MC!W376="","*",FN_MC!W376)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IF(FN_MC!Y377="","*",FN_MC!Y377)</f>
        <v>*</v>
      </c>
      <c r="B360" s="109" t="str">
        <f>IF(FN_MC!X377="","*",FN_MC!X377)</f>
        <v>*</v>
      </c>
      <c r="C360" s="109" t="str">
        <f>IF(FN_MC!Z377="","*",FN_MC!Z377)</f>
        <v>*</v>
      </c>
      <c r="D360" s="110" t="str">
        <f>IF(FN_MC!S377="","*",FN_MC!S377)</f>
        <v>-</v>
      </c>
      <c r="E360" s="110" t="str">
        <f>IF(FN_MC!T377="","*",FN_MC!T377)</f>
        <v>-</v>
      </c>
      <c r="F360" s="110" t="str">
        <f>IF(FN_MC!B377="","*",FN_MC!B377)</f>
        <v>*</v>
      </c>
      <c r="G360" s="110" t="str">
        <f>IF(FN_MC!D377="","*",FN_MC!D377)</f>
        <v>*</v>
      </c>
      <c r="H360" s="110" t="str">
        <f>IF(FN_MC!F377="","*",FN_MC!F377)</f>
        <v>*</v>
      </c>
      <c r="I360" s="110" t="str">
        <f>IF(FN_MC!H377="","*",FN_MC!H377)</f>
        <v>*</v>
      </c>
      <c r="J360" s="110" t="str">
        <f>IF(FN_MC!I377="","*",FN_MC!I377)</f>
        <v>*</v>
      </c>
      <c r="K360" s="110" t="str">
        <f>IF(FN_MC!M377="","*",FN_MC!M377)</f>
        <v>-</v>
      </c>
      <c r="L360" s="110" t="str">
        <f>IF(FN_MC!N377="","*",FN_MC!N377)</f>
        <v>-</v>
      </c>
      <c r="M360" s="111" t="str">
        <f>IF(FN_MC!J377="","*",FN_MC!J377)</f>
        <v>*</v>
      </c>
      <c r="N360" s="288" t="str">
        <f>IF(FN_MC!K377="","*",FN_MC!K377)</f>
        <v>*</v>
      </c>
      <c r="O360" s="288" t="str">
        <f>IF(FN_MC!L377="","*",FN_MC!L377)</f>
        <v>-</v>
      </c>
      <c r="P360" s="111"/>
      <c r="Q360" s="128" t="str">
        <f>IF(FN_MC!O377="","*",FN_MC!O377)</f>
        <v>*</v>
      </c>
      <c r="R360" s="128" t="str">
        <f>IF(FN_MC!P377="","*",FN_MC!P377)</f>
        <v>*</v>
      </c>
      <c r="S360" s="110" t="str">
        <f>IF(FN_MC!Q377="","*",CONCATENATE(FN_MC!Q377," ",FN_MC!R377))</f>
        <v>*</v>
      </c>
      <c r="T360" s="110" t="str">
        <f>IF(FN_MC!V377="","*",FN_MC!V377)</f>
        <v>*</v>
      </c>
      <c r="U360" s="110" t="str">
        <f>IF(FN_MC!W377="","*",FN_MC!W377)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IF(FN_MC!Y378="","*",FN_MC!Y378)</f>
        <v>*</v>
      </c>
      <c r="B361" s="109" t="str">
        <f>IF(FN_MC!X378="","*",FN_MC!X378)</f>
        <v>*</v>
      </c>
      <c r="C361" s="109" t="str">
        <f>IF(FN_MC!Z378="","*",FN_MC!Z378)</f>
        <v>*</v>
      </c>
      <c r="D361" s="110" t="str">
        <f>IF(FN_MC!S378="","*",FN_MC!S378)</f>
        <v>-</v>
      </c>
      <c r="E361" s="110" t="str">
        <f>IF(FN_MC!T378="","*",FN_MC!T378)</f>
        <v>-</v>
      </c>
      <c r="F361" s="110" t="str">
        <f>IF(FN_MC!B378="","*",FN_MC!B378)</f>
        <v>*</v>
      </c>
      <c r="G361" s="110" t="str">
        <f>IF(FN_MC!D378="","*",FN_MC!D378)</f>
        <v>*</v>
      </c>
      <c r="H361" s="110" t="str">
        <f>IF(FN_MC!F378="","*",FN_MC!F378)</f>
        <v>*</v>
      </c>
      <c r="I361" s="110" t="str">
        <f>IF(FN_MC!H378="","*",FN_MC!H378)</f>
        <v>*</v>
      </c>
      <c r="J361" s="110" t="str">
        <f>IF(FN_MC!I378="","*",FN_MC!I378)</f>
        <v>*</v>
      </c>
      <c r="K361" s="110" t="str">
        <f>IF(FN_MC!M378="","*",FN_MC!M378)</f>
        <v>-</v>
      </c>
      <c r="L361" s="110" t="str">
        <f>IF(FN_MC!N378="","*",FN_MC!N378)</f>
        <v>-</v>
      </c>
      <c r="M361" s="111" t="str">
        <f>IF(FN_MC!J378="","*",FN_MC!J378)</f>
        <v>*</v>
      </c>
      <c r="N361" s="288" t="str">
        <f>IF(FN_MC!K378="","*",FN_MC!K378)</f>
        <v>*</v>
      </c>
      <c r="O361" s="288" t="str">
        <f>IF(FN_MC!L378="","*",FN_MC!L378)</f>
        <v>-</v>
      </c>
      <c r="P361" s="111"/>
      <c r="Q361" s="128" t="str">
        <f>IF(FN_MC!O378="","*",FN_MC!O378)</f>
        <v>*</v>
      </c>
      <c r="R361" s="128" t="str">
        <f>IF(FN_MC!P378="","*",FN_MC!P378)</f>
        <v>*</v>
      </c>
      <c r="S361" s="110" t="str">
        <f>IF(FN_MC!Q378="","*",CONCATENATE(FN_MC!Q378," ",FN_MC!R378))</f>
        <v>*</v>
      </c>
      <c r="T361" s="110" t="str">
        <f>IF(FN_MC!V378="","*",FN_MC!V378)</f>
        <v>*</v>
      </c>
      <c r="U361" s="110" t="str">
        <f>IF(FN_MC!W378="","*",FN_MC!W378)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IF(FN_MC!Y379="","*",FN_MC!Y379)</f>
        <v>*</v>
      </c>
      <c r="B362" s="109" t="str">
        <f>IF(FN_MC!X379="","*",FN_MC!X379)</f>
        <v>*</v>
      </c>
      <c r="C362" s="109" t="str">
        <f>IF(FN_MC!Z379="","*",FN_MC!Z379)</f>
        <v>*</v>
      </c>
      <c r="D362" s="110" t="str">
        <f>IF(FN_MC!S379="","*",FN_MC!S379)</f>
        <v>-</v>
      </c>
      <c r="E362" s="110" t="str">
        <f>IF(FN_MC!T379="","*",FN_MC!T379)</f>
        <v>-</v>
      </c>
      <c r="F362" s="110" t="str">
        <f>IF(FN_MC!B379="","*",FN_MC!B379)</f>
        <v>*</v>
      </c>
      <c r="G362" s="110" t="str">
        <f>IF(FN_MC!D379="","*",FN_MC!D379)</f>
        <v>*</v>
      </c>
      <c r="H362" s="110" t="str">
        <f>IF(FN_MC!F379="","*",FN_MC!F379)</f>
        <v>*</v>
      </c>
      <c r="I362" s="110" t="str">
        <f>IF(FN_MC!H379="","*",FN_MC!H379)</f>
        <v>*</v>
      </c>
      <c r="J362" s="110" t="str">
        <f>IF(FN_MC!I379="","*",FN_MC!I379)</f>
        <v>*</v>
      </c>
      <c r="K362" s="110" t="str">
        <f>IF(FN_MC!M379="","*",FN_MC!M379)</f>
        <v>-</v>
      </c>
      <c r="L362" s="110" t="str">
        <f>IF(FN_MC!N379="","*",FN_MC!N379)</f>
        <v>-</v>
      </c>
      <c r="M362" s="111" t="str">
        <f>IF(FN_MC!J379="","*",FN_MC!J379)</f>
        <v>*</v>
      </c>
      <c r="N362" s="288" t="str">
        <f>IF(FN_MC!K379="","*",FN_MC!K379)</f>
        <v>*</v>
      </c>
      <c r="O362" s="288" t="str">
        <f>IF(FN_MC!L379="","*",FN_MC!L379)</f>
        <v>-</v>
      </c>
      <c r="P362" s="111"/>
      <c r="Q362" s="128" t="str">
        <f>IF(FN_MC!O379="","*",FN_MC!O379)</f>
        <v>*</v>
      </c>
      <c r="R362" s="128" t="str">
        <f>IF(FN_MC!P379="","*",FN_MC!P379)</f>
        <v>*</v>
      </c>
      <c r="S362" s="110" t="str">
        <f>IF(FN_MC!Q379="","*",CONCATENATE(FN_MC!Q379," ",FN_MC!R379))</f>
        <v>*</v>
      </c>
      <c r="T362" s="110" t="str">
        <f>IF(FN_MC!V379="","*",FN_MC!V379)</f>
        <v>*</v>
      </c>
      <c r="U362" s="110" t="str">
        <f>IF(FN_MC!W379="","*",FN_MC!W379)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IF(FN_MC!Y380="","*",FN_MC!Y380)</f>
        <v>*</v>
      </c>
      <c r="B363" s="109" t="str">
        <f>IF(FN_MC!X380="","*",FN_MC!X380)</f>
        <v>*</v>
      </c>
      <c r="C363" s="109" t="str">
        <f>IF(FN_MC!Z380="","*",FN_MC!Z380)</f>
        <v>*</v>
      </c>
      <c r="D363" s="110" t="str">
        <f>IF(FN_MC!S380="","*",FN_MC!S380)</f>
        <v>-</v>
      </c>
      <c r="E363" s="110" t="str">
        <f>IF(FN_MC!T380="","*",FN_MC!T380)</f>
        <v>-</v>
      </c>
      <c r="F363" s="110" t="str">
        <f>IF(FN_MC!B380="","*",FN_MC!B380)</f>
        <v>*</v>
      </c>
      <c r="G363" s="110" t="str">
        <f>IF(FN_MC!D380="","*",FN_MC!D380)</f>
        <v>*</v>
      </c>
      <c r="H363" s="110" t="str">
        <f>IF(FN_MC!F380="","*",FN_MC!F380)</f>
        <v>*</v>
      </c>
      <c r="I363" s="110" t="str">
        <f>IF(FN_MC!H380="","*",FN_MC!H380)</f>
        <v>*</v>
      </c>
      <c r="J363" s="110" t="str">
        <f>IF(FN_MC!I380="","*",FN_MC!I380)</f>
        <v>*</v>
      </c>
      <c r="K363" s="110" t="str">
        <f>IF(FN_MC!M380="","*",FN_MC!M380)</f>
        <v>-</v>
      </c>
      <c r="L363" s="110" t="str">
        <f>IF(FN_MC!N380="","*",FN_MC!N380)</f>
        <v>-</v>
      </c>
      <c r="M363" s="111" t="str">
        <f>IF(FN_MC!J380="","*",FN_MC!J380)</f>
        <v>*</v>
      </c>
      <c r="N363" s="288" t="str">
        <f>IF(FN_MC!K380="","*",FN_MC!K380)</f>
        <v>*</v>
      </c>
      <c r="O363" s="288" t="str">
        <f>IF(FN_MC!L380="","*",FN_MC!L380)</f>
        <v>-</v>
      </c>
      <c r="P363" s="111"/>
      <c r="Q363" s="128" t="str">
        <f>IF(FN_MC!O380="","*",FN_MC!O380)</f>
        <v>*</v>
      </c>
      <c r="R363" s="128" t="str">
        <f>IF(FN_MC!P380="","*",FN_MC!P380)</f>
        <v>*</v>
      </c>
      <c r="S363" s="110" t="str">
        <f>IF(FN_MC!Q380="","*",CONCATENATE(FN_MC!Q380," ",FN_MC!R380))</f>
        <v>*</v>
      </c>
      <c r="T363" s="110" t="str">
        <f>IF(FN_MC!V380="","*",FN_MC!V380)</f>
        <v>*</v>
      </c>
      <c r="U363" s="110" t="str">
        <f>IF(FN_MC!W380="","*",FN_MC!W380)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IF(FN_MC!Y381="","*",FN_MC!Y381)</f>
        <v>*</v>
      </c>
      <c r="B364" s="109" t="str">
        <f>IF(FN_MC!X381="","*",FN_MC!X381)</f>
        <v>*</v>
      </c>
      <c r="C364" s="109" t="str">
        <f>IF(FN_MC!Z381="","*",FN_MC!Z381)</f>
        <v>*</v>
      </c>
      <c r="D364" s="110" t="str">
        <f>IF(FN_MC!S381="","*",FN_MC!S381)</f>
        <v>-</v>
      </c>
      <c r="E364" s="110" t="str">
        <f>IF(FN_MC!T381="","*",FN_MC!T381)</f>
        <v>-</v>
      </c>
      <c r="F364" s="110" t="str">
        <f>IF(FN_MC!B381="","*",FN_MC!B381)</f>
        <v>*</v>
      </c>
      <c r="G364" s="110" t="str">
        <f>IF(FN_MC!D381="","*",FN_MC!D381)</f>
        <v>*</v>
      </c>
      <c r="H364" s="110" t="str">
        <f>IF(FN_MC!F381="","*",FN_MC!F381)</f>
        <v>*</v>
      </c>
      <c r="I364" s="110" t="str">
        <f>IF(FN_MC!H381="","*",FN_MC!H381)</f>
        <v>*</v>
      </c>
      <c r="J364" s="110" t="str">
        <f>IF(FN_MC!I381="","*",FN_MC!I381)</f>
        <v>*</v>
      </c>
      <c r="K364" s="110" t="str">
        <f>IF(FN_MC!M381="","*",FN_MC!M381)</f>
        <v>-</v>
      </c>
      <c r="L364" s="110" t="str">
        <f>IF(FN_MC!N381="","*",FN_MC!N381)</f>
        <v>-</v>
      </c>
      <c r="M364" s="111" t="str">
        <f>IF(FN_MC!J381="","*",FN_MC!J381)</f>
        <v>*</v>
      </c>
      <c r="N364" s="288" t="str">
        <f>IF(FN_MC!K381="","*",FN_MC!K381)</f>
        <v>*</v>
      </c>
      <c r="O364" s="288" t="str">
        <f>IF(FN_MC!L381="","*",FN_MC!L381)</f>
        <v>-</v>
      </c>
      <c r="P364" s="111"/>
      <c r="Q364" s="128" t="str">
        <f>IF(FN_MC!O381="","*",FN_MC!O381)</f>
        <v>*</v>
      </c>
      <c r="R364" s="128" t="str">
        <f>IF(FN_MC!P381="","*",FN_MC!P381)</f>
        <v>*</v>
      </c>
      <c r="S364" s="110" t="str">
        <f>IF(FN_MC!Q381="","*",CONCATENATE(FN_MC!Q381," ",FN_MC!R381))</f>
        <v>*</v>
      </c>
      <c r="T364" s="110" t="str">
        <f>IF(FN_MC!V381="","*",FN_MC!V381)</f>
        <v>*</v>
      </c>
      <c r="U364" s="110" t="str">
        <f>IF(FN_MC!W381="","*",FN_MC!W381)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IF(FN_MC!Y382="","*",FN_MC!Y382)</f>
        <v>*</v>
      </c>
      <c r="B365" s="109" t="str">
        <f>IF(FN_MC!X382="","*",FN_MC!X382)</f>
        <v>*</v>
      </c>
      <c r="C365" s="109" t="str">
        <f>IF(FN_MC!Z382="","*",FN_MC!Z382)</f>
        <v>*</v>
      </c>
      <c r="D365" s="110" t="str">
        <f>IF(FN_MC!S382="","*",FN_MC!S382)</f>
        <v>-</v>
      </c>
      <c r="E365" s="110" t="str">
        <f>IF(FN_MC!T382="","*",FN_MC!T382)</f>
        <v>-</v>
      </c>
      <c r="F365" s="110" t="str">
        <f>IF(FN_MC!B382="","*",FN_MC!B382)</f>
        <v>*</v>
      </c>
      <c r="G365" s="110" t="str">
        <f>IF(FN_MC!D382="","*",FN_MC!D382)</f>
        <v>*</v>
      </c>
      <c r="H365" s="110" t="str">
        <f>IF(FN_MC!F382="","*",FN_MC!F382)</f>
        <v>*</v>
      </c>
      <c r="I365" s="110" t="str">
        <f>IF(FN_MC!H382="","*",FN_MC!H382)</f>
        <v>*</v>
      </c>
      <c r="J365" s="110" t="str">
        <f>IF(FN_MC!I382="","*",FN_MC!I382)</f>
        <v>*</v>
      </c>
      <c r="K365" s="110" t="str">
        <f>IF(FN_MC!M382="","*",FN_MC!M382)</f>
        <v>-</v>
      </c>
      <c r="L365" s="110" t="str">
        <f>IF(FN_MC!N382="","*",FN_MC!N382)</f>
        <v>-</v>
      </c>
      <c r="M365" s="111" t="str">
        <f>IF(FN_MC!J382="","*",FN_MC!J382)</f>
        <v>*</v>
      </c>
      <c r="N365" s="288" t="str">
        <f>IF(FN_MC!K382="","*",FN_MC!K382)</f>
        <v>*</v>
      </c>
      <c r="O365" s="288" t="str">
        <f>IF(FN_MC!L382="","*",FN_MC!L382)</f>
        <v>-</v>
      </c>
      <c r="P365" s="111"/>
      <c r="Q365" s="128" t="str">
        <f>IF(FN_MC!O382="","*",FN_MC!O382)</f>
        <v>*</v>
      </c>
      <c r="R365" s="128" t="str">
        <f>IF(FN_MC!P382="","*",FN_MC!P382)</f>
        <v>*</v>
      </c>
      <c r="S365" s="110" t="str">
        <f>IF(FN_MC!Q382="","*",CONCATENATE(FN_MC!Q382," ",FN_MC!R382))</f>
        <v>*</v>
      </c>
      <c r="T365" s="110" t="str">
        <f>IF(FN_MC!V382="","*",FN_MC!V382)</f>
        <v>*</v>
      </c>
      <c r="U365" s="110" t="str">
        <f>IF(FN_MC!W382="","*",FN_MC!W382)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IF(FN_MC!Y383="","*",FN_MC!Y383)</f>
        <v>*</v>
      </c>
      <c r="B366" s="109" t="str">
        <f>IF(FN_MC!X383="","*",FN_MC!X383)</f>
        <v>*</v>
      </c>
      <c r="C366" s="109" t="str">
        <f>IF(FN_MC!Z383="","*",FN_MC!Z383)</f>
        <v>*</v>
      </c>
      <c r="D366" s="110" t="str">
        <f>IF(FN_MC!S383="","*",FN_MC!S383)</f>
        <v>-</v>
      </c>
      <c r="E366" s="110" t="str">
        <f>IF(FN_MC!T383="","*",FN_MC!T383)</f>
        <v>-</v>
      </c>
      <c r="F366" s="110" t="str">
        <f>IF(FN_MC!B383="","*",FN_MC!B383)</f>
        <v>*</v>
      </c>
      <c r="G366" s="110" t="str">
        <f>IF(FN_MC!D383="","*",FN_MC!D383)</f>
        <v>*</v>
      </c>
      <c r="H366" s="110" t="str">
        <f>IF(FN_MC!F383="","*",FN_MC!F383)</f>
        <v>*</v>
      </c>
      <c r="I366" s="110" t="str">
        <f>IF(FN_MC!H383="","*",FN_MC!H383)</f>
        <v>*</v>
      </c>
      <c r="J366" s="110" t="str">
        <f>IF(FN_MC!I383="","*",FN_MC!I383)</f>
        <v>*</v>
      </c>
      <c r="K366" s="110" t="str">
        <f>IF(FN_MC!M383="","*",FN_MC!M383)</f>
        <v>-</v>
      </c>
      <c r="L366" s="110" t="str">
        <f>IF(FN_MC!N383="","*",FN_MC!N383)</f>
        <v>-</v>
      </c>
      <c r="M366" s="111" t="str">
        <f>IF(FN_MC!J383="","*",FN_MC!J383)</f>
        <v>*</v>
      </c>
      <c r="N366" s="288" t="str">
        <f>IF(FN_MC!K383="","*",FN_MC!K383)</f>
        <v>*</v>
      </c>
      <c r="O366" s="288" t="str">
        <f>IF(FN_MC!L383="","*",FN_MC!L383)</f>
        <v>-</v>
      </c>
      <c r="P366" s="111"/>
      <c r="Q366" s="128" t="str">
        <f>IF(FN_MC!O383="","*",FN_MC!O383)</f>
        <v>*</v>
      </c>
      <c r="R366" s="128" t="str">
        <f>IF(FN_MC!P383="","*",FN_MC!P383)</f>
        <v>*</v>
      </c>
      <c r="S366" s="110" t="str">
        <f>IF(FN_MC!Q383="","*",CONCATENATE(FN_MC!Q383," ",FN_MC!R383))</f>
        <v>*</v>
      </c>
      <c r="T366" s="110" t="str">
        <f>IF(FN_MC!V383="","*",FN_MC!V383)</f>
        <v>*</v>
      </c>
      <c r="U366" s="110" t="str">
        <f>IF(FN_MC!W383="","*",FN_MC!W383)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IF(FN_MC!Y384="","*",FN_MC!Y384)</f>
        <v>*</v>
      </c>
      <c r="B367" s="109" t="str">
        <f>IF(FN_MC!X384="","*",FN_MC!X384)</f>
        <v>*</v>
      </c>
      <c r="C367" s="109" t="str">
        <f>IF(FN_MC!Z384="","*",FN_MC!Z384)</f>
        <v>*</v>
      </c>
      <c r="D367" s="110" t="str">
        <f>IF(FN_MC!S384="","*",FN_MC!S384)</f>
        <v>-</v>
      </c>
      <c r="E367" s="110" t="str">
        <f>IF(FN_MC!T384="","*",FN_MC!T384)</f>
        <v>-</v>
      </c>
      <c r="F367" s="110" t="str">
        <f>IF(FN_MC!B384="","*",FN_MC!B384)</f>
        <v>*</v>
      </c>
      <c r="G367" s="110" t="str">
        <f>IF(FN_MC!D384="","*",FN_MC!D384)</f>
        <v>*</v>
      </c>
      <c r="H367" s="110" t="str">
        <f>IF(FN_MC!F384="","*",FN_MC!F384)</f>
        <v>*</v>
      </c>
      <c r="I367" s="110" t="str">
        <f>IF(FN_MC!H384="","*",FN_MC!H384)</f>
        <v>*</v>
      </c>
      <c r="J367" s="110" t="str">
        <f>IF(FN_MC!I384="","*",FN_MC!I384)</f>
        <v>*</v>
      </c>
      <c r="K367" s="110" t="str">
        <f>IF(FN_MC!M384="","*",FN_MC!M384)</f>
        <v>-</v>
      </c>
      <c r="L367" s="110" t="str">
        <f>IF(FN_MC!N384="","*",FN_MC!N384)</f>
        <v>-</v>
      </c>
      <c r="M367" s="111" t="str">
        <f>IF(FN_MC!J384="","*",FN_MC!J384)</f>
        <v>*</v>
      </c>
      <c r="N367" s="288" t="str">
        <f>IF(FN_MC!K384="","*",FN_MC!K384)</f>
        <v>*</v>
      </c>
      <c r="O367" s="288" t="str">
        <f>IF(FN_MC!L384="","*",FN_MC!L384)</f>
        <v>-</v>
      </c>
      <c r="P367" s="111"/>
      <c r="Q367" s="128" t="str">
        <f>IF(FN_MC!O384="","*",FN_MC!O384)</f>
        <v>*</v>
      </c>
      <c r="R367" s="128" t="str">
        <f>IF(FN_MC!P384="","*",FN_MC!P384)</f>
        <v>*</v>
      </c>
      <c r="S367" s="110" t="str">
        <f>IF(FN_MC!Q384="","*",CONCATENATE(FN_MC!Q384," ",FN_MC!R384))</f>
        <v>*</v>
      </c>
      <c r="T367" s="110" t="str">
        <f>IF(FN_MC!V384="","*",FN_MC!V384)</f>
        <v>*</v>
      </c>
      <c r="U367" s="110" t="str">
        <f>IF(FN_MC!W384="","*",FN_MC!W384)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IF(FN_MC!Y385="","*",FN_MC!Y385)</f>
        <v>*</v>
      </c>
      <c r="B368" s="109" t="str">
        <f>IF(FN_MC!X385="","*",FN_MC!X385)</f>
        <v>*</v>
      </c>
      <c r="C368" s="109" t="str">
        <f>IF(FN_MC!Z385="","*",FN_MC!Z385)</f>
        <v>*</v>
      </c>
      <c r="D368" s="110" t="str">
        <f>IF(FN_MC!S385="","*",FN_MC!S385)</f>
        <v>-</v>
      </c>
      <c r="E368" s="110" t="str">
        <f>IF(FN_MC!T385="","*",FN_MC!T385)</f>
        <v>-</v>
      </c>
      <c r="F368" s="110" t="str">
        <f>IF(FN_MC!B385="","*",FN_MC!B385)</f>
        <v>*</v>
      </c>
      <c r="G368" s="110" t="str">
        <f>IF(FN_MC!D385="","*",FN_MC!D385)</f>
        <v>*</v>
      </c>
      <c r="H368" s="110" t="str">
        <f>IF(FN_MC!F385="","*",FN_MC!F385)</f>
        <v>*</v>
      </c>
      <c r="I368" s="110" t="str">
        <f>IF(FN_MC!H385="","*",FN_MC!H385)</f>
        <v>*</v>
      </c>
      <c r="J368" s="110" t="str">
        <f>IF(FN_MC!I385="","*",FN_MC!I385)</f>
        <v>*</v>
      </c>
      <c r="K368" s="110" t="str">
        <f>IF(FN_MC!M385="","*",FN_MC!M385)</f>
        <v>-</v>
      </c>
      <c r="L368" s="110" t="str">
        <f>IF(FN_MC!N385="","*",FN_MC!N385)</f>
        <v>-</v>
      </c>
      <c r="M368" s="111" t="str">
        <f>IF(FN_MC!J385="","*",FN_MC!J385)</f>
        <v>*</v>
      </c>
      <c r="N368" s="288" t="str">
        <f>IF(FN_MC!K385="","*",FN_MC!K385)</f>
        <v>*</v>
      </c>
      <c r="O368" s="288" t="str">
        <f>IF(FN_MC!L385="","*",FN_MC!L385)</f>
        <v>-</v>
      </c>
      <c r="P368" s="111"/>
      <c r="Q368" s="128" t="str">
        <f>IF(FN_MC!O385="","*",FN_MC!O385)</f>
        <v>*</v>
      </c>
      <c r="R368" s="128" t="str">
        <f>IF(FN_MC!P385="","*",FN_MC!P385)</f>
        <v>*</v>
      </c>
      <c r="S368" s="110" t="str">
        <f>IF(FN_MC!Q385="","*",CONCATENATE(FN_MC!Q385," ",FN_MC!R385))</f>
        <v>*</v>
      </c>
      <c r="T368" s="110" t="str">
        <f>IF(FN_MC!V385="","*",FN_MC!V385)</f>
        <v>*</v>
      </c>
      <c r="U368" s="110" t="str">
        <f>IF(FN_MC!W385="","*",FN_MC!W385)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IF(FN_MC!Y386="","*",FN_MC!Y386)</f>
        <v>*</v>
      </c>
      <c r="B369" s="109" t="str">
        <f>IF(FN_MC!X386="","*",FN_MC!X386)</f>
        <v>*</v>
      </c>
      <c r="C369" s="109" t="str">
        <f>IF(FN_MC!Z386="","*",FN_MC!Z386)</f>
        <v>*</v>
      </c>
      <c r="D369" s="110" t="str">
        <f>IF(FN_MC!S386="","*",FN_MC!S386)</f>
        <v>-</v>
      </c>
      <c r="E369" s="110" t="str">
        <f>IF(FN_MC!T386="","*",FN_MC!T386)</f>
        <v>-</v>
      </c>
      <c r="F369" s="110" t="str">
        <f>IF(FN_MC!B386="","*",FN_MC!B386)</f>
        <v>*</v>
      </c>
      <c r="G369" s="110" t="str">
        <f>IF(FN_MC!D386="","*",FN_MC!D386)</f>
        <v>*</v>
      </c>
      <c r="H369" s="110" t="str">
        <f>IF(FN_MC!F386="","*",FN_MC!F386)</f>
        <v>*</v>
      </c>
      <c r="I369" s="110" t="str">
        <f>IF(FN_MC!H386="","*",FN_MC!H386)</f>
        <v>*</v>
      </c>
      <c r="J369" s="110" t="str">
        <f>IF(FN_MC!I386="","*",FN_MC!I386)</f>
        <v>*</v>
      </c>
      <c r="K369" s="110" t="str">
        <f>IF(FN_MC!M386="","*",FN_MC!M386)</f>
        <v>-</v>
      </c>
      <c r="L369" s="110" t="str">
        <f>IF(FN_MC!N386="","*",FN_MC!N386)</f>
        <v>-</v>
      </c>
      <c r="M369" s="111" t="str">
        <f>IF(FN_MC!J386="","*",FN_MC!J386)</f>
        <v>*</v>
      </c>
      <c r="N369" s="288" t="str">
        <f>IF(FN_MC!K386="","*",FN_MC!K386)</f>
        <v>*</v>
      </c>
      <c r="O369" s="288" t="str">
        <f>IF(FN_MC!L386="","*",FN_MC!L386)</f>
        <v>-</v>
      </c>
      <c r="P369" s="111"/>
      <c r="Q369" s="128" t="str">
        <f>IF(FN_MC!O386="","*",FN_MC!O386)</f>
        <v>*</v>
      </c>
      <c r="R369" s="128" t="str">
        <f>IF(FN_MC!P386="","*",FN_MC!P386)</f>
        <v>*</v>
      </c>
      <c r="S369" s="110" t="str">
        <f>IF(FN_MC!Q386="","*",CONCATENATE(FN_MC!Q386," ",FN_MC!R386))</f>
        <v>*</v>
      </c>
      <c r="T369" s="110" t="str">
        <f>IF(FN_MC!V386="","*",FN_MC!V386)</f>
        <v>*</v>
      </c>
      <c r="U369" s="110" t="str">
        <f>IF(FN_MC!W386="","*",FN_MC!W386)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IF(FN_MC!Y387="","*",FN_MC!Y387)</f>
        <v>*</v>
      </c>
      <c r="B370" s="109" t="str">
        <f>IF(FN_MC!X387="","*",FN_MC!X387)</f>
        <v>*</v>
      </c>
      <c r="C370" s="109" t="str">
        <f>IF(FN_MC!Z387="","*",FN_MC!Z387)</f>
        <v>*</v>
      </c>
      <c r="D370" s="110" t="str">
        <f>IF(FN_MC!S387="","*",FN_MC!S387)</f>
        <v>-</v>
      </c>
      <c r="E370" s="110" t="str">
        <f>IF(FN_MC!T387="","*",FN_MC!T387)</f>
        <v>-</v>
      </c>
      <c r="F370" s="110" t="str">
        <f>IF(FN_MC!B387="","*",FN_MC!B387)</f>
        <v>*</v>
      </c>
      <c r="G370" s="110" t="str">
        <f>IF(FN_MC!D387="","*",FN_MC!D387)</f>
        <v>*</v>
      </c>
      <c r="H370" s="110" t="str">
        <f>IF(FN_MC!F387="","*",FN_MC!F387)</f>
        <v>*</v>
      </c>
      <c r="I370" s="110" t="str">
        <f>IF(FN_MC!H387="","*",FN_MC!H387)</f>
        <v>*</v>
      </c>
      <c r="J370" s="110" t="str">
        <f>IF(FN_MC!I387="","*",FN_MC!I387)</f>
        <v>*</v>
      </c>
      <c r="K370" s="110" t="str">
        <f>IF(FN_MC!M387="","*",FN_MC!M387)</f>
        <v>-</v>
      </c>
      <c r="L370" s="110" t="str">
        <f>IF(FN_MC!N387="","*",FN_MC!N387)</f>
        <v>-</v>
      </c>
      <c r="M370" s="111" t="str">
        <f>IF(FN_MC!J387="","*",FN_MC!J387)</f>
        <v>*</v>
      </c>
      <c r="N370" s="288" t="str">
        <f>IF(FN_MC!K387="","*",FN_MC!K387)</f>
        <v>*</v>
      </c>
      <c r="O370" s="288" t="str">
        <f>IF(FN_MC!L387="","*",FN_MC!L387)</f>
        <v>-</v>
      </c>
      <c r="P370" s="111"/>
      <c r="Q370" s="128" t="str">
        <f>IF(FN_MC!O387="","*",FN_MC!O387)</f>
        <v>*</v>
      </c>
      <c r="R370" s="128" t="str">
        <f>IF(FN_MC!P387="","*",FN_MC!P387)</f>
        <v>*</v>
      </c>
      <c r="S370" s="110" t="str">
        <f>IF(FN_MC!Q387="","*",CONCATENATE(FN_MC!Q387," ",FN_MC!R387))</f>
        <v>*</v>
      </c>
      <c r="T370" s="110" t="str">
        <f>IF(FN_MC!V387="","*",FN_MC!V387)</f>
        <v>*</v>
      </c>
      <c r="U370" s="110" t="str">
        <f>IF(FN_MC!W387="","*",FN_MC!W387)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IF(FN_MC!Y388="","*",FN_MC!Y388)</f>
        <v>*</v>
      </c>
      <c r="B371" s="109" t="str">
        <f>IF(FN_MC!X388="","*",FN_MC!X388)</f>
        <v>*</v>
      </c>
      <c r="C371" s="109" t="str">
        <f>IF(FN_MC!Z388="","*",FN_MC!Z388)</f>
        <v>*</v>
      </c>
      <c r="D371" s="110" t="str">
        <f>IF(FN_MC!S388="","*",FN_MC!S388)</f>
        <v>-</v>
      </c>
      <c r="E371" s="110" t="str">
        <f>IF(FN_MC!T388="","*",FN_MC!T388)</f>
        <v>-</v>
      </c>
      <c r="F371" s="110" t="str">
        <f>IF(FN_MC!B388="","*",FN_MC!B388)</f>
        <v>*</v>
      </c>
      <c r="G371" s="110" t="str">
        <f>IF(FN_MC!D388="","*",FN_MC!D388)</f>
        <v>*</v>
      </c>
      <c r="H371" s="110" t="str">
        <f>IF(FN_MC!F388="","*",FN_MC!F388)</f>
        <v>*</v>
      </c>
      <c r="I371" s="110" t="str">
        <f>IF(FN_MC!H388="","*",FN_MC!H388)</f>
        <v>*</v>
      </c>
      <c r="J371" s="110" t="str">
        <f>IF(FN_MC!I388="","*",FN_MC!I388)</f>
        <v>*</v>
      </c>
      <c r="K371" s="110" t="str">
        <f>IF(FN_MC!M388="","*",FN_MC!M388)</f>
        <v>-</v>
      </c>
      <c r="L371" s="110" t="str">
        <f>IF(FN_MC!N388="","*",FN_MC!N388)</f>
        <v>-</v>
      </c>
      <c r="M371" s="111" t="str">
        <f>IF(FN_MC!J388="","*",FN_MC!J388)</f>
        <v>*</v>
      </c>
      <c r="N371" s="288" t="str">
        <f>IF(FN_MC!K388="","*",FN_MC!K388)</f>
        <v>*</v>
      </c>
      <c r="O371" s="288" t="str">
        <f>IF(FN_MC!L388="","*",FN_MC!L388)</f>
        <v>-</v>
      </c>
      <c r="P371" s="111"/>
      <c r="Q371" s="128" t="str">
        <f>IF(FN_MC!O388="","*",FN_MC!O388)</f>
        <v>*</v>
      </c>
      <c r="R371" s="128" t="str">
        <f>IF(FN_MC!P388="","*",FN_MC!P388)</f>
        <v>*</v>
      </c>
      <c r="S371" s="110" t="str">
        <f>IF(FN_MC!Q388="","*",CONCATENATE(FN_MC!Q388," ",FN_MC!R388))</f>
        <v>*</v>
      </c>
      <c r="T371" s="110" t="str">
        <f>IF(FN_MC!V388="","*",FN_MC!V388)</f>
        <v>*</v>
      </c>
      <c r="U371" s="110" t="str">
        <f>IF(FN_MC!W388="","*",FN_MC!W388)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IF(FN_MC!Y389="","*",FN_MC!Y389)</f>
        <v>*</v>
      </c>
      <c r="B372" s="109" t="str">
        <f>IF(FN_MC!X389="","*",FN_MC!X389)</f>
        <v>*</v>
      </c>
      <c r="C372" s="109" t="str">
        <f>IF(FN_MC!Z389="","*",FN_MC!Z389)</f>
        <v>*</v>
      </c>
      <c r="D372" s="110" t="str">
        <f>IF(FN_MC!S389="","*",FN_MC!S389)</f>
        <v>-</v>
      </c>
      <c r="E372" s="110" t="str">
        <f>IF(FN_MC!T389="","*",FN_MC!T389)</f>
        <v>-</v>
      </c>
      <c r="F372" s="110" t="str">
        <f>IF(FN_MC!B389="","*",FN_MC!B389)</f>
        <v>*</v>
      </c>
      <c r="G372" s="110" t="str">
        <f>IF(FN_MC!D389="","*",FN_MC!D389)</f>
        <v>*</v>
      </c>
      <c r="H372" s="110" t="str">
        <f>IF(FN_MC!F389="","*",FN_MC!F389)</f>
        <v>*</v>
      </c>
      <c r="I372" s="110" t="str">
        <f>IF(FN_MC!H389="","*",FN_MC!H389)</f>
        <v>*</v>
      </c>
      <c r="J372" s="110" t="str">
        <f>IF(FN_MC!I389="","*",FN_MC!I389)</f>
        <v>*</v>
      </c>
      <c r="K372" s="110" t="str">
        <f>IF(FN_MC!M389="","*",FN_MC!M389)</f>
        <v>-</v>
      </c>
      <c r="L372" s="110" t="str">
        <f>IF(FN_MC!N389="","*",FN_MC!N389)</f>
        <v>-</v>
      </c>
      <c r="M372" s="111" t="str">
        <f>IF(FN_MC!J389="","*",FN_MC!J389)</f>
        <v>*</v>
      </c>
      <c r="N372" s="288" t="str">
        <f>IF(FN_MC!K389="","*",FN_MC!K389)</f>
        <v>*</v>
      </c>
      <c r="O372" s="288" t="str">
        <f>IF(FN_MC!L389="","*",FN_MC!L389)</f>
        <v>-</v>
      </c>
      <c r="P372" s="111"/>
      <c r="Q372" s="128" t="str">
        <f>IF(FN_MC!O389="","*",FN_MC!O389)</f>
        <v>*</v>
      </c>
      <c r="R372" s="128" t="str">
        <f>IF(FN_MC!P389="","*",FN_MC!P389)</f>
        <v>*</v>
      </c>
      <c r="S372" s="110" t="str">
        <f>IF(FN_MC!Q389="","*",CONCATENATE(FN_MC!Q389," ",FN_MC!R389))</f>
        <v>*</v>
      </c>
      <c r="T372" s="110" t="str">
        <f>IF(FN_MC!V389="","*",FN_MC!V389)</f>
        <v>*</v>
      </c>
      <c r="U372" s="110" t="str">
        <f>IF(FN_MC!W389="","*",FN_MC!W389)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IF(FN_MC!Y390="","*",FN_MC!Y390)</f>
        <v>*</v>
      </c>
      <c r="B373" s="109" t="str">
        <f>IF(FN_MC!X390="","*",FN_MC!X390)</f>
        <v>*</v>
      </c>
      <c r="C373" s="109" t="str">
        <f>IF(FN_MC!Z390="","*",FN_MC!Z390)</f>
        <v>*</v>
      </c>
      <c r="D373" s="110" t="str">
        <f>IF(FN_MC!S390="","*",FN_MC!S390)</f>
        <v>-</v>
      </c>
      <c r="E373" s="110" t="str">
        <f>IF(FN_MC!T390="","*",FN_MC!T390)</f>
        <v>-</v>
      </c>
      <c r="F373" s="110" t="str">
        <f>IF(FN_MC!B390="","*",FN_MC!B390)</f>
        <v>*</v>
      </c>
      <c r="G373" s="110" t="str">
        <f>IF(FN_MC!D390="","*",FN_MC!D390)</f>
        <v>*</v>
      </c>
      <c r="H373" s="110" t="str">
        <f>IF(FN_MC!F390="","*",FN_MC!F390)</f>
        <v>*</v>
      </c>
      <c r="I373" s="110" t="str">
        <f>IF(FN_MC!H390="","*",FN_MC!H390)</f>
        <v>*</v>
      </c>
      <c r="J373" s="110" t="str">
        <f>IF(FN_MC!I390="","*",FN_MC!I390)</f>
        <v>*</v>
      </c>
      <c r="K373" s="110" t="str">
        <f>IF(FN_MC!M390="","*",FN_MC!M390)</f>
        <v>-</v>
      </c>
      <c r="L373" s="110" t="str">
        <f>IF(FN_MC!N390="","*",FN_MC!N390)</f>
        <v>-</v>
      </c>
      <c r="M373" s="111" t="str">
        <f>IF(FN_MC!J390="","*",FN_MC!J390)</f>
        <v>*</v>
      </c>
      <c r="N373" s="288" t="str">
        <f>IF(FN_MC!K390="","*",FN_MC!K390)</f>
        <v>*</v>
      </c>
      <c r="O373" s="288" t="str">
        <f>IF(FN_MC!L390="","*",FN_MC!L390)</f>
        <v>-</v>
      </c>
      <c r="P373" s="111"/>
      <c r="Q373" s="128" t="str">
        <f>IF(FN_MC!O390="","*",FN_MC!O390)</f>
        <v>*</v>
      </c>
      <c r="R373" s="128" t="str">
        <f>IF(FN_MC!P390="","*",FN_MC!P390)</f>
        <v>*</v>
      </c>
      <c r="S373" s="110" t="str">
        <f>IF(FN_MC!Q390="","*",CONCATENATE(FN_MC!Q390," ",FN_MC!R390))</f>
        <v>*</v>
      </c>
      <c r="T373" s="110" t="str">
        <f>IF(FN_MC!V390="","*",FN_MC!V390)</f>
        <v>*</v>
      </c>
      <c r="U373" s="110" t="str">
        <f>IF(FN_MC!W390="","*",FN_MC!W390)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IF(FN_MC!Y391="","*",FN_MC!Y391)</f>
        <v>*</v>
      </c>
      <c r="B374" s="109" t="str">
        <f>IF(FN_MC!X391="","*",FN_MC!X391)</f>
        <v>*</v>
      </c>
      <c r="C374" s="109" t="str">
        <f>IF(FN_MC!Z391="","*",FN_MC!Z391)</f>
        <v>*</v>
      </c>
      <c r="D374" s="110" t="str">
        <f>IF(FN_MC!S391="","*",FN_MC!S391)</f>
        <v>-</v>
      </c>
      <c r="E374" s="110" t="str">
        <f>IF(FN_MC!T391="","*",FN_MC!T391)</f>
        <v>-</v>
      </c>
      <c r="F374" s="110" t="str">
        <f>IF(FN_MC!B391="","*",FN_MC!B391)</f>
        <v>*</v>
      </c>
      <c r="G374" s="110" t="str">
        <f>IF(FN_MC!D391="","*",FN_MC!D391)</f>
        <v>*</v>
      </c>
      <c r="H374" s="110" t="str">
        <f>IF(FN_MC!F391="","*",FN_MC!F391)</f>
        <v>*</v>
      </c>
      <c r="I374" s="110" t="str">
        <f>IF(FN_MC!H391="","*",FN_MC!H391)</f>
        <v>*</v>
      </c>
      <c r="J374" s="110" t="str">
        <f>IF(FN_MC!I391="","*",FN_MC!I391)</f>
        <v>*</v>
      </c>
      <c r="K374" s="110" t="str">
        <f>IF(FN_MC!M391="","*",FN_MC!M391)</f>
        <v>-</v>
      </c>
      <c r="L374" s="110" t="str">
        <f>IF(FN_MC!N391="","*",FN_MC!N391)</f>
        <v>-</v>
      </c>
      <c r="M374" s="111" t="str">
        <f>IF(FN_MC!J391="","*",FN_MC!J391)</f>
        <v>*</v>
      </c>
      <c r="N374" s="288" t="str">
        <f>IF(FN_MC!K391="","*",FN_MC!K391)</f>
        <v>*</v>
      </c>
      <c r="O374" s="288" t="str">
        <f>IF(FN_MC!L391="","*",FN_MC!L391)</f>
        <v>-</v>
      </c>
      <c r="P374" s="111"/>
      <c r="Q374" s="128" t="str">
        <f>IF(FN_MC!O391="","*",FN_MC!O391)</f>
        <v>*</v>
      </c>
      <c r="R374" s="128" t="str">
        <f>IF(FN_MC!P391="","*",FN_MC!P391)</f>
        <v>*</v>
      </c>
      <c r="S374" s="110" t="str">
        <f>IF(FN_MC!Q391="","*",CONCATENATE(FN_MC!Q391," ",FN_MC!R391))</f>
        <v>*</v>
      </c>
      <c r="T374" s="110" t="str">
        <f>IF(FN_MC!V391="","*",FN_MC!V391)</f>
        <v>*</v>
      </c>
      <c r="U374" s="110" t="str">
        <f>IF(FN_MC!W391="","*",FN_MC!W391)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IF(FN_MC!Y392="","*",FN_MC!Y392)</f>
        <v>*</v>
      </c>
      <c r="B375" s="109" t="str">
        <f>IF(FN_MC!X392="","*",FN_MC!X392)</f>
        <v>*</v>
      </c>
      <c r="C375" s="109" t="str">
        <f>IF(FN_MC!Z392="","*",FN_MC!Z392)</f>
        <v>*</v>
      </c>
      <c r="D375" s="110" t="str">
        <f>IF(FN_MC!S392="","*",FN_MC!S392)</f>
        <v>-</v>
      </c>
      <c r="E375" s="110" t="str">
        <f>IF(FN_MC!T392="","*",FN_MC!T392)</f>
        <v>-</v>
      </c>
      <c r="F375" s="110" t="str">
        <f>IF(FN_MC!B392="","*",FN_MC!B392)</f>
        <v>*</v>
      </c>
      <c r="G375" s="110" t="str">
        <f>IF(FN_MC!D392="","*",FN_MC!D392)</f>
        <v>*</v>
      </c>
      <c r="H375" s="110" t="str">
        <f>IF(FN_MC!F392="","*",FN_MC!F392)</f>
        <v>*</v>
      </c>
      <c r="I375" s="110" t="str">
        <f>IF(FN_MC!H392="","*",FN_MC!H392)</f>
        <v>*</v>
      </c>
      <c r="J375" s="110" t="str">
        <f>IF(FN_MC!I392="","*",FN_MC!I392)</f>
        <v>*</v>
      </c>
      <c r="K375" s="110" t="str">
        <f>IF(FN_MC!M392="","*",FN_MC!M392)</f>
        <v>-</v>
      </c>
      <c r="L375" s="110" t="str">
        <f>IF(FN_MC!N392="","*",FN_MC!N392)</f>
        <v>-</v>
      </c>
      <c r="M375" s="111" t="str">
        <f>IF(FN_MC!J392="","*",FN_MC!J392)</f>
        <v>*</v>
      </c>
      <c r="N375" s="288" t="str">
        <f>IF(FN_MC!K392="","*",FN_MC!K392)</f>
        <v>*</v>
      </c>
      <c r="O375" s="288" t="str">
        <f>IF(FN_MC!L392="","*",FN_MC!L392)</f>
        <v>-</v>
      </c>
      <c r="P375" s="111"/>
      <c r="Q375" s="128" t="str">
        <f>IF(FN_MC!O392="","*",FN_MC!O392)</f>
        <v>*</v>
      </c>
      <c r="R375" s="128" t="str">
        <f>IF(FN_MC!P392="","*",FN_MC!P392)</f>
        <v>*</v>
      </c>
      <c r="S375" s="110" t="str">
        <f>IF(FN_MC!Q392="","*",CONCATENATE(FN_MC!Q392," ",FN_MC!R392))</f>
        <v>*</v>
      </c>
      <c r="T375" s="110" t="str">
        <f>IF(FN_MC!V392="","*",FN_MC!V392)</f>
        <v>*</v>
      </c>
      <c r="U375" s="110" t="str">
        <f>IF(FN_MC!W392="","*",FN_MC!W392)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IF(FN_MC!Y393="","*",FN_MC!Y393)</f>
        <v>*</v>
      </c>
      <c r="B376" s="109" t="str">
        <f>IF(FN_MC!X393="","*",FN_MC!X393)</f>
        <v>*</v>
      </c>
      <c r="C376" s="109" t="str">
        <f>IF(FN_MC!Z393="","*",FN_MC!Z393)</f>
        <v>*</v>
      </c>
      <c r="D376" s="110" t="str">
        <f>IF(FN_MC!S393="","*",FN_MC!S393)</f>
        <v>-</v>
      </c>
      <c r="E376" s="110" t="str">
        <f>IF(FN_MC!T393="","*",FN_MC!T393)</f>
        <v>-</v>
      </c>
      <c r="F376" s="110" t="str">
        <f>IF(FN_MC!B393="","*",FN_MC!B393)</f>
        <v>*</v>
      </c>
      <c r="G376" s="110" t="str">
        <f>IF(FN_MC!D393="","*",FN_MC!D393)</f>
        <v>*</v>
      </c>
      <c r="H376" s="110" t="str">
        <f>IF(FN_MC!F393="","*",FN_MC!F393)</f>
        <v>*</v>
      </c>
      <c r="I376" s="110" t="str">
        <f>IF(FN_MC!H393="","*",FN_MC!H393)</f>
        <v>*</v>
      </c>
      <c r="J376" s="110" t="str">
        <f>IF(FN_MC!I393="","*",FN_MC!I393)</f>
        <v>*</v>
      </c>
      <c r="K376" s="110" t="str">
        <f>IF(FN_MC!M393="","*",FN_MC!M393)</f>
        <v>-</v>
      </c>
      <c r="L376" s="110" t="str">
        <f>IF(FN_MC!N393="","*",FN_MC!N393)</f>
        <v>-</v>
      </c>
      <c r="M376" s="111" t="str">
        <f>IF(FN_MC!J393="","*",FN_MC!J393)</f>
        <v>*</v>
      </c>
      <c r="N376" s="288" t="str">
        <f>IF(FN_MC!K393="","*",FN_MC!K393)</f>
        <v>*</v>
      </c>
      <c r="O376" s="288" t="str">
        <f>IF(FN_MC!L393="","*",FN_MC!L393)</f>
        <v>-</v>
      </c>
      <c r="P376" s="111"/>
      <c r="Q376" s="128" t="str">
        <f>IF(FN_MC!O393="","*",FN_MC!O393)</f>
        <v>*</v>
      </c>
      <c r="R376" s="128" t="str">
        <f>IF(FN_MC!P393="","*",FN_MC!P393)</f>
        <v>*</v>
      </c>
      <c r="S376" s="110" t="str">
        <f>IF(FN_MC!Q393="","*",CONCATENATE(FN_MC!Q393," ",FN_MC!R393))</f>
        <v>*</v>
      </c>
      <c r="T376" s="110" t="str">
        <f>IF(FN_MC!V393="","*",FN_MC!V393)</f>
        <v>*</v>
      </c>
      <c r="U376" s="110" t="str">
        <f>IF(FN_MC!W393="","*",FN_MC!W393)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IF(FN_MC!Y394="","*",FN_MC!Y394)</f>
        <v>*</v>
      </c>
      <c r="B377" s="109" t="str">
        <f>IF(FN_MC!X394="","*",FN_MC!X394)</f>
        <v>*</v>
      </c>
      <c r="C377" s="109" t="str">
        <f>IF(FN_MC!Z394="","*",FN_MC!Z394)</f>
        <v>*</v>
      </c>
      <c r="D377" s="110" t="str">
        <f>IF(FN_MC!S394="","*",FN_MC!S394)</f>
        <v>-</v>
      </c>
      <c r="E377" s="110" t="str">
        <f>IF(FN_MC!T394="","*",FN_MC!T394)</f>
        <v>-</v>
      </c>
      <c r="F377" s="110" t="str">
        <f>IF(FN_MC!B394="","*",FN_MC!B394)</f>
        <v>*</v>
      </c>
      <c r="G377" s="110" t="str">
        <f>IF(FN_MC!D394="","*",FN_MC!D394)</f>
        <v>*</v>
      </c>
      <c r="H377" s="110" t="str">
        <f>IF(FN_MC!F394="","*",FN_MC!F394)</f>
        <v>*</v>
      </c>
      <c r="I377" s="110" t="str">
        <f>IF(FN_MC!H394="","*",FN_MC!H394)</f>
        <v>*</v>
      </c>
      <c r="J377" s="110" t="str">
        <f>IF(FN_MC!I394="","*",FN_MC!I394)</f>
        <v>*</v>
      </c>
      <c r="K377" s="110" t="str">
        <f>IF(FN_MC!M394="","*",FN_MC!M394)</f>
        <v>-</v>
      </c>
      <c r="L377" s="110" t="str">
        <f>IF(FN_MC!N394="","*",FN_MC!N394)</f>
        <v>-</v>
      </c>
      <c r="M377" s="111" t="str">
        <f>IF(FN_MC!J394="","*",FN_MC!J394)</f>
        <v>*</v>
      </c>
      <c r="N377" s="288" t="str">
        <f>IF(FN_MC!K394="","*",FN_MC!K394)</f>
        <v>*</v>
      </c>
      <c r="O377" s="288" t="str">
        <f>IF(FN_MC!L394="","*",FN_MC!L394)</f>
        <v>-</v>
      </c>
      <c r="P377" s="111"/>
      <c r="Q377" s="128" t="str">
        <f>IF(FN_MC!O394="","*",FN_MC!O394)</f>
        <v>*</v>
      </c>
      <c r="R377" s="128" t="str">
        <f>IF(FN_MC!P394="","*",FN_MC!P394)</f>
        <v>*</v>
      </c>
      <c r="S377" s="110" t="str">
        <f>IF(FN_MC!Q394="","*",CONCATENATE(FN_MC!Q394," ",FN_MC!R394))</f>
        <v>*</v>
      </c>
      <c r="T377" s="110" t="str">
        <f>IF(FN_MC!V394="","*",FN_MC!V394)</f>
        <v>*</v>
      </c>
      <c r="U377" s="110" t="str">
        <f>IF(FN_MC!W394="","*",FN_MC!W394)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IF(FN_MC!Y395="","*",FN_MC!Y395)</f>
        <v>*</v>
      </c>
      <c r="B378" s="109" t="str">
        <f>IF(FN_MC!X395="","*",FN_MC!X395)</f>
        <v>*</v>
      </c>
      <c r="C378" s="109" t="str">
        <f>IF(FN_MC!Z395="","*",FN_MC!Z395)</f>
        <v>*</v>
      </c>
      <c r="D378" s="110" t="str">
        <f>IF(FN_MC!S395="","*",FN_MC!S395)</f>
        <v>-</v>
      </c>
      <c r="E378" s="110" t="str">
        <f>IF(FN_MC!T395="","*",FN_MC!T395)</f>
        <v>-</v>
      </c>
      <c r="F378" s="110" t="str">
        <f>IF(FN_MC!B395="","*",FN_MC!B395)</f>
        <v>*</v>
      </c>
      <c r="G378" s="110" t="str">
        <f>IF(FN_MC!D395="","*",FN_MC!D395)</f>
        <v>*</v>
      </c>
      <c r="H378" s="110" t="str">
        <f>IF(FN_MC!F395="","*",FN_MC!F395)</f>
        <v>*</v>
      </c>
      <c r="I378" s="110" t="str">
        <f>IF(FN_MC!H395="","*",FN_MC!H395)</f>
        <v>*</v>
      </c>
      <c r="J378" s="110" t="str">
        <f>IF(FN_MC!I395="","*",FN_MC!I395)</f>
        <v>*</v>
      </c>
      <c r="K378" s="110" t="str">
        <f>IF(FN_MC!M395="","*",FN_MC!M395)</f>
        <v>-</v>
      </c>
      <c r="L378" s="110" t="str">
        <f>IF(FN_MC!N395="","*",FN_MC!N395)</f>
        <v>-</v>
      </c>
      <c r="M378" s="111" t="str">
        <f>IF(FN_MC!J395="","*",FN_MC!J395)</f>
        <v>*</v>
      </c>
      <c r="N378" s="288" t="str">
        <f>IF(FN_MC!K395="","*",FN_MC!K395)</f>
        <v>*</v>
      </c>
      <c r="O378" s="288" t="str">
        <f>IF(FN_MC!L395="","*",FN_MC!L395)</f>
        <v>-</v>
      </c>
      <c r="P378" s="111"/>
      <c r="Q378" s="128" t="str">
        <f>IF(FN_MC!O395="","*",FN_MC!O395)</f>
        <v>*</v>
      </c>
      <c r="R378" s="128" t="str">
        <f>IF(FN_MC!P395="","*",FN_MC!P395)</f>
        <v>*</v>
      </c>
      <c r="S378" s="110" t="str">
        <f>IF(FN_MC!Q395="","*",CONCATENATE(FN_MC!Q395," ",FN_MC!R395))</f>
        <v>*</v>
      </c>
      <c r="T378" s="110" t="str">
        <f>IF(FN_MC!V395="","*",FN_MC!V395)</f>
        <v>*</v>
      </c>
      <c r="U378" s="110" t="str">
        <f>IF(FN_MC!W395="","*",FN_MC!W395)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IF(FN_MC!Y396="","*",FN_MC!Y396)</f>
        <v>*</v>
      </c>
      <c r="B379" s="109" t="str">
        <f>IF(FN_MC!X396="","*",FN_MC!X396)</f>
        <v>*</v>
      </c>
      <c r="C379" s="109" t="str">
        <f>IF(FN_MC!Z396="","*",FN_MC!Z396)</f>
        <v>*</v>
      </c>
      <c r="D379" s="110" t="str">
        <f>IF(FN_MC!S396="","*",FN_MC!S396)</f>
        <v>-</v>
      </c>
      <c r="E379" s="110" t="str">
        <f>IF(FN_MC!T396="","*",FN_MC!T396)</f>
        <v>-</v>
      </c>
      <c r="F379" s="110" t="str">
        <f>IF(FN_MC!B396="","*",FN_MC!B396)</f>
        <v>*</v>
      </c>
      <c r="G379" s="110" t="str">
        <f>IF(FN_MC!D396="","*",FN_MC!D396)</f>
        <v>*</v>
      </c>
      <c r="H379" s="110" t="str">
        <f>IF(FN_MC!F396="","*",FN_MC!F396)</f>
        <v>*</v>
      </c>
      <c r="I379" s="110" t="str">
        <f>IF(FN_MC!H396="","*",FN_MC!H396)</f>
        <v>*</v>
      </c>
      <c r="J379" s="110" t="str">
        <f>IF(FN_MC!I396="","*",FN_MC!I396)</f>
        <v>*</v>
      </c>
      <c r="K379" s="110" t="str">
        <f>IF(FN_MC!M396="","*",FN_MC!M396)</f>
        <v>-</v>
      </c>
      <c r="L379" s="110" t="str">
        <f>IF(FN_MC!N396="","*",FN_MC!N396)</f>
        <v>-</v>
      </c>
      <c r="M379" s="111" t="str">
        <f>IF(FN_MC!J396="","*",FN_MC!J396)</f>
        <v>*</v>
      </c>
      <c r="N379" s="288" t="str">
        <f>IF(FN_MC!K396="","*",FN_MC!K396)</f>
        <v>*</v>
      </c>
      <c r="O379" s="288" t="str">
        <f>IF(FN_MC!L396="","*",FN_MC!L396)</f>
        <v>-</v>
      </c>
      <c r="P379" s="111"/>
      <c r="Q379" s="128" t="str">
        <f>IF(FN_MC!O396="","*",FN_MC!O396)</f>
        <v>*</v>
      </c>
      <c r="R379" s="128" t="str">
        <f>IF(FN_MC!P396="","*",FN_MC!P396)</f>
        <v>*</v>
      </c>
      <c r="S379" s="110" t="str">
        <f>IF(FN_MC!Q396="","*",CONCATENATE(FN_MC!Q396," ",FN_MC!R396))</f>
        <v>*</v>
      </c>
      <c r="T379" s="110" t="str">
        <f>IF(FN_MC!V396="","*",FN_MC!V396)</f>
        <v>*</v>
      </c>
      <c r="U379" s="110" t="str">
        <f>IF(FN_MC!W396="","*",FN_MC!W396)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IF(FN_MC!Y397="","*",FN_MC!Y397)</f>
        <v>*</v>
      </c>
      <c r="B380" s="109" t="str">
        <f>IF(FN_MC!X397="","*",FN_MC!X397)</f>
        <v>*</v>
      </c>
      <c r="C380" s="109" t="str">
        <f>IF(FN_MC!Z397="","*",FN_MC!Z397)</f>
        <v>*</v>
      </c>
      <c r="D380" s="110" t="str">
        <f>IF(FN_MC!S397="","*",FN_MC!S397)</f>
        <v>-</v>
      </c>
      <c r="E380" s="110" t="str">
        <f>IF(FN_MC!T397="","*",FN_MC!T397)</f>
        <v>-</v>
      </c>
      <c r="F380" s="110" t="str">
        <f>IF(FN_MC!B397="","*",FN_MC!B397)</f>
        <v>*</v>
      </c>
      <c r="G380" s="110" t="str">
        <f>IF(FN_MC!D397="","*",FN_MC!D397)</f>
        <v>*</v>
      </c>
      <c r="H380" s="110" t="str">
        <f>IF(FN_MC!F397="","*",FN_MC!F397)</f>
        <v>*</v>
      </c>
      <c r="I380" s="110" t="str">
        <f>IF(FN_MC!H397="","*",FN_MC!H397)</f>
        <v>*</v>
      </c>
      <c r="J380" s="110" t="str">
        <f>IF(FN_MC!I397="","*",FN_MC!I397)</f>
        <v>*</v>
      </c>
      <c r="K380" s="110" t="str">
        <f>IF(FN_MC!M397="","*",FN_MC!M397)</f>
        <v>-</v>
      </c>
      <c r="L380" s="110" t="str">
        <f>IF(FN_MC!N397="","*",FN_MC!N397)</f>
        <v>-</v>
      </c>
      <c r="M380" s="111" t="str">
        <f>IF(FN_MC!J397="","*",FN_MC!J397)</f>
        <v>*</v>
      </c>
      <c r="N380" s="288" t="str">
        <f>IF(FN_MC!K397="","*",FN_MC!K397)</f>
        <v>*</v>
      </c>
      <c r="O380" s="288" t="str">
        <f>IF(FN_MC!L397="","*",FN_MC!L397)</f>
        <v>-</v>
      </c>
      <c r="P380" s="111"/>
      <c r="Q380" s="128" t="str">
        <f>IF(FN_MC!O397="","*",FN_MC!O397)</f>
        <v>*</v>
      </c>
      <c r="R380" s="128" t="str">
        <f>IF(FN_MC!P397="","*",FN_MC!P397)</f>
        <v>*</v>
      </c>
      <c r="S380" s="110" t="str">
        <f>IF(FN_MC!Q397="","*",CONCATENATE(FN_MC!Q397," ",FN_MC!R397))</f>
        <v>*</v>
      </c>
      <c r="T380" s="110" t="str">
        <f>IF(FN_MC!V397="","*",FN_MC!V397)</f>
        <v>*</v>
      </c>
      <c r="U380" s="110" t="str">
        <f>IF(FN_MC!W397="","*",FN_MC!W397)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IF(FN_MC!Y398="","*",FN_MC!Y398)</f>
        <v>*</v>
      </c>
      <c r="B381" s="109" t="str">
        <f>IF(FN_MC!X398="","*",FN_MC!X398)</f>
        <v>*</v>
      </c>
      <c r="C381" s="109" t="str">
        <f>IF(FN_MC!Z398="","*",FN_MC!Z398)</f>
        <v>*</v>
      </c>
      <c r="D381" s="110" t="str">
        <f>IF(FN_MC!S398="","*",FN_MC!S398)</f>
        <v>-</v>
      </c>
      <c r="E381" s="110" t="str">
        <f>IF(FN_MC!T398="","*",FN_MC!T398)</f>
        <v>-</v>
      </c>
      <c r="F381" s="110" t="str">
        <f>IF(FN_MC!B398="","*",FN_MC!B398)</f>
        <v>*</v>
      </c>
      <c r="G381" s="110" t="str">
        <f>IF(FN_MC!D398="","*",FN_MC!D398)</f>
        <v>*</v>
      </c>
      <c r="H381" s="110" t="str">
        <f>IF(FN_MC!F398="","*",FN_MC!F398)</f>
        <v>*</v>
      </c>
      <c r="I381" s="110" t="str">
        <f>IF(FN_MC!H398="","*",FN_MC!H398)</f>
        <v>*</v>
      </c>
      <c r="J381" s="110" t="str">
        <f>IF(FN_MC!I398="","*",FN_MC!I398)</f>
        <v>*</v>
      </c>
      <c r="K381" s="110" t="str">
        <f>IF(FN_MC!M398="","*",FN_MC!M398)</f>
        <v>-</v>
      </c>
      <c r="L381" s="110" t="str">
        <f>IF(FN_MC!N398="","*",FN_MC!N398)</f>
        <v>-</v>
      </c>
      <c r="M381" s="111" t="str">
        <f>IF(FN_MC!J398="","*",FN_MC!J398)</f>
        <v>*</v>
      </c>
      <c r="N381" s="288" t="str">
        <f>IF(FN_MC!K398="","*",FN_MC!K398)</f>
        <v>*</v>
      </c>
      <c r="O381" s="288" t="str">
        <f>IF(FN_MC!L398="","*",FN_MC!L398)</f>
        <v>-</v>
      </c>
      <c r="P381" s="111"/>
      <c r="Q381" s="128" t="str">
        <f>IF(FN_MC!O398="","*",FN_MC!O398)</f>
        <v>*</v>
      </c>
      <c r="R381" s="128" t="str">
        <f>IF(FN_MC!P398="","*",FN_MC!P398)</f>
        <v>*</v>
      </c>
      <c r="S381" s="110" t="str">
        <f>IF(FN_MC!Q398="","*",CONCATENATE(FN_MC!Q398," ",FN_MC!R398))</f>
        <v>*</v>
      </c>
      <c r="T381" s="110" t="str">
        <f>IF(FN_MC!V398="","*",FN_MC!V398)</f>
        <v>*</v>
      </c>
      <c r="U381" s="110" t="str">
        <f>IF(FN_MC!W398="","*",FN_MC!W398)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IF(FN_MC!Y399="","*",FN_MC!Y399)</f>
        <v>*</v>
      </c>
      <c r="B382" s="109" t="str">
        <f>IF(FN_MC!X399="","*",FN_MC!X399)</f>
        <v>*</v>
      </c>
      <c r="C382" s="109" t="str">
        <f>IF(FN_MC!Z399="","*",FN_MC!Z399)</f>
        <v>*</v>
      </c>
      <c r="D382" s="110" t="str">
        <f>IF(FN_MC!S399="","*",FN_MC!S399)</f>
        <v>-</v>
      </c>
      <c r="E382" s="110" t="str">
        <f>IF(FN_MC!T399="","*",FN_MC!T399)</f>
        <v>-</v>
      </c>
      <c r="F382" s="110" t="str">
        <f>IF(FN_MC!B399="","*",FN_MC!B399)</f>
        <v>*</v>
      </c>
      <c r="G382" s="110" t="str">
        <f>IF(FN_MC!D399="","*",FN_MC!D399)</f>
        <v>*</v>
      </c>
      <c r="H382" s="110" t="str">
        <f>IF(FN_MC!F399="","*",FN_MC!F399)</f>
        <v>*</v>
      </c>
      <c r="I382" s="110" t="str">
        <f>IF(FN_MC!H399="","*",FN_MC!H399)</f>
        <v>*</v>
      </c>
      <c r="J382" s="110" t="str">
        <f>IF(FN_MC!I399="","*",FN_MC!I399)</f>
        <v>*</v>
      </c>
      <c r="K382" s="110" t="str">
        <f>IF(FN_MC!M399="","*",FN_MC!M399)</f>
        <v>-</v>
      </c>
      <c r="L382" s="110" t="str">
        <f>IF(FN_MC!N399="","*",FN_MC!N399)</f>
        <v>-</v>
      </c>
      <c r="M382" s="111" t="str">
        <f>IF(FN_MC!J399="","*",FN_MC!J399)</f>
        <v>*</v>
      </c>
      <c r="N382" s="288" t="str">
        <f>IF(FN_MC!K399="","*",FN_MC!K399)</f>
        <v>*</v>
      </c>
      <c r="O382" s="288" t="str">
        <f>IF(FN_MC!L399="","*",FN_MC!L399)</f>
        <v>-</v>
      </c>
      <c r="P382" s="111"/>
      <c r="Q382" s="128" t="str">
        <f>IF(FN_MC!O399="","*",FN_MC!O399)</f>
        <v>*</v>
      </c>
      <c r="R382" s="128" t="str">
        <f>IF(FN_MC!P399="","*",FN_MC!P399)</f>
        <v>*</v>
      </c>
      <c r="S382" s="110" t="str">
        <f>IF(FN_MC!Q399="","*",CONCATENATE(FN_MC!Q399," ",FN_MC!R399))</f>
        <v>*</v>
      </c>
      <c r="T382" s="110" t="str">
        <f>IF(FN_MC!V399="","*",FN_MC!V399)</f>
        <v>*</v>
      </c>
      <c r="U382" s="110" t="str">
        <f>IF(FN_MC!W399="","*",FN_MC!W399)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IF(FN_MC!Y400="","*",FN_MC!Y400)</f>
        <v>*</v>
      </c>
      <c r="B383" s="109" t="str">
        <f>IF(FN_MC!X400="","*",FN_MC!X400)</f>
        <v>*</v>
      </c>
      <c r="C383" s="109" t="str">
        <f>IF(FN_MC!Z400="","*",FN_MC!Z400)</f>
        <v>*</v>
      </c>
      <c r="D383" s="110" t="str">
        <f>IF(FN_MC!S400="","*",FN_MC!S400)</f>
        <v>-</v>
      </c>
      <c r="E383" s="110" t="str">
        <f>IF(FN_MC!T400="","*",FN_MC!T400)</f>
        <v>-</v>
      </c>
      <c r="F383" s="110" t="str">
        <f>IF(FN_MC!B400="","*",FN_MC!B400)</f>
        <v>*</v>
      </c>
      <c r="G383" s="110" t="str">
        <f>IF(FN_MC!D400="","*",FN_MC!D400)</f>
        <v>*</v>
      </c>
      <c r="H383" s="110" t="str">
        <f>IF(FN_MC!F400="","*",FN_MC!F400)</f>
        <v>*</v>
      </c>
      <c r="I383" s="110" t="str">
        <f>IF(FN_MC!H400="","*",FN_MC!H400)</f>
        <v>*</v>
      </c>
      <c r="J383" s="110" t="str">
        <f>IF(FN_MC!I400="","*",FN_MC!I400)</f>
        <v>*</v>
      </c>
      <c r="K383" s="110" t="str">
        <f>IF(FN_MC!M400="","*",FN_MC!M400)</f>
        <v>-</v>
      </c>
      <c r="L383" s="110" t="str">
        <f>IF(FN_MC!N400="","*",FN_MC!N400)</f>
        <v>-</v>
      </c>
      <c r="M383" s="111" t="str">
        <f>IF(FN_MC!J400="","*",FN_MC!J400)</f>
        <v>*</v>
      </c>
      <c r="N383" s="288" t="str">
        <f>IF(FN_MC!K400="","*",FN_MC!K400)</f>
        <v>*</v>
      </c>
      <c r="O383" s="288" t="str">
        <f>IF(FN_MC!L400="","*",FN_MC!L400)</f>
        <v>-</v>
      </c>
      <c r="P383" s="111"/>
      <c r="Q383" s="128" t="str">
        <f>IF(FN_MC!O400="","*",FN_MC!O400)</f>
        <v>*</v>
      </c>
      <c r="R383" s="128" t="str">
        <f>IF(FN_MC!P400="","*",FN_MC!P400)</f>
        <v>*</v>
      </c>
      <c r="S383" s="110" t="str">
        <f>IF(FN_MC!Q400="","*",CONCATENATE(FN_MC!Q400," ",FN_MC!R400))</f>
        <v>*</v>
      </c>
      <c r="T383" s="110" t="str">
        <f>IF(FN_MC!V400="","*",FN_MC!V400)</f>
        <v>*</v>
      </c>
      <c r="U383" s="110" t="str">
        <f>IF(FN_MC!W400="","*",FN_MC!W400)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IF(FN_MC!Y401="","*",FN_MC!Y401)</f>
        <v>*</v>
      </c>
      <c r="B384" s="109" t="str">
        <f>IF(FN_MC!X401="","*",FN_MC!X401)</f>
        <v>*</v>
      </c>
      <c r="C384" s="109" t="str">
        <f>IF(FN_MC!Z401="","*",FN_MC!Z401)</f>
        <v>*</v>
      </c>
      <c r="D384" s="110" t="str">
        <f>IF(FN_MC!S401="","*",FN_MC!S401)</f>
        <v>-</v>
      </c>
      <c r="E384" s="110" t="str">
        <f>IF(FN_MC!T401="","*",FN_MC!T401)</f>
        <v>-</v>
      </c>
      <c r="F384" s="110" t="str">
        <f>IF(FN_MC!B401="","*",FN_MC!B401)</f>
        <v>*</v>
      </c>
      <c r="G384" s="110" t="str">
        <f>IF(FN_MC!D401="","*",FN_MC!D401)</f>
        <v>*</v>
      </c>
      <c r="H384" s="110" t="str">
        <f>IF(FN_MC!F401="","*",FN_MC!F401)</f>
        <v>*</v>
      </c>
      <c r="I384" s="110" t="str">
        <f>IF(FN_MC!H401="","*",FN_MC!H401)</f>
        <v>*</v>
      </c>
      <c r="J384" s="110" t="str">
        <f>IF(FN_MC!I401="","*",FN_MC!I401)</f>
        <v>*</v>
      </c>
      <c r="K384" s="110" t="str">
        <f>IF(FN_MC!M401="","*",FN_MC!M401)</f>
        <v>-</v>
      </c>
      <c r="L384" s="110" t="str">
        <f>IF(FN_MC!N401="","*",FN_MC!N401)</f>
        <v>-</v>
      </c>
      <c r="M384" s="111" t="str">
        <f>IF(FN_MC!J401="","*",FN_MC!J401)</f>
        <v>*</v>
      </c>
      <c r="N384" s="288" t="str">
        <f>IF(FN_MC!K401="","*",FN_MC!K401)</f>
        <v>*</v>
      </c>
      <c r="O384" s="288" t="str">
        <f>IF(FN_MC!L401="","*",FN_MC!L401)</f>
        <v>-</v>
      </c>
      <c r="P384" s="111"/>
      <c r="Q384" s="128" t="str">
        <f>IF(FN_MC!O401="","*",FN_MC!O401)</f>
        <v>*</v>
      </c>
      <c r="R384" s="128" t="str">
        <f>IF(FN_MC!P401="","*",FN_MC!P401)</f>
        <v>*</v>
      </c>
      <c r="S384" s="110" t="str">
        <f>IF(FN_MC!Q401="","*",CONCATENATE(FN_MC!Q401," ",FN_MC!R401))</f>
        <v>*</v>
      </c>
      <c r="T384" s="110" t="str">
        <f>IF(FN_MC!V401="","*",FN_MC!V401)</f>
        <v>*</v>
      </c>
      <c r="U384" s="110" t="str">
        <f>IF(FN_MC!W401="","*",FN_MC!W401)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IF(FN_MC!Y402="","*",FN_MC!Y402)</f>
        <v>*</v>
      </c>
      <c r="B385" s="109" t="str">
        <f>IF(FN_MC!X402="","*",FN_MC!X402)</f>
        <v>*</v>
      </c>
      <c r="C385" s="109" t="str">
        <f>IF(FN_MC!Z402="","*",FN_MC!Z402)</f>
        <v>*</v>
      </c>
      <c r="D385" s="110" t="str">
        <f>IF(FN_MC!S402="","*",FN_MC!S402)</f>
        <v>-</v>
      </c>
      <c r="E385" s="110" t="str">
        <f>IF(FN_MC!T402="","*",FN_MC!T402)</f>
        <v>-</v>
      </c>
      <c r="F385" s="110" t="str">
        <f>IF(FN_MC!B402="","*",FN_MC!B402)</f>
        <v>*</v>
      </c>
      <c r="G385" s="110" t="str">
        <f>IF(FN_MC!D402="","*",FN_MC!D402)</f>
        <v>*</v>
      </c>
      <c r="H385" s="110" t="str">
        <f>IF(FN_MC!F402="","*",FN_MC!F402)</f>
        <v>*</v>
      </c>
      <c r="I385" s="110" t="str">
        <f>IF(FN_MC!H402="","*",FN_MC!H402)</f>
        <v>*</v>
      </c>
      <c r="J385" s="110" t="str">
        <f>IF(FN_MC!I402="","*",FN_MC!I402)</f>
        <v>*</v>
      </c>
      <c r="K385" s="110" t="str">
        <f>IF(FN_MC!M402="","*",FN_MC!M402)</f>
        <v>-</v>
      </c>
      <c r="L385" s="110" t="str">
        <f>IF(FN_MC!N402="","*",FN_MC!N402)</f>
        <v>-</v>
      </c>
      <c r="M385" s="111" t="str">
        <f>IF(FN_MC!J402="","*",FN_MC!J402)</f>
        <v>*</v>
      </c>
      <c r="N385" s="288" t="str">
        <f>IF(FN_MC!K402="","*",FN_MC!K402)</f>
        <v>*</v>
      </c>
      <c r="O385" s="288" t="str">
        <f>IF(FN_MC!L402="","*",FN_MC!L402)</f>
        <v>-</v>
      </c>
      <c r="P385" s="111"/>
      <c r="Q385" s="128" t="str">
        <f>IF(FN_MC!O402="","*",FN_MC!O402)</f>
        <v>*</v>
      </c>
      <c r="R385" s="128" t="str">
        <f>IF(FN_MC!P402="","*",FN_MC!P402)</f>
        <v>*</v>
      </c>
      <c r="S385" s="110" t="str">
        <f>IF(FN_MC!Q402="","*",CONCATENATE(FN_MC!Q402," ",FN_MC!R402))</f>
        <v>*</v>
      </c>
      <c r="T385" s="110" t="str">
        <f>IF(FN_MC!V402="","*",FN_MC!V402)</f>
        <v>*</v>
      </c>
      <c r="U385" s="110" t="str">
        <f>IF(FN_MC!W402="","*",FN_MC!W402)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IF(FN_MC!Y403="","*",FN_MC!Y403)</f>
        <v>*</v>
      </c>
      <c r="B386" s="109" t="str">
        <f>IF(FN_MC!X403="","*",FN_MC!X403)</f>
        <v>*</v>
      </c>
      <c r="C386" s="109" t="str">
        <f>IF(FN_MC!Z403="","*",FN_MC!Z403)</f>
        <v>*</v>
      </c>
      <c r="D386" s="110" t="str">
        <f>IF(FN_MC!S403="","*",FN_MC!S403)</f>
        <v>-</v>
      </c>
      <c r="E386" s="110" t="str">
        <f>IF(FN_MC!T403="","*",FN_MC!T403)</f>
        <v>-</v>
      </c>
      <c r="F386" s="110" t="str">
        <f>IF(FN_MC!B403="","*",FN_MC!B403)</f>
        <v>*</v>
      </c>
      <c r="G386" s="110" t="str">
        <f>IF(FN_MC!D403="","*",FN_MC!D403)</f>
        <v>*</v>
      </c>
      <c r="H386" s="110" t="str">
        <f>IF(FN_MC!F403="","*",FN_MC!F403)</f>
        <v>*</v>
      </c>
      <c r="I386" s="110" t="str">
        <f>IF(FN_MC!H403="","*",FN_MC!H403)</f>
        <v>*</v>
      </c>
      <c r="J386" s="110" t="str">
        <f>IF(FN_MC!I403="","*",FN_MC!I403)</f>
        <v>*</v>
      </c>
      <c r="K386" s="110" t="str">
        <f>IF(FN_MC!M403="","*",FN_MC!M403)</f>
        <v>-</v>
      </c>
      <c r="L386" s="110" t="str">
        <f>IF(FN_MC!N403="","*",FN_MC!N403)</f>
        <v>-</v>
      </c>
      <c r="M386" s="111" t="str">
        <f>IF(FN_MC!J403="","*",FN_MC!J403)</f>
        <v>*</v>
      </c>
      <c r="N386" s="288" t="str">
        <f>IF(FN_MC!K403="","*",FN_MC!K403)</f>
        <v>*</v>
      </c>
      <c r="O386" s="288" t="str">
        <f>IF(FN_MC!L403="","*",FN_MC!L403)</f>
        <v>-</v>
      </c>
      <c r="P386" s="111"/>
      <c r="Q386" s="128" t="str">
        <f>IF(FN_MC!O403="","*",FN_MC!O403)</f>
        <v>*</v>
      </c>
      <c r="R386" s="128" t="str">
        <f>IF(FN_MC!P403="","*",FN_MC!P403)</f>
        <v>*</v>
      </c>
      <c r="S386" s="110" t="str">
        <f>IF(FN_MC!Q403="","*",CONCATENATE(FN_MC!Q403," ",FN_MC!R403))</f>
        <v>*</v>
      </c>
      <c r="T386" s="110" t="str">
        <f>IF(FN_MC!V403="","*",FN_MC!V403)</f>
        <v>*</v>
      </c>
      <c r="U386" s="110" t="str">
        <f>IF(FN_MC!W403="","*",FN_MC!W403)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IF(FN_MC!Y404="","*",FN_MC!Y404)</f>
        <v>*</v>
      </c>
      <c r="B387" s="109" t="str">
        <f>IF(FN_MC!X404="","*",FN_MC!X404)</f>
        <v>*</v>
      </c>
      <c r="C387" s="109" t="str">
        <f>IF(FN_MC!Z404="","*",FN_MC!Z404)</f>
        <v>*</v>
      </c>
      <c r="D387" s="110" t="str">
        <f>IF(FN_MC!S404="","*",FN_MC!S404)</f>
        <v>-</v>
      </c>
      <c r="E387" s="110" t="str">
        <f>IF(FN_MC!T404="","*",FN_MC!T404)</f>
        <v>-</v>
      </c>
      <c r="F387" s="110" t="str">
        <f>IF(FN_MC!B404="","*",FN_MC!B404)</f>
        <v>*</v>
      </c>
      <c r="G387" s="110" t="str">
        <f>IF(FN_MC!D404="","*",FN_MC!D404)</f>
        <v>*</v>
      </c>
      <c r="H387" s="110" t="str">
        <f>IF(FN_MC!F404="","*",FN_MC!F404)</f>
        <v>*</v>
      </c>
      <c r="I387" s="110" t="str">
        <f>IF(FN_MC!H404="","*",FN_MC!H404)</f>
        <v>*</v>
      </c>
      <c r="J387" s="110" t="str">
        <f>IF(FN_MC!I404="","*",FN_MC!I404)</f>
        <v>*</v>
      </c>
      <c r="K387" s="110" t="str">
        <f>IF(FN_MC!M404="","*",FN_MC!M404)</f>
        <v>-</v>
      </c>
      <c r="L387" s="110" t="str">
        <f>IF(FN_MC!N404="","*",FN_MC!N404)</f>
        <v>-</v>
      </c>
      <c r="M387" s="111" t="str">
        <f>IF(FN_MC!J404="","*",FN_MC!J404)</f>
        <v>*</v>
      </c>
      <c r="N387" s="288" t="str">
        <f>IF(FN_MC!K404="","*",FN_MC!K404)</f>
        <v>*</v>
      </c>
      <c r="O387" s="288" t="str">
        <f>IF(FN_MC!L404="","*",FN_MC!L404)</f>
        <v>-</v>
      </c>
      <c r="P387" s="111"/>
      <c r="Q387" s="128" t="str">
        <f>IF(FN_MC!O404="","*",FN_MC!O404)</f>
        <v>*</v>
      </c>
      <c r="R387" s="128" t="str">
        <f>IF(FN_MC!P404="","*",FN_MC!P404)</f>
        <v>*</v>
      </c>
      <c r="S387" s="110" t="str">
        <f>IF(FN_MC!Q404="","*",CONCATENATE(FN_MC!Q404," ",FN_MC!R404))</f>
        <v>*</v>
      </c>
      <c r="T387" s="110" t="str">
        <f>IF(FN_MC!V404="","*",FN_MC!V404)</f>
        <v>*</v>
      </c>
      <c r="U387" s="110" t="str">
        <f>IF(FN_MC!W404="","*",FN_MC!W404)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IF(FN_MC!Y405="","*",FN_MC!Y405)</f>
        <v>*</v>
      </c>
      <c r="B388" s="109" t="str">
        <f>IF(FN_MC!X405="","*",FN_MC!X405)</f>
        <v>*</v>
      </c>
      <c r="C388" s="109" t="str">
        <f>IF(FN_MC!Z405="","*",FN_MC!Z405)</f>
        <v>*</v>
      </c>
      <c r="D388" s="110" t="str">
        <f>IF(FN_MC!S405="","*",FN_MC!S405)</f>
        <v>-</v>
      </c>
      <c r="E388" s="110" t="str">
        <f>IF(FN_MC!T405="","*",FN_MC!T405)</f>
        <v>-</v>
      </c>
      <c r="F388" s="110" t="str">
        <f>IF(FN_MC!B405="","*",FN_MC!B405)</f>
        <v>*</v>
      </c>
      <c r="G388" s="110" t="str">
        <f>IF(FN_MC!D405="","*",FN_MC!D405)</f>
        <v>*</v>
      </c>
      <c r="H388" s="110" t="str">
        <f>IF(FN_MC!F405="","*",FN_MC!F405)</f>
        <v>*</v>
      </c>
      <c r="I388" s="110" t="str">
        <f>IF(FN_MC!H405="","*",FN_MC!H405)</f>
        <v>*</v>
      </c>
      <c r="J388" s="110" t="str">
        <f>IF(FN_MC!I405="","*",FN_MC!I405)</f>
        <v>*</v>
      </c>
      <c r="K388" s="110" t="str">
        <f>IF(FN_MC!M405="","*",FN_MC!M405)</f>
        <v>-</v>
      </c>
      <c r="L388" s="110" t="str">
        <f>IF(FN_MC!N405="","*",FN_MC!N405)</f>
        <v>-</v>
      </c>
      <c r="M388" s="111" t="str">
        <f>IF(FN_MC!J405="","*",FN_MC!J405)</f>
        <v>*</v>
      </c>
      <c r="N388" s="288" t="str">
        <f>IF(FN_MC!K405="","*",FN_MC!K405)</f>
        <v>*</v>
      </c>
      <c r="O388" s="288" t="str">
        <f>IF(FN_MC!L405="","*",FN_MC!L405)</f>
        <v>-</v>
      </c>
      <c r="P388" s="111"/>
      <c r="Q388" s="128" t="str">
        <f>IF(FN_MC!O405="","*",FN_MC!O405)</f>
        <v>*</v>
      </c>
      <c r="R388" s="128" t="str">
        <f>IF(FN_MC!P405="","*",FN_MC!P405)</f>
        <v>*</v>
      </c>
      <c r="S388" s="110" t="str">
        <f>IF(FN_MC!Q405="","*",CONCATENATE(FN_MC!Q405," ",FN_MC!R405))</f>
        <v>*</v>
      </c>
      <c r="T388" s="110" t="str">
        <f>IF(FN_MC!V405="","*",FN_MC!V405)</f>
        <v>*</v>
      </c>
      <c r="U388" s="110" t="str">
        <f>IF(FN_MC!W405="","*",FN_MC!W405)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IF(FN_MC!Y406="","*",FN_MC!Y406)</f>
        <v>*</v>
      </c>
      <c r="B389" s="109" t="str">
        <f>IF(FN_MC!X406="","*",FN_MC!X406)</f>
        <v>*</v>
      </c>
      <c r="C389" s="109" t="str">
        <f>IF(FN_MC!Z406="","*",FN_MC!Z406)</f>
        <v>*</v>
      </c>
      <c r="D389" s="110" t="str">
        <f>IF(FN_MC!S406="","*",FN_MC!S406)</f>
        <v>-</v>
      </c>
      <c r="E389" s="110" t="str">
        <f>IF(FN_MC!T406="","*",FN_MC!T406)</f>
        <v>-</v>
      </c>
      <c r="F389" s="110" t="str">
        <f>IF(FN_MC!B406="","*",FN_MC!B406)</f>
        <v>*</v>
      </c>
      <c r="G389" s="110" t="str">
        <f>IF(FN_MC!D406="","*",FN_MC!D406)</f>
        <v>*</v>
      </c>
      <c r="H389" s="110" t="str">
        <f>IF(FN_MC!F406="","*",FN_MC!F406)</f>
        <v>*</v>
      </c>
      <c r="I389" s="110" t="str">
        <f>IF(FN_MC!H406="","*",FN_MC!H406)</f>
        <v>*</v>
      </c>
      <c r="J389" s="110" t="str">
        <f>IF(FN_MC!I406="","*",FN_MC!I406)</f>
        <v>*</v>
      </c>
      <c r="K389" s="110" t="str">
        <f>IF(FN_MC!M406="","*",FN_MC!M406)</f>
        <v>-</v>
      </c>
      <c r="L389" s="110" t="str">
        <f>IF(FN_MC!N406="","*",FN_MC!N406)</f>
        <v>-</v>
      </c>
      <c r="M389" s="111" t="str">
        <f>IF(FN_MC!J406="","*",FN_MC!J406)</f>
        <v>*</v>
      </c>
      <c r="N389" s="288" t="str">
        <f>IF(FN_MC!K406="","*",FN_MC!K406)</f>
        <v>*</v>
      </c>
      <c r="O389" s="288" t="str">
        <f>IF(FN_MC!L406="","*",FN_MC!L406)</f>
        <v>-</v>
      </c>
      <c r="P389" s="111"/>
      <c r="Q389" s="128" t="str">
        <f>IF(FN_MC!O406="","*",FN_MC!O406)</f>
        <v>*</v>
      </c>
      <c r="R389" s="128" t="str">
        <f>IF(FN_MC!P406="","*",FN_MC!P406)</f>
        <v>*</v>
      </c>
      <c r="S389" s="110" t="str">
        <f>IF(FN_MC!Q406="","*",CONCATENATE(FN_MC!Q406," ",FN_MC!R406))</f>
        <v>*</v>
      </c>
      <c r="T389" s="110" t="str">
        <f>IF(FN_MC!V406="","*",FN_MC!V406)</f>
        <v>*</v>
      </c>
      <c r="U389" s="110" t="str">
        <f>IF(FN_MC!W406="","*",FN_MC!W406)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e">
        <f>IF(FN_MC!#REF!="","*",FN_MC!#REF!)</f>
        <v>#REF!</v>
      </c>
      <c r="B390" s="109" t="e">
        <f>IF(FN_MC!#REF!="","*",FN_MC!#REF!)</f>
        <v>#REF!</v>
      </c>
      <c r="C390" s="109" t="e">
        <f>IF(FN_MC!#REF!="","*",FN_MC!#REF!)</f>
        <v>#REF!</v>
      </c>
      <c r="D390" s="110" t="e">
        <f>IF(FN_MC!#REF!="","*",FN_MC!#REF!)</f>
        <v>#REF!</v>
      </c>
      <c r="E390" s="110" t="e">
        <f>IF(FN_MC!#REF!="","*",FN_MC!#REF!)</f>
        <v>#REF!</v>
      </c>
      <c r="F390" s="110" t="e">
        <f>IF(FN_MC!#REF!="","*",FN_MC!#REF!)</f>
        <v>#REF!</v>
      </c>
      <c r="G390" s="110" t="e">
        <f>IF(FN_MC!#REF!="","*",FN_MC!#REF!)</f>
        <v>#REF!</v>
      </c>
      <c r="H390" s="110" t="e">
        <f>IF(FN_MC!#REF!="","*",FN_MC!#REF!)</f>
        <v>#REF!</v>
      </c>
      <c r="I390" s="110" t="e">
        <f>IF(FN_MC!#REF!="","*",FN_MC!#REF!)</f>
        <v>#REF!</v>
      </c>
      <c r="J390" s="110" t="e">
        <f>IF(FN_MC!#REF!="","*",FN_MC!#REF!)</f>
        <v>#REF!</v>
      </c>
      <c r="K390" s="110" t="e">
        <f>IF(FN_MC!#REF!="","*",FN_MC!#REF!)</f>
        <v>#REF!</v>
      </c>
      <c r="L390" s="110" t="e">
        <f>IF(FN_MC!#REF!="","*",FN_MC!#REF!)</f>
        <v>#REF!</v>
      </c>
      <c r="M390" s="111" t="e">
        <f>IF(FN_MC!#REF!="","*",FN_MC!#REF!)</f>
        <v>#REF!</v>
      </c>
      <c r="N390" s="288" t="e">
        <f>IF(FN_MC!#REF!="","*",FN_MC!#REF!)</f>
        <v>#REF!</v>
      </c>
      <c r="O390" s="288" t="e">
        <f>IF(FN_MC!#REF!="","*",FN_MC!#REF!)</f>
        <v>#REF!</v>
      </c>
      <c r="P390" s="111"/>
      <c r="Q390" s="128" t="e">
        <f>IF(FN_MC!#REF!="","*",FN_MC!#REF!)</f>
        <v>#REF!</v>
      </c>
      <c r="R390" s="128" t="e">
        <f>IF(FN_MC!#REF!="","*",FN_MC!#REF!)</f>
        <v>#REF!</v>
      </c>
      <c r="S390" s="110" t="e">
        <f>IF(FN_MC!#REF!="","*",CONCATENATE(FN_MC!#REF!," ",FN_MC!#REF!))</f>
        <v>#REF!</v>
      </c>
      <c r="T390" s="110" t="e">
        <f>IF(FN_MC!#REF!="","*",FN_MC!#REF!)</f>
        <v>#REF!</v>
      </c>
      <c r="U390" s="110" t="e">
        <f>IF(FN_MC!#REF!="","*",FN_MC!#REF!)</f>
        <v>#REF!</v>
      </c>
      <c r="V390" s="112" t="e">
        <f ca="1">_xlfn.XLOOKUP(G390&amp;$V$2,BS_CONTROLE[CHAVE],BS_CONTROLE[Quantidade_11],"-")</f>
        <v>#REF!</v>
      </c>
      <c r="W390" s="112" t="e">
        <f ca="1">_xlfn.XLOOKUP(G390&amp;$W$2,BS_CONTROLE[CHAVE],BS_CONTROLE[Quantidade_11],"-")</f>
        <v>#REF!</v>
      </c>
      <c r="X390" s="112" t="e">
        <f ca="1">_xlfn.XLOOKUP(G390&amp;$X$2,BS_CONTROLE[CHAVE],BS_CONTROLE[Quantidade_11],"-")</f>
        <v>#REF!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88" t="str">
        <f>IF(FN_MC!K414="","*",FN_MC!K414)</f>
        <v>*</v>
      </c>
      <c r="O391" s="288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88" t="str">
        <f>IF(FN_MC!K415="","*",FN_MC!K415)</f>
        <v>*</v>
      </c>
      <c r="O392" s="288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88" t="str">
        <f>IF(FN_MC!K416="","*",FN_MC!K416)</f>
        <v>*</v>
      </c>
      <c r="O393" s="288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88" t="str">
        <f>IF(FN_MC!K417="","*",FN_MC!K417)</f>
        <v>*</v>
      </c>
      <c r="O394" s="288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88" t="str">
        <f>IF(FN_MC!K418="","*",FN_MC!K418)</f>
        <v>*</v>
      </c>
      <c r="O395" s="288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88" t="str">
        <f>IF(FN_MC!K419="","*",FN_MC!K419)</f>
        <v>*</v>
      </c>
      <c r="O396" s="288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88" t="str">
        <f>IF(FN_MC!K420="","*",FN_MC!K420)</f>
        <v>*</v>
      </c>
      <c r="O397" s="288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88" t="str">
        <f>IF(FN_MC!K421="","*",FN_MC!K421)</f>
        <v>*</v>
      </c>
      <c r="O398" s="288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88" t="str">
        <f>IF(FN_MC!K422="","*",FN_MC!K422)</f>
        <v>*</v>
      </c>
      <c r="O399" s="288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88" t="str">
        <f>IF(FN_MC!K423="","*",FN_MC!K423)</f>
        <v>*</v>
      </c>
      <c r="O400" s="288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88" t="str">
        <f>IF(FN_MC!K424="","*",FN_MC!K424)</f>
        <v>*</v>
      </c>
      <c r="O401" s="288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88" t="str">
        <f>IF(FN_MC!K425="","*",FN_MC!K425)</f>
        <v>*</v>
      </c>
      <c r="O402" s="288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88" t="str">
        <f>IF(FN_MC!K426="","*",FN_MC!K426)</f>
        <v>*</v>
      </c>
      <c r="O403" s="288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88" t="str">
        <f>IF(FN_MC!K427="","*",FN_MC!K427)</f>
        <v>*</v>
      </c>
      <c r="O404" s="288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88" t="str">
        <f>IF(FN_MC!K428="","*",FN_MC!K428)</f>
        <v>*</v>
      </c>
      <c r="O405" s="288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88" t="str">
        <f>IF(FN_MC!K429="","*",FN_MC!K429)</f>
        <v>*</v>
      </c>
      <c r="O406" s="288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88" t="str">
        <f>IF(FN_MC!K430="","*",FN_MC!K430)</f>
        <v>*</v>
      </c>
      <c r="O407" s="288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88" t="str">
        <f>IF(FN_MC!K431="","*",FN_MC!K431)</f>
        <v>*</v>
      </c>
      <c r="O408" s="288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88" t="str">
        <f>IF(FN_MC!K432="","*",FN_MC!K432)</f>
        <v>*</v>
      </c>
      <c r="O409" s="288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88" t="str">
        <f>IF(FN_MC!K433="","*",FN_MC!K433)</f>
        <v>*</v>
      </c>
      <c r="O410" s="288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88" t="str">
        <f>IF(FN_MC!K434="","*",FN_MC!K434)</f>
        <v>*</v>
      </c>
      <c r="O411" s="288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88" t="str">
        <f>IF(FN_MC!K435="","*",FN_MC!K435)</f>
        <v>*</v>
      </c>
      <c r="O412" s="288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88" t="str">
        <f>IF(FN_MC!K436="","*",FN_MC!K436)</f>
        <v>*</v>
      </c>
      <c r="O413" s="288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88" t="str">
        <f>IF(FN_MC!K437="","*",FN_MC!K437)</f>
        <v>*</v>
      </c>
      <c r="O414" s="288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88" t="str">
        <f>IF(FN_MC!K438="","*",FN_MC!K438)</f>
        <v>*</v>
      </c>
      <c r="O415" s="288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88" t="str">
        <f>IF(FN_MC!K439="","*",FN_MC!K439)</f>
        <v>*</v>
      </c>
      <c r="O416" s="288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88" t="str">
        <f>IF(FN_MC!K440="","*",FN_MC!K440)</f>
        <v>*</v>
      </c>
      <c r="O417" s="288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88" t="str">
        <f>IF(FN_MC!K441="","*",FN_MC!K441)</f>
        <v>*</v>
      </c>
      <c r="O418" s="288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88" t="str">
        <f>IF(FN_MC!K442="","*",FN_MC!K442)</f>
        <v>*</v>
      </c>
      <c r="O419" s="288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88" t="str">
        <f>IF(FN_MC!K443="","*",FN_MC!K443)</f>
        <v>*</v>
      </c>
      <c r="O420" s="288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88" t="str">
        <f>IF(FN_MC!K444="","*",FN_MC!K444)</f>
        <v>*</v>
      </c>
      <c r="O421" s="288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88" t="str">
        <f>IF(FN_MC!K445="","*",FN_MC!K445)</f>
        <v>*</v>
      </c>
      <c r="O422" s="288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88" t="str">
        <f>IF(FN_MC!K446="","*",FN_MC!K446)</f>
        <v>*</v>
      </c>
      <c r="O423" s="288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88" t="str">
        <f>IF(FN_MC!K447="","*",FN_MC!K447)</f>
        <v>*</v>
      </c>
      <c r="O424" s="288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88" t="str">
        <f>IF(FN_MC!K448="","*",FN_MC!K448)</f>
        <v>*</v>
      </c>
      <c r="O425" s="288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88" t="str">
        <f>IF(FN_MC!K449="","*",FN_MC!K449)</f>
        <v>*</v>
      </c>
      <c r="O426" s="288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88" t="str">
        <f>IF(FN_MC!K450="","*",FN_MC!K450)</f>
        <v>*</v>
      </c>
      <c r="O427" s="288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88" t="str">
        <f>IF(FN_MC!K451="","*",FN_MC!K451)</f>
        <v>*</v>
      </c>
      <c r="O428" s="288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88" t="str">
        <f>IF(FN_MC!K452="","*",FN_MC!K452)</f>
        <v>*</v>
      </c>
      <c r="O429" s="288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88" t="str">
        <f>IF(FN_MC!K453="","*",FN_MC!K453)</f>
        <v>*</v>
      </c>
      <c r="O430" s="288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88" t="str">
        <f>IF(FN_MC!K454="","*",FN_MC!K454)</f>
        <v>*</v>
      </c>
      <c r="O431" s="288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88" t="str">
        <f>IF(FN_MC!K455="","*",FN_MC!K455)</f>
        <v>*</v>
      </c>
      <c r="O432" s="288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88" t="str">
        <f>IF(FN_MC!K456="","*",FN_MC!K456)</f>
        <v>*</v>
      </c>
      <c r="O433" s="288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88" t="str">
        <f>IF(FN_MC!K457="","*",FN_MC!K457)</f>
        <v>*</v>
      </c>
      <c r="O434" s="288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88" t="str">
        <f>IF(FN_MC!K458="","*",FN_MC!K458)</f>
        <v>*</v>
      </c>
      <c r="O435" s="288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88" t="str">
        <f>IF(FN_MC!K459="","*",FN_MC!K459)</f>
        <v>*</v>
      </c>
      <c r="O436" s="288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88" t="str">
        <f>IF(FN_MC!K460="","*",FN_MC!K460)</f>
        <v>*</v>
      </c>
      <c r="O437" s="288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88" t="str">
        <f>IF(FN_MC!K461="","*",FN_MC!K461)</f>
        <v>*</v>
      </c>
      <c r="O438" s="288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88" t="str">
        <f>IF(FN_MC!K462="","*",FN_MC!K462)</f>
        <v>*</v>
      </c>
      <c r="O439" s="288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88" t="str">
        <f>IF(FN_MC!K463="","*",FN_MC!K463)</f>
        <v>*</v>
      </c>
      <c r="O440" s="288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88" t="str">
        <f>IF(FN_MC!K464="","*",FN_MC!K464)</f>
        <v>*</v>
      </c>
      <c r="O441" s="288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88" t="str">
        <f>IF(FN_MC!K465="","*",FN_MC!K465)</f>
        <v>*</v>
      </c>
      <c r="O442" s="288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88" t="str">
        <f>IF(FN_MC!K466="","*",FN_MC!K466)</f>
        <v>*</v>
      </c>
      <c r="O443" s="288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88" t="str">
        <f>IF(FN_MC!K467="","*",FN_MC!K467)</f>
        <v>*</v>
      </c>
      <c r="O444" s="288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88" t="str">
        <f>IF(FN_MC!K468="","*",FN_MC!K468)</f>
        <v>*</v>
      </c>
      <c r="O445" s="288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88" t="str">
        <f>IF(FN_MC!K469="","*",FN_MC!K469)</f>
        <v>*</v>
      </c>
      <c r="O446" s="288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88" t="str">
        <f>IF(FN_MC!K470="","*",FN_MC!K470)</f>
        <v>*</v>
      </c>
      <c r="O447" s="288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88" t="str">
        <f>IF(FN_MC!K471="","*",FN_MC!K471)</f>
        <v>*</v>
      </c>
      <c r="O448" s="288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88" t="str">
        <f>IF(FN_MC!K472="","*",FN_MC!K472)</f>
        <v>*</v>
      </c>
      <c r="O449" s="288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88" t="str">
        <f>IF(FN_MC!K473="","*",FN_MC!K473)</f>
        <v>*</v>
      </c>
      <c r="O450" s="288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88" t="str">
        <f>IF(FN_MC!K474="","*",FN_MC!K474)</f>
        <v>*</v>
      </c>
      <c r="O451" s="288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88" t="str">
        <f>IF(FN_MC!K475="","*",FN_MC!K475)</f>
        <v>*</v>
      </c>
      <c r="O452" s="288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88" t="str">
        <f>IF(FN_MC!K476="","*",FN_MC!K476)</f>
        <v>*</v>
      </c>
      <c r="O453" s="288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88" t="str">
        <f>IF(FN_MC!K477="","*",FN_MC!K477)</f>
        <v>*</v>
      </c>
      <c r="O454" s="288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88" t="str">
        <f>IF(FN_MC!K478="","*",FN_MC!K478)</f>
        <v>*</v>
      </c>
      <c r="O455" s="288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88" t="str">
        <f>IF(FN_MC!K479="","*",FN_MC!K479)</f>
        <v>*</v>
      </c>
      <c r="O456" s="288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88" t="str">
        <f>IF(FN_MC!K480="","*",FN_MC!K480)</f>
        <v>*</v>
      </c>
      <c r="O457" s="288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88" t="str">
        <f>IF(FN_MC!K481="","*",FN_MC!K481)</f>
        <v>*</v>
      </c>
      <c r="O458" s="288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88" t="str">
        <f>IF(FN_MC!K482="","*",FN_MC!K482)</f>
        <v>*</v>
      </c>
      <c r="O459" s="288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88" t="str">
        <f>IF(FN_MC!K483="","*",FN_MC!K483)</f>
        <v>*</v>
      </c>
      <c r="O460" s="288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88" t="str">
        <f>IF(FN_MC!K484="","*",FN_MC!K484)</f>
        <v>*</v>
      </c>
      <c r="O461" s="288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88" t="str">
        <f>IF(FN_MC!K485="","*",FN_MC!K485)</f>
        <v>*</v>
      </c>
      <c r="O462" s="288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88" t="str">
        <f>IF(FN_MC!K486="","*",FN_MC!K486)</f>
        <v>*</v>
      </c>
      <c r="O463" s="288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88" t="str">
        <f>IF(FN_MC!K487="","*",FN_MC!K487)</f>
        <v>*</v>
      </c>
      <c r="O464" s="288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88" t="str">
        <f>IF(FN_MC!K488="","*",FN_MC!K488)</f>
        <v>*</v>
      </c>
      <c r="O465" s="288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88" t="str">
        <f>IF(FN_MC!K489="","*",FN_MC!K489)</f>
        <v>*</v>
      </c>
      <c r="O466" s="288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88" t="str">
        <f>IF(FN_MC!K490="","*",FN_MC!K490)</f>
        <v>*</v>
      </c>
      <c r="O467" s="288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88" t="str">
        <f>IF(FN_MC!K491="","*",FN_MC!K491)</f>
        <v>*</v>
      </c>
      <c r="O468" s="288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88" t="str">
        <f>IF(FN_MC!K492="","*",FN_MC!K492)</f>
        <v>*</v>
      </c>
      <c r="O469" s="288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88" t="str">
        <f>IF(FN_MC!K524="","*",FN_MC!K524)</f>
        <v>*</v>
      </c>
      <c r="O470" s="288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88" t="str">
        <f>IF(FN_MC!K525="","*",FN_MC!K525)</f>
        <v>*</v>
      </c>
      <c r="O471" s="288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88" t="e">
        <f>IF(FN_MC!#REF!="","*",FN_MC!#REF!)</f>
        <v>#REF!</v>
      </c>
      <c r="O472" s="288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88" t="e">
        <f>IF(FN_MC!#REF!="","*",FN_MC!#REF!)</f>
        <v>#REF!</v>
      </c>
      <c r="O473" s="288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88" t="e">
        <f>IF(FN_MC!#REF!="","*",FN_MC!#REF!)</f>
        <v>#REF!</v>
      </c>
      <c r="O474" s="288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88" t="str">
        <f>IF(FN_MC!K526="","*",FN_MC!K526)</f>
        <v>*</v>
      </c>
      <c r="O475" s="288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88" t="str">
        <f>IF(FN_MC!K527="","*",FN_MC!K527)</f>
        <v>*</v>
      </c>
      <c r="O476" s="288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88" t="str">
        <f>IF(FN_MC!K528="","*",FN_MC!K528)</f>
        <v>*</v>
      </c>
      <c r="O477" s="288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88" t="str">
        <f>IF(FN_MC!K529="","*",FN_MC!K529)</f>
        <v>*</v>
      </c>
      <c r="O478" s="288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88" t="str">
        <f>IF(FN_MC!K530="","*",FN_MC!K530)</f>
        <v>*</v>
      </c>
      <c r="O479" s="288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88" t="str">
        <f>IF(FN_MC!K531="","*",FN_MC!K531)</f>
        <v>*</v>
      </c>
      <c r="O480" s="288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88" t="str">
        <f>IF(FN_MC!K532="","*",FN_MC!K532)</f>
        <v>*</v>
      </c>
      <c r="O481" s="288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88" t="str">
        <f>IF(FN_MC!K533="","*",FN_MC!K533)</f>
        <v>*</v>
      </c>
      <c r="O482" s="288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88" t="str">
        <f>IF(FN_MC!K534="","*",FN_MC!K534)</f>
        <v>*</v>
      </c>
      <c r="O483" s="288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88" t="str">
        <f>IF(FN_MC!K535="","*",FN_MC!K535)</f>
        <v>*</v>
      </c>
      <c r="O484" s="288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88" t="str">
        <f>IF(FN_MC!K536="","*",FN_MC!K536)</f>
        <v>*</v>
      </c>
      <c r="O485" s="288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88" t="str">
        <f>IF(FN_MC!K537="","*",FN_MC!K537)</f>
        <v>*</v>
      </c>
      <c r="O486" s="288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88" t="str">
        <f>IF(FN_MC!K538="","*",FN_MC!K538)</f>
        <v>*</v>
      </c>
      <c r="O487" s="288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88" t="str">
        <f>IF(FN_MC!K539="","*",FN_MC!K539)</f>
        <v>*</v>
      </c>
      <c r="O488" s="288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88" t="str">
        <f>IF(FN_MC!K540="","*",FN_MC!K540)</f>
        <v>*</v>
      </c>
      <c r="O489" s="288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88" t="str">
        <f>IF(FN_MC!K541="","*",FN_MC!K541)</f>
        <v>*</v>
      </c>
      <c r="O490" s="288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88" t="str">
        <f>IF(FN_MC!K542="","*",FN_MC!K542)</f>
        <v>*</v>
      </c>
      <c r="O491" s="288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88" t="str">
        <f>IF(FN_MC!K543="","*",FN_MC!K543)</f>
        <v>*</v>
      </c>
      <c r="O492" s="288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88" t="str">
        <f>IF(FN_MC!K544="","*",FN_MC!K544)</f>
        <v>*</v>
      </c>
      <c r="O493" s="288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88" t="str">
        <f>IF(FN_MC!K545="","*",FN_MC!K545)</f>
        <v>*</v>
      </c>
      <c r="O494" s="288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88" t="str">
        <f>IF(FN_MC!K546="","*",FN_MC!K546)</f>
        <v>*</v>
      </c>
      <c r="O495" s="288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88" t="str">
        <f>IF(FN_MC!K547="","*",FN_MC!K547)</f>
        <v>*</v>
      </c>
      <c r="O496" s="288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88" t="str">
        <f>IF(FN_MC!K548="","*",FN_MC!K548)</f>
        <v>*</v>
      </c>
      <c r="O497" s="288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88" t="str">
        <f>IF(FN_MC!K586="","*",FN_MC!K586)</f>
        <v>*</v>
      </c>
      <c r="O498" s="288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88" t="str">
        <f>IF(FN_MC!K587="","*",FN_MC!K587)</f>
        <v>*</v>
      </c>
      <c r="O499" s="288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88" t="str">
        <f>IF(FN_MC!K588="","*",FN_MC!K588)</f>
        <v>*</v>
      </c>
      <c r="O500" s="288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88" t="str">
        <f>IF(FN_MC!K589="","*",FN_MC!K589)</f>
        <v>*</v>
      </c>
      <c r="O501" s="288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88" t="str">
        <f>IF(FN_MC!K590="","*",FN_MC!K590)</f>
        <v>*</v>
      </c>
      <c r="O502" s="288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88" t="str">
        <f>IF(FN_MC!K591="","*",FN_MC!K591)</f>
        <v>*</v>
      </c>
      <c r="O503" s="288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88" t="str">
        <f>IF(FN_MC!K592="","*",FN_MC!K592)</f>
        <v>*</v>
      </c>
      <c r="O504" s="288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88" t="str">
        <f>IF(FN_MC!K593="","*",FN_MC!K593)</f>
        <v>*</v>
      </c>
      <c r="O505" s="288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88" t="str">
        <f>IF(FN_MC!K594="","*",FN_MC!K594)</f>
        <v>*</v>
      </c>
      <c r="O506" s="288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88" t="str">
        <f>IF(FN_MC!K595="","*",FN_MC!K595)</f>
        <v>*</v>
      </c>
      <c r="O507" s="288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88" t="str">
        <f>IF(FN_MC!K596="","*",FN_MC!K596)</f>
        <v>*</v>
      </c>
      <c r="O508" s="288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88" t="str">
        <f>IF(FN_MC!K597="","*",FN_MC!K597)</f>
        <v>*</v>
      </c>
      <c r="O509" s="288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88" t="str">
        <f>IF(FN_MC!K598="","*",FN_MC!K598)</f>
        <v>*</v>
      </c>
      <c r="O510" s="288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88" t="str">
        <f>IF(FN_MC!K599="","*",FN_MC!K599)</f>
        <v>*</v>
      </c>
      <c r="O511" s="288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88" t="str">
        <f>IF(FN_MC!K600="","*",FN_MC!K600)</f>
        <v>*</v>
      </c>
      <c r="O512" s="288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88" t="str">
        <f>IF(FN_MC!K601="","*",FN_MC!K601)</f>
        <v>*</v>
      </c>
      <c r="O513" s="288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88" t="str">
        <f>IF(FN_MC!K602="","*",FN_MC!K602)</f>
        <v>*</v>
      </c>
      <c r="O514" s="288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88" t="str">
        <f>IF(FN_MC!K603="","*",FN_MC!K603)</f>
        <v>*</v>
      </c>
      <c r="O515" s="288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88" t="str">
        <f>IF(FN_MC!K604="","*",FN_MC!K604)</f>
        <v>*</v>
      </c>
      <c r="O516" s="288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88" t="str">
        <f>IF(FN_MC!K605="","*",FN_MC!K605)</f>
        <v>*</v>
      </c>
      <c r="O517" s="288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88" t="str">
        <f>IF(FN_MC!K606="","*",FN_MC!K606)</f>
        <v>*</v>
      </c>
      <c r="O518" s="288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88" t="str">
        <f>IF(FN_MC!K607="","*",FN_MC!K607)</f>
        <v>*</v>
      </c>
      <c r="O519" s="288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88" t="str">
        <f>IF(FN_MC!K608="","*",FN_MC!K608)</f>
        <v>*</v>
      </c>
      <c r="O520" s="288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88" t="str">
        <f>IF(FN_MC!K609="","*",FN_MC!K609)</f>
        <v>*</v>
      </c>
      <c r="O521" s="288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88" t="str">
        <f>IF(FN_MC!K610="","*",FN_MC!K610)</f>
        <v>*</v>
      </c>
      <c r="O522" s="288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88" t="str">
        <f>IF(FN_MC!K611="","*",FN_MC!K611)</f>
        <v>*</v>
      </c>
      <c r="O523" s="288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88" t="str">
        <f>IF(FN_MC!K612="","*",FN_MC!K612)</f>
        <v>*</v>
      </c>
      <c r="O524" s="288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88" t="str">
        <f>IF(FN_MC!K613="","*",FN_MC!K613)</f>
        <v>*</v>
      </c>
      <c r="O525" s="288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88" t="str">
        <f>IF(FN_MC!K614="","*",FN_MC!K614)</f>
        <v>*</v>
      </c>
      <c r="O526" s="288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88" t="str">
        <f>IF(FN_MC!K615="","*",FN_MC!K615)</f>
        <v>*</v>
      </c>
      <c r="O527" s="288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88" t="str">
        <f>IF(FN_MC!K616="","*",FN_MC!K616)</f>
        <v>*</v>
      </c>
      <c r="O528" s="288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88" t="str">
        <f>IF(FN_MC!K617="","*",FN_MC!K617)</f>
        <v>*</v>
      </c>
      <c r="O529" s="288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88" t="str">
        <f>IF(FN_MC!K618="","*",FN_MC!K618)</f>
        <v>*</v>
      </c>
      <c r="O530" s="288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88" t="str">
        <f>IF(FN_MC!K619="","*",FN_MC!K619)</f>
        <v>*</v>
      </c>
      <c r="O531" s="288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88" t="str">
        <f>IF(FN_MC!K620="","*",FN_MC!K620)</f>
        <v>*</v>
      </c>
      <c r="O532" s="288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88" t="str">
        <f>IF(FN_MC!K621="","*",FN_MC!K621)</f>
        <v>*</v>
      </c>
      <c r="O533" s="288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88" t="str">
        <f>IF(FN_MC!K622="","*",FN_MC!K622)</f>
        <v>*</v>
      </c>
      <c r="O534" s="288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88" t="str">
        <f>IF(FN_MC!K623="","*",FN_MC!K623)</f>
        <v>*</v>
      </c>
      <c r="O535" s="288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88" t="str">
        <f>IF(FN_MC!K624="","*",FN_MC!K624)</f>
        <v>*</v>
      </c>
      <c r="O536" s="288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88" t="str">
        <f>IF(FN_MC!K625="","*",FN_MC!K625)</f>
        <v>*</v>
      </c>
      <c r="O537" s="288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88" t="str">
        <f>IF(FN_MC!K626="","*",FN_MC!K626)</f>
        <v>*</v>
      </c>
      <c r="O538" s="288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88" t="str">
        <f>IF(FN_MC!K627="","*",FN_MC!K627)</f>
        <v>*</v>
      </c>
      <c r="O539" s="288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88" t="str">
        <f>IF(FN_MC!K628="","*",FN_MC!K628)</f>
        <v>*</v>
      </c>
      <c r="O540" s="288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88" t="str">
        <f>IF(FN_MC!K629="","*",FN_MC!K629)</f>
        <v>*</v>
      </c>
      <c r="O541" s="288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88" t="str">
        <f>IF(FN_MC!K630="","*",FN_MC!K630)</f>
        <v>*</v>
      </c>
      <c r="O542" s="288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88" t="str">
        <f>IF(FN_MC!K631="","*",FN_MC!K631)</f>
        <v>*</v>
      </c>
      <c r="O543" s="288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88" t="str">
        <f>IF(FN_MC!K632="","*",FN_MC!K632)</f>
        <v>*</v>
      </c>
      <c r="O544" s="288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88" t="str">
        <f>IF(FN_MC!K633="","*",FN_MC!K633)</f>
        <v>*</v>
      </c>
      <c r="O545" s="288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88" t="str">
        <f>IF(FN_MC!K634="","*",FN_MC!K634)</f>
        <v>*</v>
      </c>
      <c r="O546" s="288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88" t="str">
        <f>IF(FN_MC!K635="","*",FN_MC!K635)</f>
        <v>*</v>
      </c>
      <c r="O547" s="288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88" t="str">
        <f>IF(FN_MC!K636="","*",FN_MC!K636)</f>
        <v>*</v>
      </c>
      <c r="O548" s="288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88" t="str">
        <f>IF(FN_MC!K637="","*",FN_MC!K637)</f>
        <v>*</v>
      </c>
      <c r="O549" s="288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88" t="str">
        <f>IF(FN_MC!K638="","*",FN_MC!K638)</f>
        <v>*</v>
      </c>
      <c r="O550" s="288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88" t="str">
        <f>IF(FN_MC!K639="","*",FN_MC!K639)</f>
        <v>*</v>
      </c>
      <c r="O551" s="288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88" t="str">
        <f>IF(FN_MC!K640="","*",FN_MC!K640)</f>
        <v>*</v>
      </c>
      <c r="O552" s="288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88" t="str">
        <f>IF(FN_MC!K641="","*",FN_MC!K641)</f>
        <v>*</v>
      </c>
      <c r="O553" s="288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88" t="str">
        <f>IF(FN_MC!K642="","*",FN_MC!K642)</f>
        <v>*</v>
      </c>
      <c r="O554" s="288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88" t="str">
        <f>IF(FN_MC!K643="","*",FN_MC!K643)</f>
        <v>*</v>
      </c>
      <c r="O555" s="288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88" t="str">
        <f>IF(FN_MC!K644="","*",FN_MC!K644)</f>
        <v>*</v>
      </c>
      <c r="O556" s="288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88" t="str">
        <f>IF(FN_MC!K645="","*",FN_MC!K645)</f>
        <v>*</v>
      </c>
      <c r="O557" s="288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88" t="str">
        <f>IF(FN_MC!K646="","*",FN_MC!K646)</f>
        <v>*</v>
      </c>
      <c r="O558" s="288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88" t="str">
        <f>IF(FN_MC!K647="","*",FN_MC!K647)</f>
        <v>*</v>
      </c>
      <c r="O559" s="288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88" t="str">
        <f>IF(FN_MC!K648="","*",FN_MC!K648)</f>
        <v>*</v>
      </c>
      <c r="O560" s="288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88" t="str">
        <f>IF(FN_MC!K649="","*",FN_MC!K649)</f>
        <v>*</v>
      </c>
      <c r="O561" s="288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88" t="str">
        <f>IF(FN_MC!K650="","*",FN_MC!K650)</f>
        <v>*</v>
      </c>
      <c r="O562" s="288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88" t="str">
        <f>IF(FN_MC!K651="","*",FN_MC!K651)</f>
        <v>*</v>
      </c>
      <c r="O563" s="288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88" t="str">
        <f>IF(FN_MC!K652="","*",FN_MC!K652)</f>
        <v>*</v>
      </c>
      <c r="O564" s="288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88" t="str">
        <f>IF(FN_MC!K653="","*",FN_MC!K653)</f>
        <v>*</v>
      </c>
      <c r="O565" s="288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88" t="str">
        <f>IF(FN_MC!K654="","*",FN_MC!K654)</f>
        <v>*</v>
      </c>
      <c r="O566" s="288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88" t="str">
        <f>IF(FN_MC!K655="","*",FN_MC!K655)</f>
        <v>*</v>
      </c>
      <c r="O567" s="288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88" t="str">
        <f>IF(FN_MC!K656="","*",FN_MC!K656)</f>
        <v>*</v>
      </c>
      <c r="O568" s="288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88" t="str">
        <f>IF(FN_MC!K657="","*",FN_MC!K657)</f>
        <v>*</v>
      </c>
      <c r="O569" s="288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88" t="str">
        <f>IF(FN_MC!K658="","*",FN_MC!K658)</f>
        <v>*</v>
      </c>
      <c r="O570" s="288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88" t="str">
        <f>IF(FN_MC!K659="","*",FN_MC!K659)</f>
        <v>*</v>
      </c>
      <c r="O571" s="288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88" t="str">
        <f>IF(FN_MC!K660="","*",FN_MC!K660)</f>
        <v>*</v>
      </c>
      <c r="O572" s="288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88" t="str">
        <f>IF(FN_MC!K661="","*",FN_MC!K661)</f>
        <v>*</v>
      </c>
      <c r="O573" s="288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88" t="str">
        <f>IF(FN_MC!K662="","*",FN_MC!K662)</f>
        <v>*</v>
      </c>
      <c r="O574" s="288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88" t="str">
        <f>IF(FN_MC!K663="","*",FN_MC!K663)</f>
        <v>*</v>
      </c>
      <c r="O575" s="288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88" t="str">
        <f>IF(FN_MC!K664="","*",FN_MC!K664)</f>
        <v>*</v>
      </c>
      <c r="O576" s="288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88" t="str">
        <f>IF(FN_MC!K665="","*",FN_MC!K665)</f>
        <v>*</v>
      </c>
      <c r="O577" s="288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88" t="str">
        <f>IF(FN_MC!K666="","*",FN_MC!K666)</f>
        <v>*</v>
      </c>
      <c r="O578" s="288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88" t="str">
        <f>IF(FN_MC!K667="","*",FN_MC!K667)</f>
        <v>*</v>
      </c>
      <c r="O579" s="288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88" t="str">
        <f>IF(FN_MC!K668="","*",FN_MC!K668)</f>
        <v>*</v>
      </c>
      <c r="O580" s="288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88" t="str">
        <f>IF(FN_MC!K669="","*",FN_MC!K669)</f>
        <v>*</v>
      </c>
      <c r="O581" s="288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88" t="str">
        <f>IF(FN_MC!K670="","*",FN_MC!K670)</f>
        <v>*</v>
      </c>
      <c r="O582" s="288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88" t="str">
        <f>IF(FN_MC!K671="","*",FN_MC!K671)</f>
        <v>*</v>
      </c>
      <c r="O583" s="288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88" t="str">
        <f>IF(FN_MC!K672="","*",FN_MC!K672)</f>
        <v>*</v>
      </c>
      <c r="O584" s="288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88" t="str">
        <f>IF(FN_MC!K673="","*",FN_MC!K673)</f>
        <v>*</v>
      </c>
      <c r="O585" s="288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88" t="str">
        <f>IF(FN_MC!K674="","*",FN_MC!K674)</f>
        <v>*</v>
      </c>
      <c r="O586" s="288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88" t="str">
        <f>IF(FN_MC!K675="","*",FN_MC!K675)</f>
        <v>*</v>
      </c>
      <c r="O587" s="288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88" t="str">
        <f>IF(FN_MC!K676="","*",FN_MC!K676)</f>
        <v>*</v>
      </c>
      <c r="O588" s="288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88" t="str">
        <f>IF(FN_MC!K677="","*",FN_MC!K677)</f>
        <v>*</v>
      </c>
      <c r="O589" s="288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88" t="str">
        <f>IF(FN_MC!K678="","*",FN_MC!K678)</f>
        <v>*</v>
      </c>
      <c r="O590" s="288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88" t="str">
        <f>IF(FN_MC!K679="","*",FN_MC!K679)</f>
        <v>*</v>
      </c>
      <c r="O591" s="288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88" t="str">
        <f>IF(FN_MC!K680="","*",FN_MC!K680)</f>
        <v>*</v>
      </c>
      <c r="O592" s="288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88" t="str">
        <f>IF(FN_MC!K681="","*",FN_MC!K681)</f>
        <v>*</v>
      </c>
      <c r="O593" s="288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88" t="str">
        <f>IF(FN_MC!K682="","*",FN_MC!K682)</f>
        <v>*</v>
      </c>
      <c r="O594" s="288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88" t="str">
        <f>IF(FN_MC!K683="","*",FN_MC!K683)</f>
        <v>*</v>
      </c>
      <c r="O595" s="288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88" t="str">
        <f>IF(FN_MC!K684="","*",FN_MC!K684)</f>
        <v>*</v>
      </c>
      <c r="O596" s="288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88" t="str">
        <f>IF(FN_MC!K685="","*",FN_MC!K685)</f>
        <v>*</v>
      </c>
      <c r="O597" s="288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88" t="str">
        <f>IF(FN_MC!K686="","*",FN_MC!K686)</f>
        <v>*</v>
      </c>
      <c r="O598" s="288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88" t="str">
        <f>IF(FN_MC!K687="","*",FN_MC!K687)</f>
        <v>*</v>
      </c>
      <c r="O599" s="288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88" t="str">
        <f>IF(FN_MC!K688="","*",FN_MC!K688)</f>
        <v>*</v>
      </c>
      <c r="O600" s="288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88" t="str">
        <f>IF(FN_MC!K689="","*",FN_MC!K689)</f>
        <v>*</v>
      </c>
      <c r="O601" s="288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88" t="str">
        <f>IF(FN_MC!K690="","*",FN_MC!K690)</f>
        <v>*</v>
      </c>
      <c r="O602" s="288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88" t="str">
        <f>IF(FN_MC!K691="","*",FN_MC!K691)</f>
        <v>*</v>
      </c>
      <c r="O603" s="288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88" t="str">
        <f>IF(FN_MC!K692="","*",FN_MC!K692)</f>
        <v>*</v>
      </c>
      <c r="O604" s="288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88" t="str">
        <f>IF(FN_MC!K693="","*",FN_MC!K693)</f>
        <v>*</v>
      </c>
      <c r="O605" s="288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88" t="str">
        <f>IF(FN_MC!K694="","*",FN_MC!K694)</f>
        <v>*</v>
      </c>
      <c r="O606" s="288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88" t="str">
        <f>IF(FN_MC!K695="","*",FN_MC!K695)</f>
        <v>*</v>
      </c>
      <c r="O607" s="288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88" t="str">
        <f>IF(FN_MC!K696="","*",FN_MC!K696)</f>
        <v>*</v>
      </c>
      <c r="O608" s="288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88" t="str">
        <f>IF(FN_MC!K697="","*",FN_MC!K697)</f>
        <v>*</v>
      </c>
      <c r="O609" s="288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88" t="str">
        <f>IF(FN_MC!K698="","*",FN_MC!K698)</f>
        <v>*</v>
      </c>
      <c r="O610" s="288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88" t="str">
        <f>IF(FN_MC!K699="","*",FN_MC!K699)</f>
        <v>*</v>
      </c>
      <c r="O611" s="288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88" t="str">
        <f>IF(FN_MC!K700="","*",FN_MC!K700)</f>
        <v>*</v>
      </c>
      <c r="O612" s="288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88" t="str">
        <f>IF(FN_MC!K701="","*",FN_MC!K701)</f>
        <v>*</v>
      </c>
      <c r="O613" s="288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88" t="str">
        <f>IF(FN_MC!K702="","*",FN_MC!K702)</f>
        <v>*</v>
      </c>
      <c r="O614" s="288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88" t="str">
        <f>IF(FN_MC!K703="","*",FN_MC!K703)</f>
        <v>*</v>
      </c>
      <c r="O615" s="288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88" t="str">
        <f>IF(FN_MC!K704="","*",FN_MC!K704)</f>
        <v>*</v>
      </c>
      <c r="O616" s="288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89" t="str">
        <f>IF(FN_MC!K639="","*",FN_MC!K639)</f>
        <v>*</v>
      </c>
      <c r="O617" s="289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88" t="str">
        <f>IF(FN_MC!K640="","*",FN_MC!K640)</f>
        <v>*</v>
      </c>
      <c r="O618" s="288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89" t="str">
        <f>IF(FN_MC!K641="","*",FN_MC!K641)</f>
        <v>*</v>
      </c>
      <c r="O619" s="289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89" t="str">
        <f>IF(FN_MC!K642="","*",FN_MC!K642)</f>
        <v>*</v>
      </c>
      <c r="O620" s="289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88" t="str">
        <f>IF(FN_MC!K643="","*",FN_MC!K643)</f>
        <v>*</v>
      </c>
      <c r="O621" s="288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89" t="str">
        <f>IF(FN_MC!K644="","*",FN_MC!K644)</f>
        <v>*</v>
      </c>
      <c r="O622" s="289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89" t="str">
        <f>IF(FN_MC!K645="","*",FN_MC!K645)</f>
        <v>*</v>
      </c>
      <c r="O623" s="289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88" t="str">
        <f>IF(FN_MC!K646="","*",FN_MC!K646)</f>
        <v>*</v>
      </c>
      <c r="O624" s="288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89" t="str">
        <f>IF(FN_MC!K647="","*",FN_MC!K647)</f>
        <v>*</v>
      </c>
      <c r="O625" s="289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89" t="str">
        <f>IF(FN_MC!K648="","*",FN_MC!K648)</f>
        <v>*</v>
      </c>
      <c r="O626" s="289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88" t="str">
        <f>IF(FN_MC!K649="","*",FN_MC!K649)</f>
        <v>*</v>
      </c>
      <c r="O627" s="288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89" t="str">
        <f>IF(FN_MC!K650="","*",FN_MC!K650)</f>
        <v>*</v>
      </c>
      <c r="O628" s="289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89" t="str">
        <f>IF(FN_MC!K651="","*",FN_MC!K651)</f>
        <v>*</v>
      </c>
      <c r="O629" s="289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88" t="str">
        <f>IF(FN_MC!K652="","*",FN_MC!K652)</f>
        <v>*</v>
      </c>
      <c r="O630" s="288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89" t="str">
        <f>IF(FN_MC!K653="","*",FN_MC!K653)</f>
        <v>*</v>
      </c>
      <c r="O631" s="289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89" t="str">
        <f>IF(FN_MC!K654="","*",FN_MC!K654)</f>
        <v>*</v>
      </c>
      <c r="O632" s="289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88" t="str">
        <f>IF(FN_MC!K655="","*",FN_MC!K655)</f>
        <v>*</v>
      </c>
      <c r="O633" s="288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89" t="str">
        <f>IF(FN_MC!K656="","*",FN_MC!K656)</f>
        <v>*</v>
      </c>
      <c r="O634" s="289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89" t="str">
        <f>IF(FN_MC!K657="","*",FN_MC!K657)</f>
        <v>*</v>
      </c>
      <c r="O635" s="289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88" t="str">
        <f>IF(FN_MC!K658="","*",FN_MC!K658)</f>
        <v>*</v>
      </c>
      <c r="O636" s="288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89" t="str">
        <f>IF(FN_MC!K659="","*",FN_MC!K659)</f>
        <v>*</v>
      </c>
      <c r="O637" s="289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89" t="str">
        <f>IF(FN_MC!K660="","*",FN_MC!K660)</f>
        <v>*</v>
      </c>
      <c r="O638" s="289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88" t="str">
        <f>IF(FN_MC!K661="","*",FN_MC!K661)</f>
        <v>*</v>
      </c>
      <c r="O639" s="288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89" t="str">
        <f>IF(FN_MC!K662="","*",FN_MC!K662)</f>
        <v>*</v>
      </c>
      <c r="O640" s="289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89" t="str">
        <f>IF(FN_MC!K663="","*",FN_MC!K663)</f>
        <v>*</v>
      </c>
      <c r="O641" s="289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88" t="str">
        <f>IF(FN_MC!K664="","*",FN_MC!K664)</f>
        <v>*</v>
      </c>
      <c r="O642" s="288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89" t="str">
        <f>IF(FN_MC!K665="","*",FN_MC!K665)</f>
        <v>*</v>
      </c>
      <c r="O643" s="289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89" t="str">
        <f>IF(FN_MC!K666="","*",FN_MC!K666)</f>
        <v>*</v>
      </c>
      <c r="O644" s="289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88" t="str">
        <f>IF(FN_MC!K667="","*",FN_MC!K667)</f>
        <v>*</v>
      </c>
      <c r="O645" s="288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89" t="str">
        <f>IF(FN_MC!K668="","*",FN_MC!K668)</f>
        <v>*</v>
      </c>
      <c r="O646" s="289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89" t="str">
        <f>IF(FN_MC!K669="","*",FN_MC!K669)</f>
        <v>*</v>
      </c>
      <c r="O647" s="289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88" t="str">
        <f>IF(FN_MC!K670="","*",FN_MC!K670)</f>
        <v>*</v>
      </c>
      <c r="O648" s="288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89" t="str">
        <f>IF(FN_MC!K671="","*",FN_MC!K671)</f>
        <v>*</v>
      </c>
      <c r="O649" s="289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89" t="str">
        <f>IF(FN_MC!K672="","*",FN_MC!K672)</f>
        <v>*</v>
      </c>
      <c r="O650" s="289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88" t="str">
        <f>IF(FN_MC!K673="","*",FN_MC!K673)</f>
        <v>*</v>
      </c>
      <c r="O651" s="288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89" t="str">
        <f>IF(FN_MC!K674="","*",FN_MC!K674)</f>
        <v>*</v>
      </c>
      <c r="O652" s="289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89" t="str">
        <f>IF(FN_MC!K675="","*",FN_MC!K675)</f>
        <v>*</v>
      </c>
      <c r="O653" s="289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88" t="str">
        <f>IF(FN_MC!K676="","*",FN_MC!K676)</f>
        <v>*</v>
      </c>
      <c r="O654" s="288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89" t="str">
        <f>IF(FN_MC!K677="","*",FN_MC!K677)</f>
        <v>*</v>
      </c>
      <c r="O655" s="289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89" t="str">
        <f>IF(FN_MC!K678="","*",FN_MC!K678)</f>
        <v>*</v>
      </c>
      <c r="O656" s="289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88" t="str">
        <f>IF(FN_MC!K679="","*",FN_MC!K679)</f>
        <v>*</v>
      </c>
      <c r="O657" s="288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89" t="str">
        <f>IF(FN_MC!K680="","*",FN_MC!K680)</f>
        <v>*</v>
      </c>
      <c r="O658" s="289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89" t="str">
        <f>IF(FN_MC!K681="","*",FN_MC!K681)</f>
        <v>*</v>
      </c>
      <c r="O659" s="289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88" t="str">
        <f>IF(FN_MC!K682="","*",FN_MC!K682)</f>
        <v>*</v>
      </c>
      <c r="O660" s="288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89" t="str">
        <f>IF(FN_MC!K683="","*",FN_MC!K683)</f>
        <v>*</v>
      </c>
      <c r="O661" s="289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89" t="str">
        <f>IF(FN_MC!K684="","*",FN_MC!K684)</f>
        <v>*</v>
      </c>
      <c r="O662" s="289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88" t="str">
        <f>IF(FN_MC!K685="","*",FN_MC!K685)</f>
        <v>*</v>
      </c>
      <c r="O663" s="288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89" t="str">
        <f>IF(FN_MC!K686="","*",FN_MC!K686)</f>
        <v>*</v>
      </c>
      <c r="O664" s="289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89" t="str">
        <f>IF(FN_MC!K687="","*",FN_MC!K687)</f>
        <v>*</v>
      </c>
      <c r="O665" s="289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88" t="str">
        <f>IF(FN_MC!K688="","*",FN_MC!K688)</f>
        <v>*</v>
      </c>
      <c r="O666" s="288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89" t="str">
        <f>IF(FN_MC!K689="","*",FN_MC!K689)</f>
        <v>*</v>
      </c>
      <c r="O667" s="289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89" t="str">
        <f>IF(FN_MC!K690="","*",FN_MC!K690)</f>
        <v>*</v>
      </c>
      <c r="O668" s="289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88" t="str">
        <f>IF(FN_MC!K691="","*",FN_MC!K691)</f>
        <v>*</v>
      </c>
      <c r="O669" s="288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89" t="str">
        <f>IF(FN_MC!K692="","*",FN_MC!K692)</f>
        <v>*</v>
      </c>
      <c r="O670" s="289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89" t="str">
        <f>IF(FN_MC!K693="","*",FN_MC!K693)</f>
        <v>*</v>
      </c>
      <c r="O671" s="289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88" t="str">
        <f>IF(FN_MC!K694="","*",FN_MC!K694)</f>
        <v>*</v>
      </c>
      <c r="O672" s="288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89" t="str">
        <f>IF(FN_MC!K695="","*",FN_MC!K695)</f>
        <v>*</v>
      </c>
      <c r="O673" s="289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89" t="str">
        <f>IF(FN_MC!K696="","*",FN_MC!K696)</f>
        <v>*</v>
      </c>
      <c r="O674" s="289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88" t="str">
        <f>IF(FN_MC!K697="","*",FN_MC!K697)</f>
        <v>*</v>
      </c>
      <c r="O675" s="288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89" t="str">
        <f>IF(FN_MC!K698="","*",FN_MC!K698)</f>
        <v>*</v>
      </c>
      <c r="O676" s="289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89" t="str">
        <f>IF(FN_MC!K699="","*",FN_MC!K699)</f>
        <v>*</v>
      </c>
      <c r="O677" s="289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88" t="str">
        <f>IF(FN_MC!K700="","*",FN_MC!K700)</f>
        <v>*</v>
      </c>
      <c r="O678" s="288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89" t="str">
        <f>IF(FN_MC!K701="","*",FN_MC!K701)</f>
        <v>*</v>
      </c>
      <c r="O679" s="289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89" t="str">
        <f>IF(FN_MC!K702="","*",FN_MC!K702)</f>
        <v>*</v>
      </c>
      <c r="O680" s="289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88" t="str">
        <f>IF(FN_MC!K703="","*",FN_MC!K703)</f>
        <v>*</v>
      </c>
      <c r="O681" s="288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89" t="str">
        <f>IF(FN_MC!K704="","*",FN_MC!K704)</f>
        <v>*</v>
      </c>
      <c r="O682" s="289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89" t="str">
        <f>IF(FN_MC!K705="","*",FN_MC!K705)</f>
        <v>*</v>
      </c>
      <c r="O683" s="289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88" t="str">
        <f>IF(FN_MC!K706="","*",FN_MC!K706)</f>
        <v>*</v>
      </c>
      <c r="O684" s="288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89" t="str">
        <f>IF(FN_MC!K707="","*",FN_MC!K707)</f>
        <v>*</v>
      </c>
      <c r="O685" s="289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89" t="str">
        <f>IF(FN_MC!K708="","*",FN_MC!K708)</f>
        <v>*</v>
      </c>
      <c r="O686" s="289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88" t="str">
        <f>IF(FN_MC!K709="","*",FN_MC!K709)</f>
        <v>*</v>
      </c>
      <c r="O687" s="288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89" t="str">
        <f>IF(FN_MC!K710="","*",FN_MC!K710)</f>
        <v>*</v>
      </c>
      <c r="O688" s="289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89" t="str">
        <f>IF(FN_MC!K711="","*",FN_MC!K711)</f>
        <v>*</v>
      </c>
      <c r="O689" s="289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88" t="str">
        <f>IF(FN_MC!K712="","*",FN_MC!K712)</f>
        <v>*</v>
      </c>
      <c r="O690" s="288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89" t="str">
        <f>IF(FN_MC!K713="","*",FN_MC!K713)</f>
        <v>*</v>
      </c>
      <c r="O691" s="289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89" t="str">
        <f>IF(FN_MC!K714="","*",FN_MC!K714)</f>
        <v>*</v>
      </c>
      <c r="O692" s="289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88" t="str">
        <f>IF(FN_MC!K715="","*",FN_MC!K715)</f>
        <v>*</v>
      </c>
      <c r="O693" s="288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89" t="str">
        <f>IF(FN_MC!K716="","*",FN_MC!K716)</f>
        <v>*</v>
      </c>
      <c r="O694" s="289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89" t="str">
        <f>IF(FN_MC!K717="","*",FN_MC!K717)</f>
        <v>*</v>
      </c>
      <c r="O695" s="289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88" t="str">
        <f>IF(FN_MC!K718="","*",FN_MC!K718)</f>
        <v>*</v>
      </c>
      <c r="O696" s="288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89" t="str">
        <f>IF(FN_MC!K719="","*",FN_MC!K719)</f>
        <v>*</v>
      </c>
      <c r="O697" s="289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89" t="str">
        <f>IF(FN_MC!K720="","*",FN_MC!K720)</f>
        <v>*</v>
      </c>
      <c r="O698" s="289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88" t="str">
        <f>IF(FN_MC!K721="","*",FN_MC!K721)</f>
        <v>*</v>
      </c>
      <c r="O699" s="288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89" t="str">
        <f>IF(FN_MC!K722="","*",FN_MC!K722)</f>
        <v>*</v>
      </c>
      <c r="O700" s="289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89" t="str">
        <f>IF(FN_MC!K723="","*",FN_MC!K723)</f>
        <v>*</v>
      </c>
      <c r="O701" s="289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88" t="str">
        <f>IF(FN_MC!K724="","*",FN_MC!K724)</f>
        <v>*</v>
      </c>
      <c r="O702" s="288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89" t="str">
        <f>IF(FN_MC!K725="","*",FN_MC!K725)</f>
        <v>*</v>
      </c>
      <c r="O703" s="289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89" t="str">
        <f>IF(FN_MC!K726="","*",FN_MC!K726)</f>
        <v>*</v>
      </c>
      <c r="O704" s="289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88" t="str">
        <f>IF(FN_MC!K727="","*",FN_MC!K727)</f>
        <v>*</v>
      </c>
      <c r="O705" s="288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89" t="str">
        <f>IF(FN_MC!K728="","*",FN_MC!K728)</f>
        <v>*</v>
      </c>
      <c r="O706" s="289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89" t="str">
        <f>IF(FN_MC!K729="","*",FN_MC!K729)</f>
        <v>*</v>
      </c>
      <c r="O707" s="289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88" t="str">
        <f>IF(FN_MC!K730="","*",FN_MC!K730)</f>
        <v>*</v>
      </c>
      <c r="O708" s="288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89" t="str">
        <f>IF(FN_MC!K731="","*",FN_MC!K731)</f>
        <v>*</v>
      </c>
      <c r="O709" s="289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89" t="str">
        <f>IF(FN_MC!K732="","*",FN_MC!K732)</f>
        <v>*</v>
      </c>
      <c r="O710" s="289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88" t="str">
        <f>IF(FN_MC!K733="","*",FN_MC!K733)</f>
        <v>*</v>
      </c>
      <c r="O711" s="288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89" t="str">
        <f>IF(FN_MC!K734="","*",FN_MC!K734)</f>
        <v>*</v>
      </c>
      <c r="O712" s="289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89" t="str">
        <f>IF(FN_MC!K735="","*",FN_MC!K735)</f>
        <v>*</v>
      </c>
      <c r="O713" s="289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88" t="str">
        <f>IF(FN_MC!K736="","*",FN_MC!K736)</f>
        <v>*</v>
      </c>
      <c r="O714" s="288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89" t="str">
        <f>IF(FN_MC!K737="","*",FN_MC!K737)</f>
        <v>*</v>
      </c>
      <c r="O715" s="289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89" t="str">
        <f>IF(FN_MC!K738="","*",FN_MC!K738)</f>
        <v>*</v>
      </c>
      <c r="O716" s="289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88" t="str">
        <f>IF(FN_MC!K739="","*",FN_MC!K739)</f>
        <v>*</v>
      </c>
      <c r="O717" s="288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89" t="str">
        <f>IF(FN_MC!K740="","*",FN_MC!K740)</f>
        <v>*</v>
      </c>
      <c r="O718" s="289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89" t="str">
        <f>IF(FN_MC!K741="","*",FN_MC!K741)</f>
        <v>*</v>
      </c>
      <c r="O719" s="289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88" t="str">
        <f>IF(FN_MC!K742="","*",FN_MC!K742)</f>
        <v>*</v>
      </c>
      <c r="O720" s="288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89" t="str">
        <f>IF(FN_MC!K743="","*",FN_MC!K743)</f>
        <v>*</v>
      </c>
      <c r="O721" s="289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89" t="str">
        <f>IF(FN_MC!K744="","*",FN_MC!K744)</f>
        <v>*</v>
      </c>
      <c r="O722" s="289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88" t="str">
        <f>IF(FN_MC!K745="","*",FN_MC!K745)</f>
        <v>*</v>
      </c>
      <c r="O723" s="288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89" t="str">
        <f>IF(FN_MC!K746="","*",FN_MC!K746)</f>
        <v>*</v>
      </c>
      <c r="O724" s="289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89" t="str">
        <f>IF(FN_MC!K747="","*",FN_MC!K747)</f>
        <v>*</v>
      </c>
      <c r="O725" s="289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88" t="str">
        <f>IF(FN_MC!K748="","*",FN_MC!K748)</f>
        <v>*</v>
      </c>
      <c r="O726" s="288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89" t="str">
        <f>IF(FN_MC!K749="","*",FN_MC!K749)</f>
        <v>*</v>
      </c>
      <c r="O727" s="289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89" t="str">
        <f>IF(FN_MC!K750="","*",FN_MC!K750)</f>
        <v>*</v>
      </c>
      <c r="O728" s="289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88" t="str">
        <f>IF(FN_MC!K751="","*",FN_MC!K751)</f>
        <v>*</v>
      </c>
      <c r="O729" s="288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89" t="str">
        <f>IF(FN_MC!K752="","*",FN_MC!K752)</f>
        <v>*</v>
      </c>
      <c r="O730" s="289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89" t="str">
        <f>IF(FN_MC!K753="","*",FN_MC!K753)</f>
        <v>*</v>
      </c>
      <c r="O731" s="289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88" t="str">
        <f>IF(FN_MC!K754="","*",FN_MC!K754)</f>
        <v>*</v>
      </c>
      <c r="O732" s="288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89" t="str">
        <f>IF(FN_MC!K755="","*",FN_MC!K755)</f>
        <v>*</v>
      </c>
      <c r="O733" s="289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89" t="str">
        <f>IF(FN_MC!K756="","*",FN_MC!K756)</f>
        <v>*</v>
      </c>
      <c r="O734" s="289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88" t="str">
        <f>IF(FN_MC!K757="","*",FN_MC!K757)</f>
        <v>*</v>
      </c>
      <c r="O735" s="288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89" t="str">
        <f>IF(FN_MC!K758="","*",FN_MC!K758)</f>
        <v>*</v>
      </c>
      <c r="O736" s="289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89" t="str">
        <f>IF(FN_MC!K759="","*",FN_MC!K759)</f>
        <v>*</v>
      </c>
      <c r="O737" s="289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88" t="str">
        <f>IF(FN_MC!K760="","*",FN_MC!K760)</f>
        <v>*</v>
      </c>
      <c r="O738" s="288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89" t="str">
        <f>IF(FN_MC!K761="","*",FN_MC!K761)</f>
        <v>*</v>
      </c>
      <c r="O739" s="289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89" t="str">
        <f>IF(FN_MC!K762="","*",FN_MC!K762)</f>
        <v>*</v>
      </c>
      <c r="O740" s="289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88" t="str">
        <f>IF(FN_MC!K763="","*",FN_MC!K763)</f>
        <v>*</v>
      </c>
      <c r="O741" s="288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89" t="str">
        <f>IF(FN_MC!K764="","*",FN_MC!K764)</f>
        <v>*</v>
      </c>
      <c r="O742" s="289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89" t="str">
        <f>IF(FN_MC!K765="","*",FN_MC!K765)</f>
        <v>*</v>
      </c>
      <c r="O743" s="289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88" t="str">
        <f>IF(FN_MC!K766="","*",FN_MC!K766)</f>
        <v>*</v>
      </c>
      <c r="O744" s="288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89" t="str">
        <f>IF(FN_MC!K767="","*",FN_MC!K767)</f>
        <v>*</v>
      </c>
      <c r="O745" s="289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89" t="str">
        <f>IF(FN_MC!K768="","*",FN_MC!K768)</f>
        <v>*</v>
      </c>
      <c r="O746" s="289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88" t="str">
        <f>IF(FN_MC!K769="","*",FN_MC!K769)</f>
        <v>*</v>
      </c>
      <c r="O747" s="288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89" t="str">
        <f>IF(FN_MC!K770="","*",FN_MC!K770)</f>
        <v>*</v>
      </c>
      <c r="O748" s="289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89" t="str">
        <f>IF(FN_MC!K771="","*",FN_MC!K771)</f>
        <v>*</v>
      </c>
      <c r="O749" s="289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88" t="str">
        <f>IF(FN_MC!K772="","*",FN_MC!K772)</f>
        <v>*</v>
      </c>
      <c r="O750" s="288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89" t="str">
        <f>IF(FN_MC!K773="","*",FN_MC!K773)</f>
        <v>*</v>
      </c>
      <c r="O751" s="289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89" t="str">
        <f>IF(FN_MC!K774="","*",FN_MC!K774)</f>
        <v>*</v>
      </c>
      <c r="O752" s="289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88" t="str">
        <f>IF(FN_MC!K775="","*",FN_MC!K775)</f>
        <v>*</v>
      </c>
      <c r="O753" s="288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89" t="str">
        <f>IF(FN_MC!K776="","*",FN_MC!K776)</f>
        <v>*</v>
      </c>
      <c r="O754" s="289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89" t="str">
        <f>IF(FN_MC!K777="","*",FN_MC!K777)</f>
        <v>*</v>
      </c>
      <c r="O755" s="289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88" t="str">
        <f>IF(FN_MC!K778="","*",FN_MC!K778)</f>
        <v>*</v>
      </c>
      <c r="O756" s="288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89" t="str">
        <f>IF(FN_MC!K779="","*",FN_MC!K779)</f>
        <v>*</v>
      </c>
      <c r="O757" s="289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89" t="str">
        <f>IF(FN_MC!K780="","*",FN_MC!K780)</f>
        <v>*</v>
      </c>
      <c r="O758" s="289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88" t="str">
        <f>IF(FN_MC!K781="","*",FN_MC!K781)</f>
        <v>*</v>
      </c>
      <c r="O759" s="288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89" t="str">
        <f>IF(FN_MC!K782="","*",FN_MC!K782)</f>
        <v>*</v>
      </c>
      <c r="O760" s="289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89" t="str">
        <f>IF(FN_MC!K783="","*",FN_MC!K783)</f>
        <v>*</v>
      </c>
      <c r="O761" s="289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88" t="str">
        <f>IF(FN_MC!K784="","*",FN_MC!K784)</f>
        <v>*</v>
      </c>
      <c r="O762" s="288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89" t="str">
        <f>IF(FN_MC!K785="","*",FN_MC!K785)</f>
        <v>*</v>
      </c>
      <c r="O763" s="289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89" t="str">
        <f>IF(FN_MC!K786="","*",FN_MC!K786)</f>
        <v>*</v>
      </c>
      <c r="O764" s="289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88" t="str">
        <f>IF(FN_MC!K787="","*",FN_MC!K787)</f>
        <v>*</v>
      </c>
      <c r="O765" s="288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89" t="str">
        <f>IF(FN_MC!K788="","*",FN_MC!K788)</f>
        <v>*</v>
      </c>
      <c r="O766" s="289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89" t="str">
        <f>IF(FN_MC!K789="","*",FN_MC!K789)</f>
        <v>*</v>
      </c>
      <c r="O767" s="289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88" t="str">
        <f>IF(FN_MC!K790="","*",FN_MC!K790)</f>
        <v>*</v>
      </c>
      <c r="O768" s="288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89" t="str">
        <f>IF(FN_MC!K791="","*",FN_MC!K791)</f>
        <v>*</v>
      </c>
      <c r="O769" s="289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89" t="str">
        <f>IF(FN_MC!K792="","*",FN_MC!K792)</f>
        <v>*</v>
      </c>
      <c r="O770" s="289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88" t="str">
        <f>IF(FN_MC!K793="","*",FN_MC!K793)</f>
        <v>*</v>
      </c>
      <c r="O771" s="288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89" t="str">
        <f>IF(FN_MC!K794="","*",FN_MC!K794)</f>
        <v>*</v>
      </c>
      <c r="O772" s="289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89" t="str">
        <f>IF(FN_MC!K795="","*",FN_MC!K795)</f>
        <v>*</v>
      </c>
      <c r="O773" s="289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88" t="str">
        <f>IF(FN_MC!K796="","*",FN_MC!K796)</f>
        <v>*</v>
      </c>
      <c r="O774" s="288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89" t="str">
        <f>IF(FN_MC!K797="","*",FN_MC!K797)</f>
        <v>*</v>
      </c>
      <c r="O775" s="289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89" t="str">
        <f>IF(FN_MC!K798="","*",FN_MC!K798)</f>
        <v>*</v>
      </c>
      <c r="O776" s="289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88" t="str">
        <f>IF(FN_MC!K799="","*",FN_MC!K799)</f>
        <v>*</v>
      </c>
      <c r="O777" s="288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89" t="str">
        <f>IF(FN_MC!K800="","*",FN_MC!K800)</f>
        <v>*</v>
      </c>
      <c r="O778" s="289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89" t="str">
        <f>IF(FN_MC!K801="","*",FN_MC!K801)</f>
        <v>*</v>
      </c>
      <c r="O779" s="289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88" t="str">
        <f>IF(FN_MC!K802="","*",FN_MC!K802)</f>
        <v>*</v>
      </c>
      <c r="O780" s="288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89" t="str">
        <f>IF(FN_MC!K803="","*",FN_MC!K803)</f>
        <v>*</v>
      </c>
      <c r="O781" s="289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89" t="str">
        <f>IF(FN_MC!K804="","*",FN_MC!K804)</f>
        <v>*</v>
      </c>
      <c r="O782" s="289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88" t="str">
        <f>IF(FN_MC!K805="","*",FN_MC!K805)</f>
        <v>*</v>
      </c>
      <c r="O783" s="288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89" t="str">
        <f>IF(FN_MC!K806="","*",FN_MC!K806)</f>
        <v>*</v>
      </c>
      <c r="O784" s="289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89" t="str">
        <f>IF(FN_MC!K807="","*",FN_MC!K807)</f>
        <v>*</v>
      </c>
      <c r="O785" s="289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88" t="str">
        <f>IF(FN_MC!K808="","*",FN_MC!K808)</f>
        <v>*</v>
      </c>
      <c r="O786" s="288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89" t="str">
        <f>IF(FN_MC!K809="","*",FN_MC!K809)</f>
        <v>*</v>
      </c>
      <c r="O787" s="289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89" t="str">
        <f>IF(FN_MC!K810="","*",FN_MC!K810)</f>
        <v>*</v>
      </c>
      <c r="O788" s="289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88" t="str">
        <f>IF(FN_MC!K811="","*",FN_MC!K811)</f>
        <v>*</v>
      </c>
      <c r="O789" s="288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89" t="str">
        <f>IF(FN_MC!K812="","*",FN_MC!K812)</f>
        <v>*</v>
      </c>
      <c r="O790" s="289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89" t="str">
        <f>IF(FN_MC!K813="","*",FN_MC!K813)</f>
        <v>*</v>
      </c>
      <c r="O791" s="289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88" t="str">
        <f>IF(FN_MC!K814="","*",FN_MC!K814)</f>
        <v>*</v>
      </c>
      <c r="O792" s="288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89" t="str">
        <f>IF(FN_MC!K815="","*",FN_MC!K815)</f>
        <v>*</v>
      </c>
      <c r="O793" s="289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89" t="str">
        <f>IF(FN_MC!K816="","*",FN_MC!K816)</f>
        <v>*</v>
      </c>
      <c r="O794" s="289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88" t="str">
        <f>IF(FN_MC!K817="","*",FN_MC!K817)</f>
        <v>*</v>
      </c>
      <c r="O795" s="288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89" t="str">
        <f>IF(FN_MC!K818="","*",FN_MC!K818)</f>
        <v>*</v>
      </c>
      <c r="O796" s="289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89" t="str">
        <f>IF(FN_MC!K819="","*",FN_MC!K819)</f>
        <v>*</v>
      </c>
      <c r="O797" s="289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88" t="str">
        <f>IF(FN_MC!K820="","*",FN_MC!K820)</f>
        <v>*</v>
      </c>
      <c r="O798" s="288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89" t="str">
        <f>IF(FN_MC!K821="","*",FN_MC!K821)</f>
        <v>*</v>
      </c>
      <c r="O799" s="289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89" t="str">
        <f>IF(FN_MC!K822="","*",FN_MC!K822)</f>
        <v>*</v>
      </c>
      <c r="O800" s="289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88" t="str">
        <f>IF(FN_MC!K823="","*",FN_MC!K823)</f>
        <v>*</v>
      </c>
      <c r="O801" s="288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89" t="str">
        <f>IF(FN_MC!K824="","*",FN_MC!K824)</f>
        <v>*</v>
      </c>
      <c r="O802" s="289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89" t="str">
        <f>IF(FN_MC!K825="","*",FN_MC!K825)</f>
        <v>*</v>
      </c>
      <c r="O803" s="289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88" t="str">
        <f>IF(FN_MC!K826="","*",FN_MC!K826)</f>
        <v>*</v>
      </c>
      <c r="O804" s="288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89" t="str">
        <f>IF(FN_MC!K827="","*",FN_MC!K827)</f>
        <v>*</v>
      </c>
      <c r="O805" s="289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89" t="str">
        <f>IF(FN_MC!K828="","*",FN_MC!K828)</f>
        <v>*</v>
      </c>
      <c r="O806" s="289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88" t="str">
        <f>IF(FN_MC!K829="","*",FN_MC!K829)</f>
        <v>*</v>
      </c>
      <c r="O807" s="288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89" t="str">
        <f>IF(FN_MC!K830="","*",FN_MC!K830)</f>
        <v>*</v>
      </c>
      <c r="O808" s="289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89" t="str">
        <f>IF(FN_MC!K831="","*",FN_MC!K831)</f>
        <v>*</v>
      </c>
      <c r="O809" s="289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88" t="str">
        <f>IF(FN_MC!K832="","*",FN_MC!K832)</f>
        <v>*</v>
      </c>
      <c r="O810" s="288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89" t="str">
        <f>IF(FN_MC!K833="","*",FN_MC!K833)</f>
        <v>*</v>
      </c>
      <c r="O811" s="289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89" t="str">
        <f>IF(FN_MC!K834="","*",FN_MC!K834)</f>
        <v>*</v>
      </c>
      <c r="O812" s="289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88" t="str">
        <f>IF(FN_MC!K835="","*",FN_MC!K835)</f>
        <v>*</v>
      </c>
      <c r="O813" s="288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89" t="str">
        <f>IF(FN_MC!K836="","*",FN_MC!K836)</f>
        <v>*</v>
      </c>
      <c r="O814" s="289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89" t="str">
        <f>IF(FN_MC!K837="","*",FN_MC!K837)</f>
        <v>*</v>
      </c>
      <c r="O815" s="289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88" t="str">
        <f>IF(FN_MC!K838="","*",FN_MC!K838)</f>
        <v>*</v>
      </c>
      <c r="O816" s="288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89" t="str">
        <f>IF(FN_MC!K839="","*",FN_MC!K839)</f>
        <v>*</v>
      </c>
      <c r="O817" s="289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89" t="str">
        <f>IF(FN_MC!K840="","*",FN_MC!K840)</f>
        <v>*</v>
      </c>
      <c r="O818" s="289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88" t="str">
        <f>IF(FN_MC!K841="","*",FN_MC!K841)</f>
        <v>*</v>
      </c>
      <c r="O819" s="288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89" t="str">
        <f>IF(FN_MC!K842="","*",FN_MC!K842)</f>
        <v>*</v>
      </c>
      <c r="O820" s="289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89" t="str">
        <f>IF(FN_MC!K843="","*",FN_MC!K843)</f>
        <v>*</v>
      </c>
      <c r="O821" s="289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88" t="str">
        <f>IF(FN_MC!K844="","*",FN_MC!K844)</f>
        <v>*</v>
      </c>
      <c r="O822" s="288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89" t="str">
        <f>IF(FN_MC!K845="","*",FN_MC!K845)</f>
        <v>*</v>
      </c>
      <c r="O823" s="289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89" t="str">
        <f>IF(FN_MC!K846="","*",FN_MC!K846)</f>
        <v>*</v>
      </c>
      <c r="O824" s="289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88" t="str">
        <f>IF(FN_MC!K847="","*",FN_MC!K847)</f>
        <v>*</v>
      </c>
      <c r="O825" s="288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89" t="str">
        <f>IF(FN_MC!K848="","*",FN_MC!K848)</f>
        <v>*</v>
      </c>
      <c r="O826" s="289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89" t="str">
        <f>IF(FN_MC!K849="","*",FN_MC!K849)</f>
        <v>*</v>
      </c>
      <c r="O827" s="289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88" t="str">
        <f>IF(FN_MC!K850="","*",FN_MC!K850)</f>
        <v>*</v>
      </c>
      <c r="O828" s="288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89" t="str">
        <f>IF(FN_MC!K851="","*",FN_MC!K851)</f>
        <v>*</v>
      </c>
      <c r="O829" s="289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89" t="str">
        <f>IF(FN_MC!K852="","*",FN_MC!K852)</f>
        <v>*</v>
      </c>
      <c r="O830" s="289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88" t="str">
        <f>IF(FN_MC!K853="","*",FN_MC!K853)</f>
        <v>*</v>
      </c>
      <c r="O831" s="288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89" t="str">
        <f>IF(FN_MC!K854="","*",FN_MC!K854)</f>
        <v>*</v>
      </c>
      <c r="O832" s="289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89" t="str">
        <f>IF(FN_MC!K855="","*",FN_MC!K855)</f>
        <v>*</v>
      </c>
      <c r="O833" s="289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88" t="str">
        <f>IF(FN_MC!K856="","*",FN_MC!K856)</f>
        <v>*</v>
      </c>
      <c r="O834" s="288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89" t="str">
        <f>IF(FN_MC!K857="","*",FN_MC!K857)</f>
        <v>*</v>
      </c>
      <c r="O835" s="289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89" t="str">
        <f>IF(FN_MC!K858="","*",FN_MC!K858)</f>
        <v>*</v>
      </c>
      <c r="O836" s="289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88" t="str">
        <f>IF(FN_MC!K859="","*",FN_MC!K859)</f>
        <v>*</v>
      </c>
      <c r="O837" s="288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89" t="str">
        <f>IF(FN_MC!K860="","*",FN_MC!K860)</f>
        <v>*</v>
      </c>
      <c r="O838" s="289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89" t="str">
        <f>IF(FN_MC!K861="","*",FN_MC!K861)</f>
        <v>*</v>
      </c>
      <c r="O839" s="289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88" t="str">
        <f>IF(FN_MC!K862="","*",FN_MC!K862)</f>
        <v>*</v>
      </c>
      <c r="O840" s="288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89" t="str">
        <f>IF(FN_MC!K863="","*",FN_MC!K863)</f>
        <v>*</v>
      </c>
      <c r="O841" s="289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89" t="str">
        <f>IF(FN_MC!K864="","*",FN_MC!K864)</f>
        <v>*</v>
      </c>
      <c r="O842" s="289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88" t="str">
        <f>IF(FN_MC!K865="","*",FN_MC!K865)</f>
        <v>*</v>
      </c>
      <c r="O843" s="288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89" t="str">
        <f>IF(FN_MC!K866="","*",FN_MC!K866)</f>
        <v>*</v>
      </c>
      <c r="O844" s="289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89" t="str">
        <f>IF(FN_MC!K867="","*",FN_MC!K867)</f>
        <v>*</v>
      </c>
      <c r="O845" s="289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88" t="str">
        <f>IF(FN_MC!K868="","*",FN_MC!K868)</f>
        <v>*</v>
      </c>
      <c r="O846" s="288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89" t="str">
        <f>IF(FN_MC!K869="","*",FN_MC!K869)</f>
        <v>*</v>
      </c>
      <c r="O847" s="289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89" t="str">
        <f>IF(FN_MC!K870="","*",FN_MC!K870)</f>
        <v>*</v>
      </c>
      <c r="O848" s="289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88" t="str">
        <f>IF(FN_MC!K871="","*",FN_MC!K871)</f>
        <v>*</v>
      </c>
      <c r="O849" s="288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89" t="str">
        <f>IF(FN_MC!K872="","*",FN_MC!K872)</f>
        <v>*</v>
      </c>
      <c r="O850" s="289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89" t="str">
        <f>IF(FN_MC!K873="","*",FN_MC!K873)</f>
        <v>*</v>
      </c>
      <c r="O851" s="289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88" t="str">
        <f>IF(FN_MC!K874="","*",FN_MC!K874)</f>
        <v>*</v>
      </c>
      <c r="O852" s="288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89" t="str">
        <f>IF(FN_MC!K875="","*",FN_MC!K875)</f>
        <v>*</v>
      </c>
      <c r="O853" s="289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89" t="str">
        <f>IF(FN_MC!K876="","*",FN_MC!K876)</f>
        <v>*</v>
      </c>
      <c r="O854" s="289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88" t="str">
        <f>IF(FN_MC!K877="","*",FN_MC!K877)</f>
        <v>*</v>
      </c>
      <c r="O855" s="288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89" t="str">
        <f>IF(FN_MC!K878="","*",FN_MC!K878)</f>
        <v>*</v>
      </c>
      <c r="O856" s="289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89" t="str">
        <f>IF(FN_MC!K879="","*",FN_MC!K879)</f>
        <v>*</v>
      </c>
      <c r="O857" s="289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88" t="str">
        <f>IF(FN_MC!K880="","*",FN_MC!K880)</f>
        <v>*</v>
      </c>
      <c r="O858" s="288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89" t="str">
        <f>IF(FN_MC!K881="","*",FN_MC!K881)</f>
        <v>*</v>
      </c>
      <c r="O859" s="289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89" t="str">
        <f>IF(FN_MC!K882="","*",FN_MC!K882)</f>
        <v>*</v>
      </c>
      <c r="O860" s="289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88" t="str">
        <f>IF(FN_MC!K883="","*",FN_MC!K883)</f>
        <v>*</v>
      </c>
      <c r="O861" s="288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89" t="str">
        <f>IF(FN_MC!K884="","*",FN_MC!K884)</f>
        <v>*</v>
      </c>
      <c r="O862" s="289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89" t="str">
        <f>IF(FN_MC!K885="","*",FN_MC!K885)</f>
        <v>*</v>
      </c>
      <c r="O863" s="289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88" t="str">
        <f>IF(FN_MC!K886="","*",FN_MC!K886)</f>
        <v>*</v>
      </c>
      <c r="O864" s="288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89" t="str">
        <f>IF(FN_MC!K887="","*",FN_MC!K887)</f>
        <v>*</v>
      </c>
      <c r="O865" s="289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89" t="str">
        <f>IF(FN_MC!K888="","*",FN_MC!K888)</f>
        <v>*</v>
      </c>
      <c r="O866" s="289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88" t="str">
        <f>IF(FN_MC!K889="","*",FN_MC!K889)</f>
        <v>*</v>
      </c>
      <c r="O867" s="288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89" t="str">
        <f>IF(FN_MC!K890="","*",FN_MC!K890)</f>
        <v>*</v>
      </c>
      <c r="O868" s="289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89" t="str">
        <f>IF(FN_MC!K891="","*",FN_MC!K891)</f>
        <v>*</v>
      </c>
      <c r="O869" s="289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88" t="str">
        <f>IF(FN_MC!K892="","*",FN_MC!K892)</f>
        <v>*</v>
      </c>
      <c r="O870" s="288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89" t="str">
        <f>IF(FN_MC!K893="","*",FN_MC!K893)</f>
        <v>*</v>
      </c>
      <c r="O871" s="289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89" t="str">
        <f>IF(FN_MC!K894="","*",FN_MC!K894)</f>
        <v>*</v>
      </c>
      <c r="O872" s="289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88" t="str">
        <f>IF(FN_MC!K895="","*",FN_MC!K895)</f>
        <v>*</v>
      </c>
      <c r="O873" s="288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89" t="str">
        <f>IF(FN_MC!K896="","*",FN_MC!K896)</f>
        <v>*</v>
      </c>
      <c r="O874" s="289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89" t="str">
        <f>IF(FN_MC!K897="","*",FN_MC!K897)</f>
        <v>*</v>
      </c>
      <c r="O875" s="289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88" t="str">
        <f>IF(FN_MC!K898="","*",FN_MC!K898)</f>
        <v>*</v>
      </c>
      <c r="O876" s="288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89" t="str">
        <f>IF(FN_MC!K899="","*",FN_MC!K899)</f>
        <v>*</v>
      </c>
      <c r="O877" s="289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89" t="str">
        <f>IF(FN_MC!K900="","*",FN_MC!K900)</f>
        <v>*</v>
      </c>
      <c r="O878" s="289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88" t="str">
        <f>IF(FN_MC!K901="","*",FN_MC!K901)</f>
        <v>*</v>
      </c>
      <c r="O879" s="288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89" t="str">
        <f>IF(FN_MC!K902="","*",FN_MC!K902)</f>
        <v>*</v>
      </c>
      <c r="O880" s="289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89" t="str">
        <f>IF(FN_MC!K903="","*",FN_MC!K903)</f>
        <v>*</v>
      </c>
      <c r="O881" s="289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88" t="str">
        <f>IF(FN_MC!K904="","*",FN_MC!K904)</f>
        <v>*</v>
      </c>
      <c r="O882" s="288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89" t="str">
        <f>IF(FN_MC!K905="","*",FN_MC!K905)</f>
        <v>*</v>
      </c>
      <c r="O883" s="289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89" t="str">
        <f>IF(FN_MC!K906="","*",FN_MC!K906)</f>
        <v>*</v>
      </c>
      <c r="O884" s="289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88" t="str">
        <f>IF(FN_MC!K907="","*",FN_MC!K907)</f>
        <v>*</v>
      </c>
      <c r="O885" s="288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89" t="str">
        <f>IF(FN_MC!K908="","*",FN_MC!K908)</f>
        <v>*</v>
      </c>
      <c r="O886" s="289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89" t="str">
        <f>IF(FN_MC!K909="","*",FN_MC!K909)</f>
        <v>*</v>
      </c>
      <c r="O887" s="289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88" t="str">
        <f>IF(FN_MC!K910="","*",FN_MC!K910)</f>
        <v>*</v>
      </c>
      <c r="O888" s="288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89" t="str">
        <f>IF(FN_MC!K911="","*",FN_MC!K911)</f>
        <v>*</v>
      </c>
      <c r="O889" s="289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89" t="str">
        <f>IF(FN_MC!K912="","*",FN_MC!K912)</f>
        <v>*</v>
      </c>
      <c r="O890" s="289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88" t="str">
        <f>IF(FN_MC!K913="","*",FN_MC!K913)</f>
        <v>*</v>
      </c>
      <c r="O891" s="288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89" t="str">
        <f>IF(FN_MC!K914="","*",FN_MC!K914)</f>
        <v>*</v>
      </c>
      <c r="O892" s="289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89" t="str">
        <f>IF(FN_MC!K915="","*",FN_MC!K915)</f>
        <v>*</v>
      </c>
      <c r="O893" s="289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88" t="str">
        <f>IF(FN_MC!K916="","*",FN_MC!K916)</f>
        <v>*</v>
      </c>
      <c r="O894" s="288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89" t="str">
        <f>IF(FN_MC!K917="","*",FN_MC!K917)</f>
        <v>*</v>
      </c>
      <c r="O895" s="289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89" t="str">
        <f>IF(FN_MC!K918="","*",FN_MC!K918)</f>
        <v>*</v>
      </c>
      <c r="O896" s="289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88" t="str">
        <f>IF(FN_MC!K919="","*",FN_MC!K919)</f>
        <v>*</v>
      </c>
      <c r="O897" s="288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89" t="str">
        <f>IF(FN_MC!K920="","*",FN_MC!K920)</f>
        <v>*</v>
      </c>
      <c r="O898" s="289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89" t="str">
        <f>IF(FN_MC!K921="","*",FN_MC!K921)</f>
        <v>*</v>
      </c>
      <c r="O899" s="289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88" t="str">
        <f>IF(FN_MC!K922="","*",FN_MC!K922)</f>
        <v>*</v>
      </c>
      <c r="O900" s="288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89" t="str">
        <f>IF(FN_MC!K923="","*",FN_MC!K923)</f>
        <v>*</v>
      </c>
      <c r="O901" s="289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89" t="str">
        <f>IF(FN_MC!K924="","*",FN_MC!K924)</f>
        <v>*</v>
      </c>
      <c r="O902" s="289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88" t="str">
        <f>IF(FN_MC!K925="","*",FN_MC!K925)</f>
        <v>*</v>
      </c>
      <c r="O903" s="288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89" t="str">
        <f>IF(FN_MC!K926="","*",FN_MC!K926)</f>
        <v>*</v>
      </c>
      <c r="O904" s="289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89" t="str">
        <f>IF(FN_MC!K927="","*",FN_MC!K927)</f>
        <v>*</v>
      </c>
      <c r="O905" s="289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88" t="str">
        <f>IF(FN_MC!K928="","*",FN_MC!K928)</f>
        <v>*</v>
      </c>
      <c r="O906" s="288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89" t="str">
        <f>IF(FN_MC!K929="","*",FN_MC!K929)</f>
        <v>*</v>
      </c>
      <c r="O907" s="289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89" t="str">
        <f>IF(FN_MC!K930="","*",FN_MC!K930)</f>
        <v>*</v>
      </c>
      <c r="O908" s="289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88" t="str">
        <f>IF(FN_MC!K931="","*",FN_MC!K931)</f>
        <v>*</v>
      </c>
      <c r="O909" s="288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89" t="str">
        <f>IF(FN_MC!K932="","*",FN_MC!K932)</f>
        <v>*</v>
      </c>
      <c r="O910" s="289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89" t="str">
        <f>IF(FN_MC!K933="","*",FN_MC!K933)</f>
        <v>*</v>
      </c>
      <c r="O911" s="289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88" t="str">
        <f>IF(FN_MC!K934="","*",FN_MC!K934)</f>
        <v>*</v>
      </c>
      <c r="O912" s="288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89" t="str">
        <f>IF(FN_MC!K935="","*",FN_MC!K935)</f>
        <v>*</v>
      </c>
      <c r="O913" s="289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89" t="str">
        <f>IF(FN_MC!K936="","*",FN_MC!K936)</f>
        <v>*</v>
      </c>
      <c r="O914" s="289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88" t="str">
        <f>IF(FN_MC!K937="","*",FN_MC!K937)</f>
        <v>*</v>
      </c>
      <c r="O915" s="288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89" t="str">
        <f>IF(FN_MC!K938="","*",FN_MC!K938)</f>
        <v>*</v>
      </c>
      <c r="O916" s="289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89" t="str">
        <f>IF(FN_MC!K939="","*",FN_MC!K939)</f>
        <v>*</v>
      </c>
      <c r="O917" s="289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88" t="str">
        <f>IF(FN_MC!K940="","*",FN_MC!K940)</f>
        <v>*</v>
      </c>
      <c r="O918" s="288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89" t="str">
        <f>IF(FN_MC!K941="","*",FN_MC!K941)</f>
        <v>*</v>
      </c>
      <c r="O919" s="289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89" t="str">
        <f>IF(FN_MC!K942="","*",FN_MC!K942)</f>
        <v>*</v>
      </c>
      <c r="O920" s="289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88" t="str">
        <f>IF(FN_MC!K943="","*",FN_MC!K943)</f>
        <v>*</v>
      </c>
      <c r="O921" s="288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89" t="str">
        <f>IF(FN_MC!K944="","*",FN_MC!K944)</f>
        <v>*</v>
      </c>
      <c r="O922" s="289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89" t="str">
        <f>IF(FN_MC!K945="","*",FN_MC!K945)</f>
        <v>*</v>
      </c>
      <c r="O923" s="289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88" t="str">
        <f>IF(FN_MC!K946="","*",FN_MC!K946)</f>
        <v>*</v>
      </c>
      <c r="O924" s="288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89" t="str">
        <f>IF(FN_MC!K947="","*",FN_MC!K947)</f>
        <v>*</v>
      </c>
      <c r="O925" s="289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89" t="str">
        <f>IF(FN_MC!K948="","*",FN_MC!K948)</f>
        <v>*</v>
      </c>
      <c r="O926" s="289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88" t="str">
        <f>IF(FN_MC!K949="","*",FN_MC!K949)</f>
        <v>*</v>
      </c>
      <c r="O927" s="288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89" t="str">
        <f>IF(FN_MC!K950="","*",FN_MC!K950)</f>
        <v>*</v>
      </c>
      <c r="O928" s="289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89" t="str">
        <f>IF(FN_MC!K951="","*",FN_MC!K951)</f>
        <v>*</v>
      </c>
      <c r="O929" s="289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88" t="str">
        <f>IF(FN_MC!K952="","*",FN_MC!K952)</f>
        <v>*</v>
      </c>
      <c r="O930" s="288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89" t="str">
        <f>IF(FN_MC!K953="","*",FN_MC!K953)</f>
        <v>*</v>
      </c>
      <c r="O931" s="289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89" t="str">
        <f>IF(FN_MC!K954="","*",FN_MC!K954)</f>
        <v>*</v>
      </c>
      <c r="O932" s="289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88" t="str">
        <f>IF(FN_MC!K955="","*",FN_MC!K955)</f>
        <v>*</v>
      </c>
      <c r="O933" s="288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89" t="str">
        <f>IF(FN_MC!K956="","*",FN_MC!K956)</f>
        <v>*</v>
      </c>
      <c r="O934" s="289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89" t="str">
        <f>IF(FN_MC!K957="","*",FN_MC!K957)</f>
        <v>*</v>
      </c>
      <c r="O935" s="289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88" t="str">
        <f>IF(FN_MC!K958="","*",FN_MC!K958)</f>
        <v>*</v>
      </c>
      <c r="O936" s="288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89" t="str">
        <f>IF(FN_MC!K959="","*",FN_MC!K959)</f>
        <v>*</v>
      </c>
      <c r="O937" s="289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89" t="str">
        <f>IF(FN_MC!K960="","*",FN_MC!K960)</f>
        <v>*</v>
      </c>
      <c r="O938" s="289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88" t="str">
        <f>IF(FN_MC!K961="","*",FN_MC!K961)</f>
        <v>*</v>
      </c>
      <c r="O939" s="288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89" t="str">
        <f>IF(FN_MC!K962="","*",FN_MC!K962)</f>
        <v>*</v>
      </c>
      <c r="O940" s="289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89" t="str">
        <f>IF(FN_MC!K963="","*",FN_MC!K963)</f>
        <v>*</v>
      </c>
      <c r="O941" s="289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88" t="str">
        <f>IF(FN_MC!K964="","*",FN_MC!K964)</f>
        <v>*</v>
      </c>
      <c r="O942" s="288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89" t="str">
        <f>IF(FN_MC!K965="","*",FN_MC!K965)</f>
        <v>*</v>
      </c>
      <c r="O943" s="289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89" t="str">
        <f>IF(FN_MC!K966="","*",FN_MC!K966)</f>
        <v>*</v>
      </c>
      <c r="O944" s="289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88" t="str">
        <f>IF(FN_MC!K967="","*",FN_MC!K967)</f>
        <v>*</v>
      </c>
      <c r="O945" s="288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89" t="str">
        <f>IF(FN_MC!K968="","*",FN_MC!K968)</f>
        <v>*</v>
      </c>
      <c r="O946" s="289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89" t="str">
        <f>IF(FN_MC!K969="","*",FN_MC!K969)</f>
        <v>*</v>
      </c>
      <c r="O947" s="289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88" t="str">
        <f>IF(FN_MC!K970="","*",FN_MC!K970)</f>
        <v>*</v>
      </c>
      <c r="O948" s="288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89" t="str">
        <f>IF(FN_MC!K971="","*",FN_MC!K971)</f>
        <v>*</v>
      </c>
      <c r="O949" s="289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89" t="str">
        <f>IF(FN_MC!K972="","*",FN_MC!K972)</f>
        <v>*</v>
      </c>
      <c r="O950" s="289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88" t="str">
        <f>IF(FN_MC!K973="","*",FN_MC!K973)</f>
        <v>*</v>
      </c>
      <c r="O951" s="288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89" t="str">
        <f>IF(FN_MC!K974="","*",FN_MC!K974)</f>
        <v>*</v>
      </c>
      <c r="O952" s="289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89" t="str">
        <f>IF(FN_MC!K975="","*",FN_MC!K975)</f>
        <v>*</v>
      </c>
      <c r="O953" s="289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88" t="str">
        <f>IF(FN_MC!K976="","*",FN_MC!K976)</f>
        <v>*</v>
      </c>
      <c r="O954" s="288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89" t="str">
        <f>IF(FN_MC!K977="","*",FN_MC!K977)</f>
        <v>*</v>
      </c>
      <c r="O955" s="289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89" t="str">
        <f>IF(FN_MC!K978="","*",FN_MC!K978)</f>
        <v>*</v>
      </c>
      <c r="O956" s="289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88" t="str">
        <f>IF(FN_MC!K979="","*",FN_MC!K979)</f>
        <v>*</v>
      </c>
      <c r="O957" s="288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89" t="str">
        <f>IF(FN_MC!K980="","*",FN_MC!K980)</f>
        <v>*</v>
      </c>
      <c r="O958" s="289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89" t="str">
        <f>IF(FN_MC!K981="","*",FN_MC!K981)</f>
        <v>*</v>
      </c>
      <c r="O959" s="289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88" t="str">
        <f>IF(FN_MC!K982="","*",FN_MC!K982)</f>
        <v>*</v>
      </c>
      <c r="O960" s="288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89" t="str">
        <f>IF(FN_MC!K983="","*",FN_MC!K983)</f>
        <v>*</v>
      </c>
      <c r="O961" s="289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89" t="str">
        <f>IF(FN_MC!K984="","*",FN_MC!K984)</f>
        <v>*</v>
      </c>
      <c r="O962" s="289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88" t="str">
        <f>IF(FN_MC!K985="","*",FN_MC!K985)</f>
        <v>*</v>
      </c>
      <c r="O963" s="288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89" t="str">
        <f>IF(FN_MC!K986="","*",FN_MC!K986)</f>
        <v>*</v>
      </c>
      <c r="O964" s="289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89" t="str">
        <f>IF(FN_MC!K987="","*",FN_MC!K987)</f>
        <v>*</v>
      </c>
      <c r="O965" s="289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88" t="str">
        <f>IF(FN_MC!K988="","*",FN_MC!K988)</f>
        <v>*</v>
      </c>
      <c r="O966" s="288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89" t="str">
        <f>IF(FN_MC!K989="","*",FN_MC!K989)</f>
        <v>*</v>
      </c>
      <c r="O967" s="289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89" t="str">
        <f>IF(FN_MC!K990="","*",FN_MC!K990)</f>
        <v>*</v>
      </c>
      <c r="O968" s="289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88" t="str">
        <f>IF(FN_MC!K991="","*",FN_MC!K991)</f>
        <v>*</v>
      </c>
      <c r="O969" s="288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89" t="str">
        <f>IF(FN_MC!K992="","*",FN_MC!K992)</f>
        <v>*</v>
      </c>
      <c r="O970" s="289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89" t="str">
        <f>IF(FN_MC!K993="","*",FN_MC!K993)</f>
        <v>*</v>
      </c>
      <c r="O971" s="289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88" t="str">
        <f>IF(FN_MC!K994="","*",FN_MC!K994)</f>
        <v>*</v>
      </c>
      <c r="O972" s="288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89" t="str">
        <f>IF(FN_MC!K995="","*",FN_MC!K995)</f>
        <v>*</v>
      </c>
      <c r="O973" s="289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89" t="str">
        <f>IF(FN_MC!K996="","*",FN_MC!K996)</f>
        <v>*</v>
      </c>
      <c r="O974" s="289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88" t="str">
        <f>IF(FN_MC!K997="","*",FN_MC!K997)</f>
        <v>*</v>
      </c>
      <c r="O975" s="288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89" t="str">
        <f>IF(FN_MC!K998="","*",FN_MC!K998)</f>
        <v>*</v>
      </c>
      <c r="O976" s="289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89" t="str">
        <f>IF(FN_MC!K999="","*",FN_MC!K999)</f>
        <v>*</v>
      </c>
      <c r="O977" s="289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88" t="str">
        <f>IF(FN_MC!K1000="","*",FN_MC!K1000)</f>
        <v>*</v>
      </c>
      <c r="O978" s="288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89" t="str">
        <f>IF(FN_MC!K1001="","*",FN_MC!K1001)</f>
        <v>*</v>
      </c>
      <c r="O979" s="289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89" t="str">
        <f>IF(FN_MC!K1002="","*",FN_MC!K1002)</f>
        <v>*</v>
      </c>
      <c r="O980" s="289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88" t="str">
        <f>IF(FN_MC!K1003="","*",FN_MC!K1003)</f>
        <v>*</v>
      </c>
      <c r="O981" s="288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89" t="str">
        <f>IF(FN_MC!K1004="","*",FN_MC!K1004)</f>
        <v>*</v>
      </c>
      <c r="O982" s="289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89" t="str">
        <f>IF(FN_MC!K1005="","*",FN_MC!K1005)</f>
        <v>*</v>
      </c>
      <c r="O983" s="289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88" t="str">
        <f>IF(FN_MC!K1006="","*",FN_MC!K1006)</f>
        <v>*</v>
      </c>
      <c r="O984" s="288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89" t="str">
        <f>IF(FN_MC!K1007="","*",FN_MC!K1007)</f>
        <v>*</v>
      </c>
      <c r="O985" s="289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89" t="str">
        <f>IF(FN_MC!K1008="","*",FN_MC!K1008)</f>
        <v>*</v>
      </c>
      <c r="O986" s="289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88" t="str">
        <f>IF(FN_MC!K1009="","*",FN_MC!K1009)</f>
        <v>*</v>
      </c>
      <c r="O987" s="288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89" t="str">
        <f>IF(FN_MC!K1010="","*",FN_MC!K1010)</f>
        <v>*</v>
      </c>
      <c r="O988" s="289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89" t="str">
        <f>IF(FN_MC!K1011="","*",FN_MC!K1011)</f>
        <v>*</v>
      </c>
      <c r="O989" s="289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88" t="str">
        <f>IF(FN_MC!K1012="","*",FN_MC!K1012)</f>
        <v>*</v>
      </c>
      <c r="O990" s="288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89" t="str">
        <f>IF(FN_MC!K1013="","*",FN_MC!K1013)</f>
        <v>*</v>
      </c>
      <c r="O991" s="289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89" t="str">
        <f>IF(FN_MC!K1014="","*",FN_MC!K1014)</f>
        <v>*</v>
      </c>
      <c r="O992" s="289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88" t="str">
        <f>IF(FN_MC!K1015="","*",FN_MC!K1015)</f>
        <v>*</v>
      </c>
      <c r="O993" s="288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89" t="str">
        <f>IF(FN_MC!K1016="","*",FN_MC!K1016)</f>
        <v>*</v>
      </c>
      <c r="O994" s="289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89" t="str">
        <f>IF(FN_MC!K1017="","*",FN_MC!K1017)</f>
        <v>*</v>
      </c>
      <c r="O995" s="289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88" t="str">
        <f>IF(FN_MC!K1018="","*",FN_MC!K1018)</f>
        <v>*</v>
      </c>
      <c r="O996" s="288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89" t="str">
        <f>IF(FN_MC!K1019="","*",FN_MC!K1019)</f>
        <v>*</v>
      </c>
      <c r="O997" s="289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89" t="str">
        <f>IF(FN_MC!K1020="","*",FN_MC!K1020)</f>
        <v>*</v>
      </c>
      <c r="O998" s="289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88" t="str">
        <f>IF(FN_MC!K1021="","*",FN_MC!K1021)</f>
        <v>*</v>
      </c>
      <c r="O999" s="288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89" t="str">
        <f>IF(FN_MC!K1022="","*",FN_MC!K1022)</f>
        <v>*</v>
      </c>
      <c r="O1000" s="289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89" t="str">
        <f>IF(FN_MC!K1023="","*",FN_MC!K1023)</f>
        <v>*</v>
      </c>
      <c r="O1001" s="289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88" t="str">
        <f>IF(FN_MC!K1024="","*",FN_MC!K1024)</f>
        <v>*</v>
      </c>
      <c r="O1002" s="288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89" t="str">
        <f>IF(FN_MC!K1025="","*",FN_MC!K1025)</f>
        <v>*</v>
      </c>
      <c r="O1003" s="289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89" t="str">
        <f>IF(FN_MC!K1026="","*",FN_MC!K1026)</f>
        <v>*</v>
      </c>
      <c r="O1004" s="289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88" t="str">
        <f>IF(FN_MC!K1027="","*",FN_MC!K1027)</f>
        <v>*</v>
      </c>
      <c r="O1005" s="288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89" t="str">
        <f>IF(FN_MC!K1028="","*",FN_MC!K1028)</f>
        <v>*</v>
      </c>
      <c r="O1006" s="289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89" t="str">
        <f>IF(FN_MC!K1029="","*",FN_MC!K1029)</f>
        <v>*</v>
      </c>
      <c r="O1007" s="289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88" t="str">
        <f>IF(FN_MC!K1030="","*",FN_MC!K1030)</f>
        <v>*</v>
      </c>
      <c r="O1008" s="288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89" t="str">
        <f>IF(FN_MC!K1031="","*",FN_MC!K1031)</f>
        <v>*</v>
      </c>
      <c r="O1009" s="289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89" t="str">
        <f>IF(FN_MC!K1032="","*",FN_MC!K1032)</f>
        <v>*</v>
      </c>
      <c r="O1010" s="289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88" t="str">
        <f>IF(FN_MC!K1033="","*",FN_MC!K1033)</f>
        <v>*</v>
      </c>
      <c r="O1011" s="288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89" t="str">
        <f>IF(FN_MC!K1034="","*",FN_MC!K1034)</f>
        <v>*</v>
      </c>
      <c r="O1012" s="289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89" t="str">
        <f>IF(FN_MC!K1035="","*",FN_MC!K1035)</f>
        <v>*</v>
      </c>
      <c r="O1013" s="289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88" t="str">
        <f>IF(FN_MC!K1036="","*",FN_MC!K1036)</f>
        <v>*</v>
      </c>
      <c r="O1014" s="288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89" t="str">
        <f>IF(FN_MC!K1037="","*",FN_MC!K1037)</f>
        <v>*</v>
      </c>
      <c r="O1015" s="289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89" t="str">
        <f>IF(FN_MC!K1038="","*",FN_MC!K1038)</f>
        <v>*</v>
      </c>
      <c r="O1016" s="289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88" t="str">
        <f>IF(FN_MC!K1039="","*",FN_MC!K1039)</f>
        <v>*</v>
      </c>
      <c r="O1017" s="288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89" t="str">
        <f>IF(FN_MC!K1040="","*",FN_MC!K1040)</f>
        <v>*</v>
      </c>
      <c r="O1018" s="289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89" t="str">
        <f>IF(FN_MC!K1041="","*",FN_MC!K1041)</f>
        <v>*</v>
      </c>
      <c r="O1019" s="289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88" t="str">
        <f>IF(FN_MC!K1042="","*",FN_MC!K1042)</f>
        <v>*</v>
      </c>
      <c r="O1020" s="288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89" t="str">
        <f>IF(FN_MC!K1043="","*",FN_MC!K1043)</f>
        <v>*</v>
      </c>
      <c r="O1021" s="289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89" t="str">
        <f>IF(FN_MC!K1044="","*",FN_MC!K1044)</f>
        <v>*</v>
      </c>
      <c r="O1022" s="289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88" t="str">
        <f>IF(FN_MC!K1045="","*",FN_MC!K1045)</f>
        <v>*</v>
      </c>
      <c r="O1023" s="288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89" t="str">
        <f>IF(FN_MC!K1046="","*",FN_MC!K1046)</f>
        <v>*</v>
      </c>
      <c r="O1024" s="289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89" t="str">
        <f>IF(FN_MC!K1047="","*",FN_MC!K1047)</f>
        <v>*</v>
      </c>
      <c r="O1025" s="289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88" t="str">
        <f>IF(FN_MC!K1048="","*",FN_MC!K1048)</f>
        <v>*</v>
      </c>
      <c r="O1026" s="288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89" t="str">
        <f>IF(FN_MC!K1049="","*",FN_MC!K1049)</f>
        <v>*</v>
      </c>
      <c r="O1027" s="289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89" t="str">
        <f>IF(FN_MC!K1050="","*",FN_MC!K1050)</f>
        <v>*</v>
      </c>
      <c r="O1028" s="289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88" t="str">
        <f>IF(FN_MC!K1051="","*",FN_MC!K1051)</f>
        <v>*</v>
      </c>
      <c r="O1029" s="288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89" t="str">
        <f>IF(FN_MC!K1052="","*",FN_MC!K1052)</f>
        <v>*</v>
      </c>
      <c r="O1030" s="289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89" t="str">
        <f>IF(FN_MC!K1053="","*",FN_MC!K1053)</f>
        <v>*</v>
      </c>
      <c r="O1031" s="289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88" t="str">
        <f>IF(FN_MC!K1054="","*",FN_MC!K1054)</f>
        <v>*</v>
      </c>
      <c r="O1032" s="288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89" t="str">
        <f>IF(FN_MC!K1055="","*",FN_MC!K1055)</f>
        <v>*</v>
      </c>
      <c r="O1033" s="289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89" t="str">
        <f>IF(FN_MC!K1056="","*",FN_MC!K1056)</f>
        <v>*</v>
      </c>
      <c r="O1034" s="289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88" t="str">
        <f>IF(FN_MC!K1057="","*",FN_MC!K1057)</f>
        <v>*</v>
      </c>
      <c r="O1035" s="288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89" t="str">
        <f>IF(FN_MC!K1058="","*",FN_MC!K1058)</f>
        <v>*</v>
      </c>
      <c r="O1036" s="289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89" t="str">
        <f>IF(FN_MC!K1059="","*",FN_MC!K1059)</f>
        <v>*</v>
      </c>
      <c r="O1037" s="289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88" t="str">
        <f>IF(FN_MC!K1060="","*",FN_MC!K1060)</f>
        <v>*</v>
      </c>
      <c r="O1038" s="288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89" t="str">
        <f>IF(FN_MC!K1061="","*",FN_MC!K1061)</f>
        <v>*</v>
      </c>
      <c r="O1039" s="289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89" t="str">
        <f>IF(FN_MC!K1062="","*",FN_MC!K1062)</f>
        <v>*</v>
      </c>
      <c r="O1040" s="289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88" t="str">
        <f>IF(FN_MC!K1063="","*",FN_MC!K1063)</f>
        <v>*</v>
      </c>
      <c r="O1041" s="288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89" t="str">
        <f>IF(FN_MC!K1064="","*",FN_MC!K1064)</f>
        <v>*</v>
      </c>
      <c r="O1042" s="289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89" t="str">
        <f>IF(FN_MC!K1065="","*",FN_MC!K1065)</f>
        <v>*</v>
      </c>
      <c r="O1043" s="289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88" t="str">
        <f>IF(FN_MC!K1066="","*",FN_MC!K1066)</f>
        <v>*</v>
      </c>
      <c r="O1044" s="288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89" t="str">
        <f>IF(FN_MC!K1067="","*",FN_MC!K1067)</f>
        <v>*</v>
      </c>
      <c r="O1045" s="289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89" t="str">
        <f>IF(FN_MC!K1068="","*",FN_MC!K1068)</f>
        <v>*</v>
      </c>
      <c r="O1046" s="289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88" t="str">
        <f>IF(FN_MC!K1069="","*",FN_MC!K1069)</f>
        <v>*</v>
      </c>
      <c r="O1047" s="288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89" t="str">
        <f>IF(FN_MC!K1070="","*",FN_MC!K1070)</f>
        <v>*</v>
      </c>
      <c r="O1048" s="289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89" t="str">
        <f>IF(FN_MC!K1071="","*",FN_MC!K1071)</f>
        <v>*</v>
      </c>
      <c r="O1049" s="289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88" t="str">
        <f>IF(FN_MC!K1072="","*",FN_MC!K1072)</f>
        <v>*</v>
      </c>
      <c r="O1050" s="288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89" t="str">
        <f>IF(FN_MC!K1073="","*",FN_MC!K1073)</f>
        <v>*</v>
      </c>
      <c r="O1051" s="289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89" t="str">
        <f>IF(FN_MC!K1074="","*",FN_MC!K1074)</f>
        <v>*</v>
      </c>
      <c r="O1052" s="289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88" t="str">
        <f>IF(FN_MC!K1075="","*",FN_MC!K1075)</f>
        <v>*</v>
      </c>
      <c r="O1053" s="288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89" t="str">
        <f>IF(FN_MC!K1076="","*",FN_MC!K1076)</f>
        <v>*</v>
      </c>
      <c r="O1054" s="289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89" t="str">
        <f>IF(FN_MC!K1077="","*",FN_MC!K1077)</f>
        <v>*</v>
      </c>
      <c r="O1055" s="289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88" t="str">
        <f>IF(FN_MC!K1078="","*",FN_MC!K1078)</f>
        <v>*</v>
      </c>
      <c r="O1056" s="288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89" t="str">
        <f>IF(FN_MC!K1079="","*",FN_MC!K1079)</f>
        <v>*</v>
      </c>
      <c r="O1057" s="289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89" t="str">
        <f>IF(FN_MC!K1080="","*",FN_MC!K1080)</f>
        <v>*</v>
      </c>
      <c r="O1058" s="289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88" t="str">
        <f>IF(FN_MC!K1081="","*",FN_MC!K1081)</f>
        <v>*</v>
      </c>
      <c r="O1059" s="288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89" t="str">
        <f>IF(FN_MC!K1082="","*",FN_MC!K1082)</f>
        <v>*</v>
      </c>
      <c r="O1060" s="289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89" t="str">
        <f>IF(FN_MC!K1083="","*",FN_MC!K1083)</f>
        <v>*</v>
      </c>
      <c r="O1061" s="289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88" t="str">
        <f>IF(FN_MC!K1084="","*",FN_MC!K1084)</f>
        <v>*</v>
      </c>
      <c r="O1062" s="288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89" t="str">
        <f>IF(FN_MC!K1085="","*",FN_MC!K1085)</f>
        <v>*</v>
      </c>
      <c r="O1063" s="289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89" t="str">
        <f>IF(FN_MC!K1086="","*",FN_MC!K1086)</f>
        <v>*</v>
      </c>
      <c r="O1064" s="289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88" t="str">
        <f>IF(FN_MC!K1087="","*",FN_MC!K1087)</f>
        <v>*</v>
      </c>
      <c r="O1065" s="288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89" t="str">
        <f>IF(FN_MC!K1088="","*",FN_MC!K1088)</f>
        <v>*</v>
      </c>
      <c r="O1066" s="289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89" t="str">
        <f>IF(FN_MC!K1089="","*",FN_MC!K1089)</f>
        <v>*</v>
      </c>
      <c r="O1067" s="289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88" t="str">
        <f>IF(FN_MC!K1090="","*",FN_MC!K1090)</f>
        <v>*</v>
      </c>
      <c r="O1068" s="288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89" t="str">
        <f>IF(FN_MC!K1091="","*",FN_MC!K1091)</f>
        <v>*</v>
      </c>
      <c r="O1069" s="289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89" t="str">
        <f>IF(FN_MC!K1092="","*",FN_MC!K1092)</f>
        <v>*</v>
      </c>
      <c r="O1070" s="289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88" t="str">
        <f>IF(FN_MC!K1093="","*",FN_MC!K1093)</f>
        <v>*</v>
      </c>
      <c r="O1071" s="288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89" t="str">
        <f>IF(FN_MC!K1094="","*",FN_MC!K1094)</f>
        <v>*</v>
      </c>
      <c r="O1072" s="289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89" t="str">
        <f>IF(FN_MC!K1095="","*",FN_MC!K1095)</f>
        <v>*</v>
      </c>
      <c r="O1073" s="289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88" t="str">
        <f>IF(FN_MC!K1096="","*",FN_MC!K1096)</f>
        <v>*</v>
      </c>
      <c r="O1074" s="288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89" t="str">
        <f>IF(FN_MC!K1097="","*",FN_MC!K1097)</f>
        <v>*</v>
      </c>
      <c r="O1075" s="289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89" t="str">
        <f>IF(FN_MC!K1098="","*",FN_MC!K1098)</f>
        <v>*</v>
      </c>
      <c r="O1076" s="289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88" t="str">
        <f>IF(FN_MC!K1099="","*",FN_MC!K1099)</f>
        <v>*</v>
      </c>
      <c r="O1077" s="288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89" t="str">
        <f>IF(FN_MC!K1100="","*",FN_MC!K1100)</f>
        <v>*</v>
      </c>
      <c r="O1078" s="289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89" t="str">
        <f>IF(FN_MC!K1101="","*",FN_MC!K1101)</f>
        <v>*</v>
      </c>
      <c r="O1079" s="289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88" t="str">
        <f>IF(FN_MC!K1102="","*",FN_MC!K1102)</f>
        <v>*</v>
      </c>
      <c r="O1080" s="288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89" t="str">
        <f>IF(FN_MC!K1103="","*",FN_MC!K1103)</f>
        <v>*</v>
      </c>
      <c r="O1081" s="289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89" t="str">
        <f>IF(FN_MC!K1104="","*",FN_MC!K1104)</f>
        <v>*</v>
      </c>
      <c r="O1082" s="289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88" t="str">
        <f>IF(FN_MC!K1105="","*",FN_MC!K1105)</f>
        <v>*</v>
      </c>
      <c r="O1083" s="288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89" t="str">
        <f>IF(FN_MC!K1106="","*",FN_MC!K1106)</f>
        <v>*</v>
      </c>
      <c r="O1084" s="289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89" t="str">
        <f>IF(FN_MC!K1107="","*",FN_MC!K1107)</f>
        <v>*</v>
      </c>
      <c r="O1085" s="289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88" t="str">
        <f>IF(FN_MC!K1108="","*",FN_MC!K1108)</f>
        <v>*</v>
      </c>
      <c r="O1086" s="288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89" t="str">
        <f>IF(FN_MC!K1109="","*",FN_MC!K1109)</f>
        <v>*</v>
      </c>
      <c r="O1087" s="289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89" t="str">
        <f>IF(FN_MC!K1110="","*",FN_MC!K1110)</f>
        <v>*</v>
      </c>
      <c r="O1088" s="289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88" t="str">
        <f>IF(FN_MC!K1111="","*",FN_MC!K1111)</f>
        <v>*</v>
      </c>
      <c r="O1089" s="288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89" t="str">
        <f>IF(FN_MC!K1112="","*",FN_MC!K1112)</f>
        <v>*</v>
      </c>
      <c r="O1090" s="289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89" t="str">
        <f>IF(FN_MC!K1113="","*",FN_MC!K1113)</f>
        <v>*</v>
      </c>
      <c r="O1091" s="289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88" t="str">
        <f>IF(FN_MC!K1114="","*",FN_MC!K1114)</f>
        <v>*</v>
      </c>
      <c r="O1092" s="288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89" t="str">
        <f>IF(FN_MC!K1115="","*",FN_MC!K1115)</f>
        <v>*</v>
      </c>
      <c r="O1093" s="289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89" t="str">
        <f>IF(FN_MC!K1116="","*",FN_MC!K1116)</f>
        <v>*</v>
      </c>
      <c r="O1094" s="289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88" t="str">
        <f>IF(FN_MC!K1117="","*",FN_MC!K1117)</f>
        <v>*</v>
      </c>
      <c r="O1095" s="288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89" t="str">
        <f>IF(FN_MC!K1118="","*",FN_MC!K1118)</f>
        <v>*</v>
      </c>
      <c r="O1096" s="289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89" t="str">
        <f>IF(FN_MC!K1119="","*",FN_MC!K1119)</f>
        <v>*</v>
      </c>
      <c r="O1097" s="289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88" t="str">
        <f>IF(FN_MC!K1120="","*",FN_MC!K1120)</f>
        <v>*</v>
      </c>
      <c r="O1098" s="288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89" t="str">
        <f>IF(FN_MC!K1121="","*",FN_MC!K1121)</f>
        <v>*</v>
      </c>
      <c r="O1099" s="289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89" t="str">
        <f>IF(FN_MC!K1122="","*",FN_MC!K1122)</f>
        <v>*</v>
      </c>
      <c r="O1100" s="289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88" t="str">
        <f>IF(FN_MC!K1123="","*",FN_MC!K1123)</f>
        <v>*</v>
      </c>
      <c r="O1101" s="288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89" t="str">
        <f>IF(FN_MC!K1124="","*",FN_MC!K1124)</f>
        <v>*</v>
      </c>
      <c r="O1102" s="289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89" t="str">
        <f>IF(FN_MC!K1125="","*",FN_MC!K1125)</f>
        <v>*</v>
      </c>
      <c r="O1103" s="289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88" t="str">
        <f>IF(FN_MC!K1126="","*",FN_MC!K1126)</f>
        <v>*</v>
      </c>
      <c r="O1104" s="288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89" t="str">
        <f>IF(FN_MC!K1127="","*",FN_MC!K1127)</f>
        <v>*</v>
      </c>
      <c r="O1105" s="289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89" t="str">
        <f>IF(FN_MC!K1128="","*",FN_MC!K1128)</f>
        <v>*</v>
      </c>
      <c r="O1106" s="289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88" t="str">
        <f>IF(FN_MC!K1129="","*",FN_MC!K1129)</f>
        <v>*</v>
      </c>
      <c r="O1107" s="288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89" t="str">
        <f>IF(FN_MC!K1130="","*",FN_MC!K1130)</f>
        <v>*</v>
      </c>
      <c r="O1108" s="289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89" t="str">
        <f>IF(FN_MC!K1131="","*",FN_MC!K1131)</f>
        <v>*</v>
      </c>
      <c r="O1109" s="289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88" t="str">
        <f>IF(FN_MC!K1132="","*",FN_MC!K1132)</f>
        <v>*</v>
      </c>
      <c r="O1110" s="288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89" t="str">
        <f>IF(FN_MC!K1133="","*",FN_MC!K1133)</f>
        <v>*</v>
      </c>
      <c r="O1111" s="289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89" t="str">
        <f>IF(FN_MC!K1134="","*",FN_MC!K1134)</f>
        <v>*</v>
      </c>
      <c r="O1112" s="289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88" t="str">
        <f>IF(FN_MC!K1135="","*",FN_MC!K1135)</f>
        <v>*</v>
      </c>
      <c r="O1113" s="288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89" t="str">
        <f>IF(FN_MC!K1136="","*",FN_MC!K1136)</f>
        <v>*</v>
      </c>
      <c r="O1114" s="289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89" t="str">
        <f>IF(FN_MC!K1137="","*",FN_MC!K1137)</f>
        <v>*</v>
      </c>
      <c r="O1115" s="289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88" t="str">
        <f>IF(FN_MC!K1138="","*",FN_MC!K1138)</f>
        <v>*</v>
      </c>
      <c r="O1116" s="288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89" t="str">
        <f>IF(FN_MC!K1139="","*",FN_MC!K1139)</f>
        <v>*</v>
      </c>
      <c r="O1117" s="289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89" t="str">
        <f>IF(FN_MC!K1140="","*",FN_MC!K1140)</f>
        <v>*</v>
      </c>
      <c r="O1118" s="289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88" t="str">
        <f>IF(FN_MC!K1141="","*",FN_MC!K1141)</f>
        <v>*</v>
      </c>
      <c r="O1119" s="288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89" t="str">
        <f>IF(FN_MC!K1142="","*",FN_MC!K1142)</f>
        <v>*</v>
      </c>
      <c r="O1120" s="289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89" t="str">
        <f>IF(FN_MC!K1143="","*",FN_MC!K1143)</f>
        <v>*</v>
      </c>
      <c r="O1121" s="289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88" t="str">
        <f>IF(FN_MC!K1144="","*",FN_MC!K1144)</f>
        <v>*</v>
      </c>
      <c r="O1122" s="288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89" t="str">
        <f>IF(FN_MC!K1145="","*",FN_MC!K1145)</f>
        <v>*</v>
      </c>
      <c r="O1123" s="289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89" t="str">
        <f>IF(FN_MC!K1146="","*",FN_MC!K1146)</f>
        <v>*</v>
      </c>
      <c r="O1124" s="289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88" t="str">
        <f>IF(FN_MC!K1147="","*",FN_MC!K1147)</f>
        <v>*</v>
      </c>
      <c r="O1125" s="288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89" t="str">
        <f>IF(FN_MC!K1148="","*",FN_MC!K1148)</f>
        <v>*</v>
      </c>
      <c r="O1126" s="289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89" t="str">
        <f>IF(FN_MC!K1149="","*",FN_MC!K1149)</f>
        <v>*</v>
      </c>
      <c r="O1127" s="289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88" t="str">
        <f>IF(FN_MC!K1150="","*",FN_MC!K1150)</f>
        <v>*</v>
      </c>
      <c r="O1128" s="288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89" t="str">
        <f>IF(FN_MC!K1151="","*",FN_MC!K1151)</f>
        <v>*</v>
      </c>
      <c r="O1129" s="289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89" t="str">
        <f>IF(FN_MC!K1152="","*",FN_MC!K1152)</f>
        <v>*</v>
      </c>
      <c r="O1130" s="289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88" t="str">
        <f>IF(FN_MC!K1153="","*",FN_MC!K1153)</f>
        <v>*</v>
      </c>
      <c r="O1131" s="288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89" t="str">
        <f>IF(FN_MC!K1154="","*",FN_MC!K1154)</f>
        <v>*</v>
      </c>
      <c r="O1132" s="289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89" t="str">
        <f>IF(FN_MC!K1155="","*",FN_MC!K1155)</f>
        <v>*</v>
      </c>
      <c r="O1133" s="289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88" t="str">
        <f>IF(FN_MC!K1156="","*",FN_MC!K1156)</f>
        <v>*</v>
      </c>
      <c r="O1134" s="288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89" t="str">
        <f>IF(FN_MC!K1157="","*",FN_MC!K1157)</f>
        <v>*</v>
      </c>
      <c r="O1135" s="289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89" t="str">
        <f>IF(FN_MC!K1158="","*",FN_MC!K1158)</f>
        <v>*</v>
      </c>
      <c r="O1136" s="289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88" t="str">
        <f>IF(FN_MC!K1159="","*",FN_MC!K1159)</f>
        <v>*</v>
      </c>
      <c r="O1137" s="288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89" t="str">
        <f>IF(FN_MC!K1160="","*",FN_MC!K1160)</f>
        <v>*</v>
      </c>
      <c r="O1138" s="289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89" t="str">
        <f>IF(FN_MC!K1161="","*",FN_MC!K1161)</f>
        <v>*</v>
      </c>
      <c r="O1139" s="289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88" t="str">
        <f>IF(FN_MC!K1162="","*",FN_MC!K1162)</f>
        <v>*</v>
      </c>
      <c r="O1140" s="288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89" t="str">
        <f>IF(FN_MC!K1163="","*",FN_MC!K1163)</f>
        <v>*</v>
      </c>
      <c r="O1141" s="289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89" t="str">
        <f>IF(FN_MC!K1164="","*",FN_MC!K1164)</f>
        <v>*</v>
      </c>
      <c r="O1142" s="289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88" t="str">
        <f>IF(FN_MC!K1165="","*",FN_MC!K1165)</f>
        <v>*</v>
      </c>
      <c r="O1143" s="288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89" t="str">
        <f>IF(FN_MC!K1166="","*",FN_MC!K1166)</f>
        <v>*</v>
      </c>
      <c r="O1144" s="289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89" t="str">
        <f>IF(FN_MC!K1167="","*",FN_MC!K1167)</f>
        <v>*</v>
      </c>
      <c r="O1145" s="289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88" t="str">
        <f>IF(FN_MC!K1168="","*",FN_MC!K1168)</f>
        <v>*</v>
      </c>
      <c r="O1146" s="288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89" t="str">
        <f>IF(FN_MC!K1169="","*",FN_MC!K1169)</f>
        <v>*</v>
      </c>
      <c r="O1147" s="289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89" t="str">
        <f>IF(FN_MC!K1170="","*",FN_MC!K1170)</f>
        <v>*</v>
      </c>
      <c r="O1148" s="289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88" t="str">
        <f>IF(FN_MC!K1171="","*",FN_MC!K1171)</f>
        <v>*</v>
      </c>
      <c r="O1149" s="288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89" t="str">
        <f>IF(FN_MC!K1172="","*",FN_MC!K1172)</f>
        <v>*</v>
      </c>
      <c r="O1150" s="289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89" t="str">
        <f>IF(FN_MC!K1173="","*",FN_MC!K1173)</f>
        <v>*</v>
      </c>
      <c r="O1151" s="289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88" t="str">
        <f>IF(FN_MC!K1174="","*",FN_MC!K1174)</f>
        <v>*</v>
      </c>
      <c r="O1152" s="288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89" t="str">
        <f>IF(FN_MC!K1175="","*",FN_MC!K1175)</f>
        <v>*</v>
      </c>
      <c r="O1153" s="289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89" t="str">
        <f>IF(FN_MC!K1176="","*",FN_MC!K1176)</f>
        <v>*</v>
      </c>
      <c r="O1154" s="289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88" t="str">
        <f>IF(FN_MC!K1177="","*",FN_MC!K1177)</f>
        <v>*</v>
      </c>
      <c r="O1155" s="288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89" t="str">
        <f>IF(FN_MC!K1178="","*",FN_MC!K1178)</f>
        <v>*</v>
      </c>
      <c r="O1156" s="289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89" t="str">
        <f>IF(FN_MC!K1179="","*",FN_MC!K1179)</f>
        <v>*</v>
      </c>
      <c r="O1157" s="289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88" t="str">
        <f>IF(FN_MC!K1180="","*",FN_MC!K1180)</f>
        <v>*</v>
      </c>
      <c r="O1158" s="288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89" t="str">
        <f>IF(FN_MC!K1181="","*",FN_MC!K1181)</f>
        <v>*</v>
      </c>
      <c r="O1159" s="289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89" t="str">
        <f>IF(FN_MC!K1182="","*",FN_MC!K1182)</f>
        <v>*</v>
      </c>
      <c r="O1160" s="289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88" t="str">
        <f>IF(FN_MC!K1183="","*",FN_MC!K1183)</f>
        <v>*</v>
      </c>
      <c r="O1161" s="288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89" t="str">
        <f>IF(FN_MC!K1184="","*",FN_MC!K1184)</f>
        <v>*</v>
      </c>
      <c r="O1162" s="289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89" t="str">
        <f>IF(FN_MC!K1185="","*",FN_MC!K1185)</f>
        <v>*</v>
      </c>
      <c r="O1163" s="289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88" t="str">
        <f>IF(FN_MC!K1186="","*",FN_MC!K1186)</f>
        <v>*</v>
      </c>
      <c r="O1164" s="288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89" t="str">
        <f>IF(FN_MC!K1187="","*",FN_MC!K1187)</f>
        <v>*</v>
      </c>
      <c r="O1165" s="289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89" t="str">
        <f>IF(FN_MC!K1188="","*",FN_MC!K1188)</f>
        <v>*</v>
      </c>
      <c r="O1166" s="289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88" t="str">
        <f>IF(FN_MC!K1189="","*",FN_MC!K1189)</f>
        <v>*</v>
      </c>
      <c r="O1167" s="288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89" t="str">
        <f>IF(FN_MC!K1190="","*",FN_MC!K1190)</f>
        <v>*</v>
      </c>
      <c r="O1168" s="289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89" t="str">
        <f>IF(FN_MC!K1191="","*",FN_MC!K1191)</f>
        <v>*</v>
      </c>
      <c r="O1169" s="289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88" t="str">
        <f>IF(FN_MC!K1192="","*",FN_MC!K1192)</f>
        <v>*</v>
      </c>
      <c r="O1170" s="288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89" t="str">
        <f>IF(FN_MC!K1193="","*",FN_MC!K1193)</f>
        <v>*</v>
      </c>
      <c r="O1171" s="289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89" t="str">
        <f>IF(FN_MC!K1194="","*",FN_MC!K1194)</f>
        <v>*</v>
      </c>
      <c r="O1172" s="289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88" t="str">
        <f>IF(FN_MC!K1195="","*",FN_MC!K1195)</f>
        <v>*</v>
      </c>
      <c r="O1173" s="288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89" t="str">
        <f>IF(FN_MC!K1196="","*",FN_MC!K1196)</f>
        <v>*</v>
      </c>
      <c r="O1174" s="289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89" t="str">
        <f>IF(FN_MC!K1197="","*",FN_MC!K1197)</f>
        <v>*</v>
      </c>
      <c r="O1175" s="289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88" t="str">
        <f>IF(FN_MC!K1198="","*",FN_MC!K1198)</f>
        <v>*</v>
      </c>
      <c r="O1176" s="288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89" t="str">
        <f>IF(FN_MC!K1199="","*",FN_MC!K1199)</f>
        <v>*</v>
      </c>
      <c r="O1177" s="289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89" t="str">
        <f>IF(FN_MC!K1200="","*",FN_MC!K1200)</f>
        <v>*</v>
      </c>
      <c r="O1178" s="289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88" t="str">
        <f>IF(FN_MC!K1201="","*",FN_MC!K1201)</f>
        <v>*</v>
      </c>
      <c r="O1179" s="288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89" t="str">
        <f>IF(FN_MC!K1202="","*",FN_MC!K1202)</f>
        <v>*</v>
      </c>
      <c r="O1180" s="289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89" t="str">
        <f>IF(FN_MC!K1203="","*",FN_MC!K1203)</f>
        <v>*</v>
      </c>
      <c r="O1181" s="289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88" t="str">
        <f>IF(FN_MC!K1204="","*",FN_MC!K1204)</f>
        <v>*</v>
      </c>
      <c r="O1182" s="288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89" t="str">
        <f>IF(FN_MC!K1205="","*",FN_MC!K1205)</f>
        <v>*</v>
      </c>
      <c r="O1183" s="289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89" t="str">
        <f>IF(FN_MC!K1206="","*",FN_MC!K1206)</f>
        <v>*</v>
      </c>
      <c r="O1184" s="289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88" t="str">
        <f>IF(FN_MC!K1207="","*",FN_MC!K1207)</f>
        <v>*</v>
      </c>
      <c r="O1185" s="288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89" t="str">
        <f>IF(FN_MC!K1208="","*",FN_MC!K1208)</f>
        <v>*</v>
      </c>
      <c r="O1186" s="289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89" t="str">
        <f>IF(FN_MC!K1209="","*",FN_MC!K1209)</f>
        <v>*</v>
      </c>
      <c r="O1187" s="289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88" t="str">
        <f>IF(FN_MC!K1210="","*",FN_MC!K1210)</f>
        <v>*</v>
      </c>
      <c r="O1188" s="288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89" t="str">
        <f>IF(FN_MC!K1211="","*",FN_MC!K1211)</f>
        <v>*</v>
      </c>
      <c r="O1189" s="289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89" t="str">
        <f>IF(FN_MC!K1212="","*",FN_MC!K1212)</f>
        <v>*</v>
      </c>
      <c r="O1190" s="289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88" t="str">
        <f>IF(FN_MC!K1213="","*",FN_MC!K1213)</f>
        <v>*</v>
      </c>
      <c r="O1191" s="288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89" t="str">
        <f>IF(FN_MC!K1214="","*",FN_MC!K1214)</f>
        <v>*</v>
      </c>
      <c r="O1192" s="289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89" t="str">
        <f>IF(FN_MC!K1215="","*",FN_MC!K1215)</f>
        <v>*</v>
      </c>
      <c r="O1193" s="289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88" t="str">
        <f>IF(FN_MC!K1216="","*",FN_MC!K1216)</f>
        <v>*</v>
      </c>
      <c r="O1194" s="288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89" t="str">
        <f>IF(FN_MC!K1217="","*",FN_MC!K1217)</f>
        <v>*</v>
      </c>
      <c r="O1195" s="289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89" t="str">
        <f>IF(FN_MC!K1218="","*",FN_MC!K1218)</f>
        <v>*</v>
      </c>
      <c r="O1196" s="289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88" t="str">
        <f>IF(FN_MC!K1219="","*",FN_MC!K1219)</f>
        <v>*</v>
      </c>
      <c r="O1197" s="288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89" t="str">
        <f>IF(FN_MC!K1220="","*",FN_MC!K1220)</f>
        <v>*</v>
      </c>
      <c r="O1198" s="289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89" t="str">
        <f>IF(FN_MC!K1221="","*",FN_MC!K1221)</f>
        <v>*</v>
      </c>
      <c r="O1199" s="289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88" t="str">
        <f>IF(FN_MC!K1222="","*",FN_MC!K1222)</f>
        <v>*</v>
      </c>
      <c r="O1200" s="288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89" t="str">
        <f>IF(FN_MC!K1223="","*",FN_MC!K1223)</f>
        <v>*</v>
      </c>
      <c r="O1201" s="289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89" t="str">
        <f>IF(FN_MC!K1224="","*",FN_MC!K1224)</f>
        <v>*</v>
      </c>
      <c r="O1202" s="289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88" t="str">
        <f>IF(FN_MC!K1225="","*",FN_MC!K1225)</f>
        <v>*</v>
      </c>
      <c r="O1203" s="288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89" t="str">
        <f>IF(FN_MC!K1226="","*",FN_MC!K1226)</f>
        <v>*</v>
      </c>
      <c r="O1204" s="289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89" t="str">
        <f>IF(FN_MC!K1227="","*",FN_MC!K1227)</f>
        <v>*</v>
      </c>
      <c r="O1205" s="289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88" t="str">
        <f>IF(FN_MC!K1228="","*",FN_MC!K1228)</f>
        <v>*</v>
      </c>
      <c r="O1206" s="288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89" t="str">
        <f>IF(FN_MC!K1229="","*",FN_MC!K1229)</f>
        <v>*</v>
      </c>
      <c r="O1207" s="289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89" t="str">
        <f>IF(FN_MC!K1230="","*",FN_MC!K1230)</f>
        <v>*</v>
      </c>
      <c r="O1208" s="289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88" t="str">
        <f>IF(FN_MC!K1231="","*",FN_MC!K1231)</f>
        <v>*</v>
      </c>
      <c r="O1209" s="288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89" t="str">
        <f>IF(FN_MC!K1232="","*",FN_MC!K1232)</f>
        <v>*</v>
      </c>
      <c r="O1210" s="289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89" t="str">
        <f>IF(FN_MC!K1233="","*",FN_MC!K1233)</f>
        <v>*</v>
      </c>
      <c r="O1211" s="289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88" t="str">
        <f>IF(FN_MC!K1234="","*",FN_MC!K1234)</f>
        <v>*</v>
      </c>
      <c r="O1212" s="288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89" t="str">
        <f>IF(FN_MC!K1235="","*",FN_MC!K1235)</f>
        <v>*</v>
      </c>
      <c r="O1213" s="289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89" t="str">
        <f>IF(FN_MC!K1236="","*",FN_MC!K1236)</f>
        <v>*</v>
      </c>
      <c r="O1214" s="289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88" t="str">
        <f>IF(FN_MC!K1237="","*",FN_MC!K1237)</f>
        <v>*</v>
      </c>
      <c r="O1215" s="288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89" t="str">
        <f>IF(FN_MC!K1238="","*",FN_MC!K1238)</f>
        <v>*</v>
      </c>
      <c r="O1216" s="289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89" t="str">
        <f>IF(FN_MC!K1239="","*",FN_MC!K1239)</f>
        <v>*</v>
      </c>
      <c r="O1217" s="289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88" t="str">
        <f>IF(FN_MC!K1240="","*",FN_MC!K1240)</f>
        <v>*</v>
      </c>
      <c r="O1218" s="288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89" t="str">
        <f>IF(FN_MC!K1241="","*",FN_MC!K1241)</f>
        <v>*</v>
      </c>
      <c r="O1219" s="289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89" t="str">
        <f>IF(FN_MC!K1242="","*",FN_MC!K1242)</f>
        <v>*</v>
      </c>
      <c r="O1220" s="289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88" t="str">
        <f>IF(FN_MC!K1243="","*",FN_MC!K1243)</f>
        <v>*</v>
      </c>
      <c r="O1221" s="288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89" t="str">
        <f>IF(FN_MC!K1244="","*",FN_MC!K1244)</f>
        <v>*</v>
      </c>
      <c r="O1222" s="289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89" t="str">
        <f>IF(FN_MC!K1245="","*",FN_MC!K1245)</f>
        <v>*</v>
      </c>
      <c r="O1223" s="289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88" t="str">
        <f>IF(FN_MC!K1246="","*",FN_MC!K1246)</f>
        <v>*</v>
      </c>
      <c r="O1224" s="288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89" t="str">
        <f>IF(FN_MC!K1247="","*",FN_MC!K1247)</f>
        <v>*</v>
      </c>
      <c r="O1225" s="289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89" t="str">
        <f>IF(FN_MC!K1248="","*",FN_MC!K1248)</f>
        <v>*</v>
      </c>
      <c r="O1226" s="289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88" t="str">
        <f>IF(FN_MC!K1249="","*",FN_MC!K1249)</f>
        <v>*</v>
      </c>
      <c r="O1227" s="288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89" t="str">
        <f>IF(FN_MC!K1250="","*",FN_MC!K1250)</f>
        <v>*</v>
      </c>
      <c r="O1228" s="289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89" t="str">
        <f>IF(FN_MC!K1251="","*",FN_MC!K1251)</f>
        <v>*</v>
      </c>
      <c r="O1229" s="289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88" t="str">
        <f>IF(FN_MC!K1252="","*",FN_MC!K1252)</f>
        <v>*</v>
      </c>
      <c r="O1230" s="288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89" t="str">
        <f>IF(FN_MC!K1253="","*",FN_MC!K1253)</f>
        <v>*</v>
      </c>
      <c r="O1231" s="289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89" t="str">
        <f>IF(FN_MC!K1254="","*",FN_MC!K1254)</f>
        <v>*</v>
      </c>
      <c r="O1232" s="289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88" t="str">
        <f>IF(FN_MC!K1255="","*",FN_MC!K1255)</f>
        <v>*</v>
      </c>
      <c r="O1233" s="288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89" t="str">
        <f>IF(FN_MC!K1256="","*",FN_MC!K1256)</f>
        <v>*</v>
      </c>
      <c r="O1234" s="289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89" t="str">
        <f>IF(FN_MC!K1257="","*",FN_MC!K1257)</f>
        <v>*</v>
      </c>
      <c r="O1235" s="289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88" t="str">
        <f>IF(FN_MC!K1258="","*",FN_MC!K1258)</f>
        <v>*</v>
      </c>
      <c r="O1236" s="288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89" t="str">
        <f>IF(FN_MC!K1259="","*",FN_MC!K1259)</f>
        <v>*</v>
      </c>
      <c r="O1237" s="289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89" t="str">
        <f>IF(FN_MC!K1260="","*",FN_MC!K1260)</f>
        <v>*</v>
      </c>
      <c r="O1238" s="289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88" t="str">
        <f>IF(FN_MC!K1261="","*",FN_MC!K1261)</f>
        <v>*</v>
      </c>
      <c r="O1239" s="288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89" t="str">
        <f>IF(FN_MC!K1262="","*",FN_MC!K1262)</f>
        <v>*</v>
      </c>
      <c r="O1240" s="289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89" t="str">
        <f>IF(FN_MC!K1263="","*",FN_MC!K1263)</f>
        <v>*</v>
      </c>
      <c r="O1241" s="289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88" t="str">
        <f>IF(FN_MC!K1264="","*",FN_MC!K1264)</f>
        <v>*</v>
      </c>
      <c r="O1242" s="288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89" t="str">
        <f>IF(FN_MC!K1265="","*",FN_MC!K1265)</f>
        <v>*</v>
      </c>
      <c r="O1243" s="289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89" t="str">
        <f>IF(FN_MC!K1266="","*",FN_MC!K1266)</f>
        <v>*</v>
      </c>
      <c r="O1244" s="289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88" t="str">
        <f>IF(FN_MC!K1267="","*",FN_MC!K1267)</f>
        <v>*</v>
      </c>
      <c r="O1245" s="288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89" t="str">
        <f>IF(FN_MC!K1268="","*",FN_MC!K1268)</f>
        <v>*</v>
      </c>
      <c r="O1246" s="289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89" t="str">
        <f>IF(FN_MC!K1269="","*",FN_MC!K1269)</f>
        <v>*</v>
      </c>
      <c r="O1247" s="289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88" t="str">
        <f>IF(FN_MC!K1270="","*",FN_MC!K1270)</f>
        <v>*</v>
      </c>
      <c r="O1248" s="288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89" t="str">
        <f>IF(FN_MC!K1271="","*",FN_MC!K1271)</f>
        <v>*</v>
      </c>
      <c r="O1249" s="289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89" t="str">
        <f>IF(FN_MC!K1272="","*",FN_MC!K1272)</f>
        <v>*</v>
      </c>
      <c r="O1250" s="289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88" t="str">
        <f>IF(FN_MC!K1273="","*",FN_MC!K1273)</f>
        <v>*</v>
      </c>
      <c r="O1251" s="288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89" t="str">
        <f>IF(FN_MC!K1274="","*",FN_MC!K1274)</f>
        <v>*</v>
      </c>
      <c r="O1252" s="289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89" t="str">
        <f>IF(FN_MC!K1275="","*",FN_MC!K1275)</f>
        <v>*</v>
      </c>
      <c r="O1253" s="289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88" t="str">
        <f>IF(FN_MC!K1276="","*",FN_MC!K1276)</f>
        <v>*</v>
      </c>
      <c r="O1254" s="288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89" t="str">
        <f>IF(FN_MC!K1277="","*",FN_MC!K1277)</f>
        <v>*</v>
      </c>
      <c r="O1255" s="289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89" t="str">
        <f>IF(FN_MC!K1278="","*",FN_MC!K1278)</f>
        <v>*</v>
      </c>
      <c r="O1256" s="289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88" t="str">
        <f>IF(FN_MC!K1279="","*",FN_MC!K1279)</f>
        <v>*</v>
      </c>
      <c r="O1257" s="288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89" t="str">
        <f>IF(FN_MC!K1280="","*",FN_MC!K1280)</f>
        <v>*</v>
      </c>
      <c r="O1258" s="289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89" t="str">
        <f>IF(FN_MC!K1281="","*",FN_MC!K1281)</f>
        <v>*</v>
      </c>
      <c r="O1259" s="289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88" t="str">
        <f>IF(FN_MC!K1282="","*",FN_MC!K1282)</f>
        <v>*</v>
      </c>
      <c r="O1260" s="288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89" t="str">
        <f>IF(FN_MC!K1283="","*",FN_MC!K1283)</f>
        <v>*</v>
      </c>
      <c r="O1261" s="289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89" t="str">
        <f>IF(FN_MC!K1284="","*",FN_MC!K1284)</f>
        <v>*</v>
      </c>
      <c r="O1262" s="289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88" t="str">
        <f>IF(FN_MC!K1285="","*",FN_MC!K1285)</f>
        <v>*</v>
      </c>
      <c r="O1263" s="288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89" t="str">
        <f>IF(FN_MC!K1286="","*",FN_MC!K1286)</f>
        <v>*</v>
      </c>
      <c r="O1264" s="289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89" t="str">
        <f>IF(FN_MC!K1287="","*",FN_MC!K1287)</f>
        <v>*</v>
      </c>
      <c r="O1265" s="289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88" t="str">
        <f>IF(FN_MC!K1288="","*",FN_MC!K1288)</f>
        <v>*</v>
      </c>
      <c r="O1266" s="288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89" t="str">
        <f>IF(FN_MC!K1289="","*",FN_MC!K1289)</f>
        <v>*</v>
      </c>
      <c r="O1267" s="289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89" t="str">
        <f>IF(FN_MC!K1290="","*",FN_MC!K1290)</f>
        <v>*</v>
      </c>
      <c r="O1268" s="289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88" t="str">
        <f>IF(FN_MC!K1291="","*",FN_MC!K1291)</f>
        <v>*</v>
      </c>
      <c r="O1269" s="288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89" t="str">
        <f>IF(FN_MC!K1292="","*",FN_MC!K1292)</f>
        <v>*</v>
      </c>
      <c r="O1270" s="289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89" t="str">
        <f>IF(FN_MC!K1293="","*",FN_MC!K1293)</f>
        <v>*</v>
      </c>
      <c r="O1271" s="289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88" t="str">
        <f>IF(FN_MC!K1294="","*",FN_MC!K1294)</f>
        <v>*</v>
      </c>
      <c r="O1272" s="288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89" t="str">
        <f>IF(FN_MC!K1295="","*",FN_MC!K1295)</f>
        <v>*</v>
      </c>
      <c r="O1273" s="289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89" t="str">
        <f>IF(FN_MC!K1296="","*",FN_MC!K1296)</f>
        <v>*</v>
      </c>
      <c r="O1274" s="289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88" t="str">
        <f>IF(FN_MC!K1297="","*",FN_MC!K1297)</f>
        <v>*</v>
      </c>
      <c r="O1275" s="288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89" t="str">
        <f>IF(FN_MC!K1298="","*",FN_MC!K1298)</f>
        <v>*</v>
      </c>
      <c r="O1276" s="289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89" t="str">
        <f>IF(FN_MC!K1299="","*",FN_MC!K1299)</f>
        <v>*</v>
      </c>
      <c r="O1277" s="289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88" t="str">
        <f>IF(FN_MC!K1300="","*",FN_MC!K1300)</f>
        <v>*</v>
      </c>
      <c r="O1278" s="288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89" t="str">
        <f>IF(FN_MC!K1301="","*",FN_MC!K1301)</f>
        <v>*</v>
      </c>
      <c r="O1279" s="289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89" t="str">
        <f>IF(FN_MC!K1302="","*",FN_MC!K1302)</f>
        <v>*</v>
      </c>
      <c r="O1280" s="289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88" t="str">
        <f>IF(FN_MC!K1303="","*",FN_MC!K1303)</f>
        <v>*</v>
      </c>
      <c r="O1281" s="288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89" t="str">
        <f>IF(FN_MC!K1304="","*",FN_MC!K1304)</f>
        <v>*</v>
      </c>
      <c r="O1282" s="289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89" t="str">
        <f>IF(FN_MC!K1305="","*",FN_MC!K1305)</f>
        <v>*</v>
      </c>
      <c r="O1283" s="289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88" t="str">
        <f>IF(FN_MC!K1306="","*",FN_MC!K1306)</f>
        <v>*</v>
      </c>
      <c r="O1284" s="288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89" t="str">
        <f>IF(FN_MC!K1307="","*",FN_MC!K1307)</f>
        <v>*</v>
      </c>
      <c r="O1285" s="289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89" t="str">
        <f>IF(FN_MC!K1308="","*",FN_MC!K1308)</f>
        <v>*</v>
      </c>
      <c r="O1286" s="289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88" t="str">
        <f>IF(FN_MC!K1309="","*",FN_MC!K1309)</f>
        <v>*</v>
      </c>
      <c r="O1287" s="288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89" t="str">
        <f>IF(FN_MC!K1310="","*",FN_MC!K1310)</f>
        <v>*</v>
      </c>
      <c r="O1288" s="289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89" t="str">
        <f>IF(FN_MC!K1311="","*",FN_MC!K1311)</f>
        <v>*</v>
      </c>
      <c r="O1289" s="289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88" t="str">
        <f>IF(FN_MC!K1312="","*",FN_MC!K1312)</f>
        <v>*</v>
      </c>
      <c r="O1290" s="288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89" t="str">
        <f>IF(FN_MC!K1313="","*",FN_MC!K1313)</f>
        <v>*</v>
      </c>
      <c r="O1291" s="289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89" t="str">
        <f>IF(FN_MC!K1314="","*",FN_MC!K1314)</f>
        <v>*</v>
      </c>
      <c r="O1292" s="289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88" t="str">
        <f>IF(FN_MC!K1315="","*",FN_MC!K1315)</f>
        <v>*</v>
      </c>
      <c r="O1293" s="288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89" t="str">
        <f>IF(FN_MC!K1316="","*",FN_MC!K1316)</f>
        <v>*</v>
      </c>
      <c r="O1294" s="289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89" t="str">
        <f>IF(FN_MC!K1317="","*",FN_MC!K1317)</f>
        <v>*</v>
      </c>
      <c r="O1295" s="289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88" t="str">
        <f>IF(FN_MC!K1318="","*",FN_MC!K1318)</f>
        <v>*</v>
      </c>
      <c r="O1296" s="288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89" t="str">
        <f>IF(FN_MC!K1319="","*",FN_MC!K1319)</f>
        <v>*</v>
      </c>
      <c r="O1297" s="289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89" t="str">
        <f>IF(FN_MC!K1320="","*",FN_MC!K1320)</f>
        <v>*</v>
      </c>
      <c r="O1298" s="289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88" t="str">
        <f>IF(FN_MC!K1321="","*",FN_MC!K1321)</f>
        <v>*</v>
      </c>
      <c r="O1299" s="288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89" t="str">
        <f>IF(FN_MC!K1322="","*",FN_MC!K1322)</f>
        <v>*</v>
      </c>
      <c r="O1300" s="289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89" t="str">
        <f>IF(FN_MC!K1323="","*",FN_MC!K1323)</f>
        <v>*</v>
      </c>
      <c r="O1301" s="289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88" t="str">
        <f>IF(FN_MC!K1324="","*",FN_MC!K1324)</f>
        <v>*</v>
      </c>
      <c r="O1302" s="288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89" t="str">
        <f>IF(FN_MC!K1325="","*",FN_MC!K1325)</f>
        <v>*</v>
      </c>
      <c r="O1303" s="289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89" t="str">
        <f>IF(FN_MC!K1326="","*",FN_MC!K1326)</f>
        <v>*</v>
      </c>
      <c r="O1304" s="289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88" t="str">
        <f>IF(FN_MC!K1327="","*",FN_MC!K1327)</f>
        <v>*</v>
      </c>
      <c r="O1305" s="288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89" t="str">
        <f>IF(FN_MC!K1328="","*",FN_MC!K1328)</f>
        <v>*</v>
      </c>
      <c r="O1306" s="289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89" t="str">
        <f>IF(FN_MC!K1329="","*",FN_MC!K1329)</f>
        <v>*</v>
      </c>
      <c r="O1307" s="289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88" t="str">
        <f>IF(FN_MC!K1330="","*",FN_MC!K1330)</f>
        <v>*</v>
      </c>
      <c r="O1308" s="288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89" t="str">
        <f>IF(FN_MC!K1331="","*",FN_MC!K1331)</f>
        <v>*</v>
      </c>
      <c r="O1309" s="289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89" t="str">
        <f>IF(FN_MC!K1332="","*",FN_MC!K1332)</f>
        <v>*</v>
      </c>
      <c r="O1310" s="289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88" t="str">
        <f>IF(FN_MC!K1333="","*",FN_MC!K1333)</f>
        <v>*</v>
      </c>
      <c r="O1311" s="288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89" t="str">
        <f>IF(FN_MC!K1334="","*",FN_MC!K1334)</f>
        <v>*</v>
      </c>
      <c r="O1312" s="289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89" t="str">
        <f>IF(FN_MC!K1335="","*",FN_MC!K1335)</f>
        <v>*</v>
      </c>
      <c r="O1313" s="289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88" t="str">
        <f>IF(FN_MC!K1336="","*",FN_MC!K1336)</f>
        <v>*</v>
      </c>
      <c r="O1314" s="288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89" t="str">
        <f>IF(FN_MC!K1337="","*",FN_MC!K1337)</f>
        <v>*</v>
      </c>
      <c r="O1315" s="289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89" t="str">
        <f>IF(FN_MC!K1338="","*",FN_MC!K1338)</f>
        <v>*</v>
      </c>
      <c r="O1316" s="289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88" t="str">
        <f>IF(FN_MC!K1339="","*",FN_MC!K1339)</f>
        <v>*</v>
      </c>
      <c r="O1317" s="288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89" t="str">
        <f>IF(FN_MC!K1340="","*",FN_MC!K1340)</f>
        <v>*</v>
      </c>
      <c r="O1318" s="289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89" t="str">
        <f>IF(FN_MC!K1341="","*",FN_MC!K1341)</f>
        <v>*</v>
      </c>
      <c r="O1319" s="289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88" t="str">
        <f>IF(FN_MC!K1342="","*",FN_MC!K1342)</f>
        <v>*</v>
      </c>
      <c r="O1320" s="288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89" t="str">
        <f>IF(FN_MC!K1343="","*",FN_MC!K1343)</f>
        <v>*</v>
      </c>
      <c r="O1321" s="289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89" t="str">
        <f>IF(FN_MC!K1344="","*",FN_MC!K1344)</f>
        <v>*</v>
      </c>
      <c r="O1322" s="289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88" t="str">
        <f>IF(FN_MC!K1345="","*",FN_MC!K1345)</f>
        <v>*</v>
      </c>
      <c r="O1323" s="288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89" t="str">
        <f>IF(FN_MC!K1346="","*",FN_MC!K1346)</f>
        <v>*</v>
      </c>
      <c r="O1324" s="289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89" t="str">
        <f>IF(FN_MC!K1347="","*",FN_MC!K1347)</f>
        <v>*</v>
      </c>
      <c r="O1325" s="289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88" t="str">
        <f>IF(FN_MC!K1348="","*",FN_MC!K1348)</f>
        <v>*</v>
      </c>
      <c r="O1326" s="288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89" t="str">
        <f>IF(FN_MC!K1349="","*",FN_MC!K1349)</f>
        <v>*</v>
      </c>
      <c r="O1327" s="289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89" t="str">
        <f>IF(FN_MC!K1350="","*",FN_MC!K1350)</f>
        <v>*</v>
      </c>
      <c r="O1328" s="289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88" t="str">
        <f>IF(FN_MC!K1351="","*",FN_MC!K1351)</f>
        <v>*</v>
      </c>
      <c r="O1329" s="288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89" t="str">
        <f>IF(FN_MC!K1352="","*",FN_MC!K1352)</f>
        <v>*</v>
      </c>
      <c r="O1330" s="289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89" t="str">
        <f>IF(FN_MC!K1353="","*",FN_MC!K1353)</f>
        <v>*</v>
      </c>
      <c r="O1331" s="289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88" t="str">
        <f>IF(FN_MC!K1354="","*",FN_MC!K1354)</f>
        <v>*</v>
      </c>
      <c r="O1332" s="288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89" t="str">
        <f>IF(FN_MC!K1355="","*",FN_MC!K1355)</f>
        <v>*</v>
      </c>
      <c r="O1333" s="289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89" t="str">
        <f>IF(FN_MC!K1356="","*",FN_MC!K1356)</f>
        <v>*</v>
      </c>
      <c r="O1334" s="289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88" t="str">
        <f>IF(FN_MC!K1357="","*",FN_MC!K1357)</f>
        <v>*</v>
      </c>
      <c r="O1335" s="288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89" t="str">
        <f>IF(FN_MC!K1358="","*",FN_MC!K1358)</f>
        <v>*</v>
      </c>
      <c r="O1336" s="289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89" t="str">
        <f>IF(FN_MC!K1359="","*",FN_MC!K1359)</f>
        <v>*</v>
      </c>
      <c r="O1337" s="289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88" t="str">
        <f>IF(FN_MC!K1360="","*",FN_MC!K1360)</f>
        <v>*</v>
      </c>
      <c r="O1338" s="288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89" t="str">
        <f>IF(FN_MC!K1361="","*",FN_MC!K1361)</f>
        <v>*</v>
      </c>
      <c r="O1339" s="289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89" t="str">
        <f>IF(FN_MC!K1362="","*",FN_MC!K1362)</f>
        <v>*</v>
      </c>
      <c r="O1340" s="289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88" t="str">
        <f>IF(FN_MC!K1363="","*",FN_MC!K1363)</f>
        <v>*</v>
      </c>
      <c r="O1341" s="288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89" t="str">
        <f>IF(FN_MC!K1364="","*",FN_MC!K1364)</f>
        <v>*</v>
      </c>
      <c r="O1342" s="289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89" t="str">
        <f>IF(FN_MC!K1365="","*",FN_MC!K1365)</f>
        <v>*</v>
      </c>
      <c r="O1343" s="289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88" t="str">
        <f>IF(FN_MC!K1366="","*",FN_MC!K1366)</f>
        <v>*</v>
      </c>
      <c r="O1344" s="288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89" t="str">
        <f>IF(FN_MC!K1367="","*",FN_MC!K1367)</f>
        <v>*</v>
      </c>
      <c r="O1345" s="289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89" t="str">
        <f>IF(FN_MC!K1368="","*",FN_MC!K1368)</f>
        <v>*</v>
      </c>
      <c r="O1346" s="289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88" t="str">
        <f>IF(FN_MC!K1369="","*",FN_MC!K1369)</f>
        <v>*</v>
      </c>
      <c r="O1347" s="288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89" t="str">
        <f>IF(FN_MC!K1370="","*",FN_MC!K1370)</f>
        <v>*</v>
      </c>
      <c r="O1348" s="289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89" t="str">
        <f>IF(FN_MC!K1371="","*",FN_MC!K1371)</f>
        <v>*</v>
      </c>
      <c r="O1349" s="289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88" t="str">
        <f>IF(FN_MC!K1372="","*",FN_MC!K1372)</f>
        <v>*</v>
      </c>
      <c r="O1350" s="288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89" t="str">
        <f>IF(FN_MC!K1373="","*",FN_MC!K1373)</f>
        <v>*</v>
      </c>
      <c r="O1351" s="289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89" t="str">
        <f>IF(FN_MC!K1374="","*",FN_MC!K1374)</f>
        <v>*</v>
      </c>
      <c r="O1352" s="289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88" t="str">
        <f>IF(FN_MC!K1375="","*",FN_MC!K1375)</f>
        <v>*</v>
      </c>
      <c r="O1353" s="288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89" t="str">
        <f>IF(FN_MC!K1376="","*",FN_MC!K1376)</f>
        <v>*</v>
      </c>
      <c r="O1354" s="289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89" t="str">
        <f>IF(FN_MC!K1377="","*",FN_MC!K1377)</f>
        <v>*</v>
      </c>
      <c r="O1355" s="289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88" t="str">
        <f>IF(FN_MC!K1378="","*",FN_MC!K1378)</f>
        <v>*</v>
      </c>
      <c r="O1356" s="288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89" t="str">
        <f>IF(FN_MC!K1379="","*",FN_MC!K1379)</f>
        <v>*</v>
      </c>
      <c r="O1357" s="289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89" t="str">
        <f>IF(FN_MC!K1380="","*",FN_MC!K1380)</f>
        <v>*</v>
      </c>
      <c r="O1358" s="289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88" t="str">
        <f>IF(FN_MC!K1381="","*",FN_MC!K1381)</f>
        <v>*</v>
      </c>
      <c r="O1359" s="288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89" t="str">
        <f>IF(FN_MC!K1382="","*",FN_MC!K1382)</f>
        <v>*</v>
      </c>
      <c r="O1360" s="289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89" t="str">
        <f>IF(FN_MC!K1383="","*",FN_MC!K1383)</f>
        <v>*</v>
      </c>
      <c r="O1361" s="289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88" t="str">
        <f>IF(FN_MC!K1384="","*",FN_MC!K1384)</f>
        <v>*</v>
      </c>
      <c r="O1362" s="288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89" t="str">
        <f>IF(FN_MC!K1385="","*",FN_MC!K1385)</f>
        <v>*</v>
      </c>
      <c r="O1363" s="289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89" t="str">
        <f>IF(FN_MC!K1386="","*",FN_MC!K1386)</f>
        <v>*</v>
      </c>
      <c r="O1364" s="289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88" t="str">
        <f>IF(FN_MC!K1387="","*",FN_MC!K1387)</f>
        <v>*</v>
      </c>
      <c r="O1365" s="288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89" t="str">
        <f>IF(FN_MC!K1388="","*",FN_MC!K1388)</f>
        <v>*</v>
      </c>
      <c r="O1366" s="289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89" t="str">
        <f>IF(FN_MC!K1389="","*",FN_MC!K1389)</f>
        <v>*</v>
      </c>
      <c r="O1367" s="289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88" t="str">
        <f>IF(FN_MC!K1390="","*",FN_MC!K1390)</f>
        <v>*</v>
      </c>
      <c r="O1368" s="288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89" t="str">
        <f>IF(FN_MC!K1391="","*",FN_MC!K1391)</f>
        <v>*</v>
      </c>
      <c r="O1369" s="289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89" t="str">
        <f>IF(FN_MC!K1392="","*",FN_MC!K1392)</f>
        <v>*</v>
      </c>
      <c r="O1370" s="289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88" t="str">
        <f>IF(FN_MC!K1393="","*",FN_MC!K1393)</f>
        <v>*</v>
      </c>
      <c r="O1371" s="288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89" t="str">
        <f>IF(FN_MC!K1394="","*",FN_MC!K1394)</f>
        <v>*</v>
      </c>
      <c r="O1372" s="289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89" t="str">
        <f>IF(FN_MC!K1395="","*",FN_MC!K1395)</f>
        <v>*</v>
      </c>
      <c r="O1373" s="289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88" t="str">
        <f>IF(FN_MC!K1396="","*",FN_MC!K1396)</f>
        <v>*</v>
      </c>
      <c r="O1374" s="288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89" t="str">
        <f>IF(FN_MC!K1397="","*",FN_MC!K1397)</f>
        <v>*</v>
      </c>
      <c r="O1375" s="289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89" t="str">
        <f>IF(FN_MC!K1398="","*",FN_MC!K1398)</f>
        <v>*</v>
      </c>
      <c r="O1376" s="289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88" t="str">
        <f>IF(FN_MC!K1399="","*",FN_MC!K1399)</f>
        <v>*</v>
      </c>
      <c r="O1377" s="288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89" t="str">
        <f>IF(FN_MC!K1400="","*",FN_MC!K1400)</f>
        <v>*</v>
      </c>
      <c r="O1378" s="289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89" t="str">
        <f>IF(FN_MC!K1401="","*",FN_MC!K1401)</f>
        <v>*</v>
      </c>
      <c r="O1379" s="289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88" t="str">
        <f>IF(FN_MC!K1402="","*",FN_MC!K1402)</f>
        <v>*</v>
      </c>
      <c r="O1380" s="288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89" t="str">
        <f>IF(FN_MC!K1403="","*",FN_MC!K1403)</f>
        <v>*</v>
      </c>
      <c r="O1381" s="289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89" t="str">
        <f>IF(FN_MC!K1404="","*",FN_MC!K1404)</f>
        <v>*</v>
      </c>
      <c r="O1382" s="289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88" t="str">
        <f>IF(FN_MC!K1405="","*",FN_MC!K1405)</f>
        <v>*</v>
      </c>
      <c r="O1383" s="288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89" t="str">
        <f>IF(FN_MC!K1406="","*",FN_MC!K1406)</f>
        <v>*</v>
      </c>
      <c r="O1384" s="289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89" t="str">
        <f>IF(FN_MC!K1407="","*",FN_MC!K1407)</f>
        <v>*</v>
      </c>
      <c r="O1385" s="289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88" t="str">
        <f>IF(FN_MC!K1408="","*",FN_MC!K1408)</f>
        <v>*</v>
      </c>
      <c r="O1386" s="288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89" t="str">
        <f>IF(FN_MC!K1409="","*",FN_MC!K1409)</f>
        <v>*</v>
      </c>
      <c r="O1387" s="289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89" t="str">
        <f>IF(FN_MC!K1410="","*",FN_MC!K1410)</f>
        <v>*</v>
      </c>
      <c r="O1388" s="289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88" t="str">
        <f>IF(FN_MC!K1411="","*",FN_MC!K1411)</f>
        <v>*</v>
      </c>
      <c r="O1389" s="288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89" t="str">
        <f>IF(FN_MC!K1412="","*",FN_MC!K1412)</f>
        <v>*</v>
      </c>
      <c r="O1390" s="289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89" t="str">
        <f>IF(FN_MC!K1413="","*",FN_MC!K1413)</f>
        <v>*</v>
      </c>
      <c r="O1391" s="289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88" t="str">
        <f>IF(FN_MC!K1414="","*",FN_MC!K1414)</f>
        <v>*</v>
      </c>
      <c r="O1392" s="288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89" t="str">
        <f>IF(FN_MC!K1415="","*",FN_MC!K1415)</f>
        <v>*</v>
      </c>
      <c r="O1393" s="289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89" t="str">
        <f>IF(FN_MC!K1416="","*",FN_MC!K1416)</f>
        <v>*</v>
      </c>
      <c r="O1394" s="289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88" t="str">
        <f>IF(FN_MC!K1417="","*",FN_MC!K1417)</f>
        <v>*</v>
      </c>
      <c r="O1395" s="288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89" t="str">
        <f>IF(FN_MC!K1418="","*",FN_MC!K1418)</f>
        <v>*</v>
      </c>
      <c r="O1396" s="289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89" t="str">
        <f>IF(FN_MC!K1419="","*",FN_MC!K1419)</f>
        <v>*</v>
      </c>
      <c r="O1397" s="289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88" t="str">
        <f>IF(FN_MC!K1420="","*",FN_MC!K1420)</f>
        <v>*</v>
      </c>
      <c r="O1398" s="288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89" t="str">
        <f>IF(FN_MC!K1421="","*",FN_MC!K1421)</f>
        <v>*</v>
      </c>
      <c r="O1399" s="289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89" t="str">
        <f>IF(FN_MC!K1422="","*",FN_MC!K1422)</f>
        <v>*</v>
      </c>
      <c r="O1400" s="289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88" t="str">
        <f>IF(FN_MC!K1423="","*",FN_MC!K1423)</f>
        <v>*</v>
      </c>
      <c r="O1401" s="288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89" t="str">
        <f>IF(FN_MC!K1424="","*",FN_MC!K1424)</f>
        <v>*</v>
      </c>
      <c r="O1402" s="289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89" t="str">
        <f>IF(FN_MC!K1425="","*",FN_MC!K1425)</f>
        <v>*</v>
      </c>
      <c r="O1403" s="289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88" t="str">
        <f>IF(FN_MC!K1426="","*",FN_MC!K1426)</f>
        <v>*</v>
      </c>
      <c r="O1404" s="288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89" t="str">
        <f>IF(FN_MC!K1427="","*",FN_MC!K1427)</f>
        <v>*</v>
      </c>
      <c r="O1405" s="289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89" t="str">
        <f>IF(FN_MC!K1428="","*",FN_MC!K1428)</f>
        <v>*</v>
      </c>
      <c r="O1406" s="289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88" t="str">
        <f>IF(FN_MC!K1429="","*",FN_MC!K1429)</f>
        <v>*</v>
      </c>
      <c r="O1407" s="288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89" t="str">
        <f>IF(FN_MC!K1430="","*",FN_MC!K1430)</f>
        <v>*</v>
      </c>
      <c r="O1408" s="289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89" t="str">
        <f>IF(FN_MC!K1431="","*",FN_MC!K1431)</f>
        <v>*</v>
      </c>
      <c r="O1409" s="289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88" t="str">
        <f>IF(FN_MC!K1432="","*",FN_MC!K1432)</f>
        <v>*</v>
      </c>
      <c r="O1410" s="288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89" t="str">
        <f>IF(FN_MC!K1433="","*",FN_MC!K1433)</f>
        <v>*</v>
      </c>
      <c r="O1411" s="289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89" t="str">
        <f>IF(FN_MC!K1434="","*",FN_MC!K1434)</f>
        <v>*</v>
      </c>
      <c r="O1412" s="289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88" t="str">
        <f>IF(FN_MC!K1435="","*",FN_MC!K1435)</f>
        <v>*</v>
      </c>
      <c r="O1413" s="288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89" t="str">
        <f>IF(FN_MC!K1436="","*",FN_MC!K1436)</f>
        <v>*</v>
      </c>
      <c r="O1414" s="289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89" t="str">
        <f>IF(FN_MC!K1437="","*",FN_MC!K1437)</f>
        <v>*</v>
      </c>
      <c r="O1415" s="289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88" t="str">
        <f>IF(FN_MC!K1438="","*",FN_MC!K1438)</f>
        <v>*</v>
      </c>
      <c r="O1416" s="288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89" t="str">
        <f>IF(FN_MC!K1439="","*",FN_MC!K1439)</f>
        <v>*</v>
      </c>
      <c r="O1417" s="289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89" t="str">
        <f>IF(FN_MC!K1440="","*",FN_MC!K1440)</f>
        <v>*</v>
      </c>
      <c r="O1418" s="289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88" t="str">
        <f>IF(FN_MC!K1441="","*",FN_MC!K1441)</f>
        <v>*</v>
      </c>
      <c r="O1419" s="288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89" t="str">
        <f>IF(FN_MC!K1442="","*",FN_MC!K1442)</f>
        <v>*</v>
      </c>
      <c r="O1420" s="289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89" t="str">
        <f>IF(FN_MC!K1443="","*",FN_MC!K1443)</f>
        <v>*</v>
      </c>
      <c r="O1421" s="289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88" t="str">
        <f>IF(FN_MC!K1444="","*",FN_MC!K1444)</f>
        <v>*</v>
      </c>
      <c r="O1422" s="288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89" t="str">
        <f>IF(FN_MC!K1445="","*",FN_MC!K1445)</f>
        <v>*</v>
      </c>
      <c r="O1423" s="289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89" t="str">
        <f>IF(FN_MC!K1446="","*",FN_MC!K1446)</f>
        <v>*</v>
      </c>
      <c r="O1424" s="289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88" t="str">
        <f>IF(FN_MC!K1447="","*",FN_MC!K1447)</f>
        <v>*</v>
      </c>
      <c r="O1425" s="288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89" t="str">
        <f>IF(FN_MC!K1448="","*",FN_MC!K1448)</f>
        <v>*</v>
      </c>
      <c r="O1426" s="289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89" t="str">
        <f>IF(FN_MC!K1449="","*",FN_MC!K1449)</f>
        <v>*</v>
      </c>
      <c r="O1427" s="289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88" t="str">
        <f>IF(FN_MC!K1450="","*",FN_MC!K1450)</f>
        <v>*</v>
      </c>
      <c r="O1428" s="288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89" t="str">
        <f>IF(FN_MC!K1451="","*",FN_MC!K1451)</f>
        <v>*</v>
      </c>
      <c r="O1429" s="289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89" t="str">
        <f>IF(FN_MC!K1452="","*",FN_MC!K1452)</f>
        <v>*</v>
      </c>
      <c r="O1430" s="289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88" t="str">
        <f>IF(FN_MC!K1453="","*",FN_MC!K1453)</f>
        <v>*</v>
      </c>
      <c r="O1431" s="288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89" t="str">
        <f>IF(FN_MC!K1454="","*",FN_MC!K1454)</f>
        <v>*</v>
      </c>
      <c r="O1432" s="289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89" t="str">
        <f>IF(FN_MC!K1455="","*",FN_MC!K1455)</f>
        <v>*</v>
      </c>
      <c r="O1433" s="289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88" t="str">
        <f>IF(FN_MC!K1456="","*",FN_MC!K1456)</f>
        <v>*</v>
      </c>
      <c r="O1434" s="288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89" t="str">
        <f>IF(FN_MC!K1457="","*",FN_MC!K1457)</f>
        <v>*</v>
      </c>
      <c r="O1435" s="289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89" t="str">
        <f>IF(FN_MC!K1458="","*",FN_MC!K1458)</f>
        <v>*</v>
      </c>
      <c r="O1436" s="289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88" t="str">
        <f>IF(FN_MC!K1459="","*",FN_MC!K1459)</f>
        <v>*</v>
      </c>
      <c r="O1437" s="288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89" t="str">
        <f>IF(FN_MC!K1460="","*",FN_MC!K1460)</f>
        <v>*</v>
      </c>
      <c r="O1438" s="289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89" t="str">
        <f>IF(FN_MC!K1461="","*",FN_MC!K1461)</f>
        <v>*</v>
      </c>
      <c r="O1439" s="289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88" t="str">
        <f>IF(FN_MC!K1462="","*",FN_MC!K1462)</f>
        <v>*</v>
      </c>
      <c r="O1440" s="288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89" t="str">
        <f>IF(FN_MC!K1463="","*",FN_MC!K1463)</f>
        <v>*</v>
      </c>
      <c r="O1441" s="289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89" t="str">
        <f>IF(FN_MC!K1464="","*",FN_MC!K1464)</f>
        <v>*</v>
      </c>
      <c r="O1442" s="289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88" t="str">
        <f>IF(FN_MC!K1465="","*",FN_MC!K1465)</f>
        <v>*</v>
      </c>
      <c r="O1443" s="288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89" t="str">
        <f>IF(FN_MC!K1466="","*",FN_MC!K1466)</f>
        <v>*</v>
      </c>
      <c r="O1444" s="289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89" t="str">
        <f>IF(FN_MC!K1467="","*",FN_MC!K1467)</f>
        <v>*</v>
      </c>
      <c r="O1445" s="289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88" t="str">
        <f>IF(FN_MC!K1468="","*",FN_MC!K1468)</f>
        <v>*</v>
      </c>
      <c r="O1446" s="288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89" t="str">
        <f>IF(FN_MC!K1469="","*",FN_MC!K1469)</f>
        <v>*</v>
      </c>
      <c r="O1447" s="289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89" t="str">
        <f>IF(FN_MC!K1470="","*",FN_MC!K1470)</f>
        <v>*</v>
      </c>
      <c r="O1448" s="289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88" t="str">
        <f>IF(FN_MC!K1471="","*",FN_MC!K1471)</f>
        <v>*</v>
      </c>
      <c r="O1449" s="288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89" t="str">
        <f>IF(FN_MC!K1472="","*",FN_MC!K1472)</f>
        <v>*</v>
      </c>
      <c r="O1450" s="289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89" t="str">
        <f>IF(FN_MC!K1473="","*",FN_MC!K1473)</f>
        <v>*</v>
      </c>
      <c r="O1451" s="289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88" t="str">
        <f>IF(FN_MC!K1474="","*",FN_MC!K1474)</f>
        <v>*</v>
      </c>
      <c r="O1452" s="288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89" t="str">
        <f>IF(FN_MC!K1475="","*",FN_MC!K1475)</f>
        <v>*</v>
      </c>
      <c r="O1453" s="289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89" t="str">
        <f>IF(FN_MC!K1476="","*",FN_MC!K1476)</f>
        <v>*</v>
      </c>
      <c r="O1454" s="289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88" t="str">
        <f>IF(FN_MC!K1477="","*",FN_MC!K1477)</f>
        <v>*</v>
      </c>
      <c r="O1455" s="288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89" t="str">
        <f>IF(FN_MC!K1478="","*",FN_MC!K1478)</f>
        <v>*</v>
      </c>
      <c r="O1456" s="289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89" t="str">
        <f>IF(FN_MC!K1479="","*",FN_MC!K1479)</f>
        <v>*</v>
      </c>
      <c r="O1457" s="289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88" t="str">
        <f>IF(FN_MC!K1480="","*",FN_MC!K1480)</f>
        <v>*</v>
      </c>
      <c r="O1458" s="288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89" t="str">
        <f>IF(FN_MC!K1481="","*",FN_MC!K1481)</f>
        <v>*</v>
      </c>
      <c r="O1459" s="289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89" t="str">
        <f>IF(FN_MC!K1482="","*",FN_MC!K1482)</f>
        <v>*</v>
      </c>
      <c r="O1460" s="289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88" t="str">
        <f>IF(FN_MC!K1483="","*",FN_MC!K1483)</f>
        <v>*</v>
      </c>
      <c r="O1461" s="288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89" t="str">
        <f>IF(FN_MC!K1484="","*",FN_MC!K1484)</f>
        <v>*</v>
      </c>
      <c r="O1462" s="289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89" t="str">
        <f>IF(FN_MC!K1485="","*",FN_MC!K1485)</f>
        <v>*</v>
      </c>
      <c r="O1463" s="289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88" t="str">
        <f>IF(FN_MC!K1486="","*",FN_MC!K1486)</f>
        <v>*</v>
      </c>
      <c r="O1464" s="288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89" t="str">
        <f>IF(FN_MC!K1487="","*",FN_MC!K1487)</f>
        <v>*</v>
      </c>
      <c r="O1465" s="289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89" t="str">
        <f>IF(FN_MC!K1488="","*",FN_MC!K1488)</f>
        <v>*</v>
      </c>
      <c r="O1466" s="289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88" t="str">
        <f>IF(FN_MC!K1489="","*",FN_MC!K1489)</f>
        <v>*</v>
      </c>
      <c r="O1467" s="288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89" t="str">
        <f>IF(FN_MC!K1490="","*",FN_MC!K1490)</f>
        <v>*</v>
      </c>
      <c r="O1468" s="289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89" t="str">
        <f>IF(FN_MC!K1491="","*",FN_MC!K1491)</f>
        <v>*</v>
      </c>
      <c r="O1469" s="289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88" t="str">
        <f>IF(FN_MC!K1492="","*",FN_MC!K1492)</f>
        <v>*</v>
      </c>
      <c r="O1470" s="288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89" t="str">
        <f>IF(FN_MC!K1493="","*",FN_MC!K1493)</f>
        <v>*</v>
      </c>
      <c r="O1471" s="289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89" t="str">
        <f>IF(FN_MC!K1494="","*",FN_MC!K1494)</f>
        <v>*</v>
      </c>
      <c r="O1472" s="289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88" t="str">
        <f>IF(FN_MC!K1495="","*",FN_MC!K1495)</f>
        <v>*</v>
      </c>
      <c r="O1473" s="288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89" t="str">
        <f>IF(FN_MC!K1496="","*",FN_MC!K1496)</f>
        <v>*</v>
      </c>
      <c r="O1474" s="289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89" t="str">
        <f>IF(FN_MC!K1497="","*",FN_MC!K1497)</f>
        <v>*</v>
      </c>
      <c r="O1475" s="289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88" t="str">
        <f>IF(FN_MC!K1498="","*",FN_MC!K1498)</f>
        <v>*</v>
      </c>
      <c r="O1476" s="288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89" t="str">
        <f>IF(FN_MC!K1499="","*",FN_MC!K1499)</f>
        <v>*</v>
      </c>
      <c r="O1477" s="289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89" t="str">
        <f>IF(FN_MC!K1500="","*",FN_MC!K1500)</f>
        <v>*</v>
      </c>
      <c r="O1478" s="289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88" t="str">
        <f>IF(FN_MC!K1501="","*",FN_MC!K1501)</f>
        <v>*</v>
      </c>
      <c r="O1479" s="288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89" t="str">
        <f>IF(FN_MC!K1502="","*",FN_MC!K1502)</f>
        <v>*</v>
      </c>
      <c r="O1480" s="289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89" t="str">
        <f>IF(FN_MC!K1503="","*",FN_MC!K1503)</f>
        <v>*</v>
      </c>
      <c r="O1481" s="289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88" t="str">
        <f>IF(FN_MC!K1504="","*",FN_MC!K1504)</f>
        <v>*</v>
      </c>
      <c r="O1482" s="288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89" t="str">
        <f>IF(FN_MC!K1505="","*",FN_MC!K1505)</f>
        <v>*</v>
      </c>
      <c r="O1483" s="289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89" t="str">
        <f>IF(FN_MC!K1506="","*",FN_MC!K1506)</f>
        <v>*</v>
      </c>
      <c r="O1484" s="289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88" t="str">
        <f>IF(FN_MC!K1507="","*",FN_MC!K1507)</f>
        <v>*</v>
      </c>
      <c r="O1485" s="288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89" t="str">
        <f>IF(FN_MC!K1508="","*",FN_MC!K1508)</f>
        <v>*</v>
      </c>
      <c r="O1486" s="289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89" t="str">
        <f>IF(FN_MC!K1509="","*",FN_MC!K1509)</f>
        <v>*</v>
      </c>
      <c r="O1487" s="289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88" t="str">
        <f>IF(FN_MC!K1510="","*",FN_MC!K1510)</f>
        <v>*</v>
      </c>
      <c r="O1488" s="288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89" t="str">
        <f>IF(FN_MC!K1511="","*",FN_MC!K1511)</f>
        <v>*</v>
      </c>
      <c r="O1489" s="289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89" t="str">
        <f>IF(FN_MC!K1512="","*",FN_MC!K1512)</f>
        <v>*</v>
      </c>
      <c r="O1490" s="289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88" t="str">
        <f>IF(FN_MC!K1513="","*",FN_MC!K1513)</f>
        <v>*</v>
      </c>
      <c r="O1491" s="288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89" t="str">
        <f>IF(FN_MC!K1514="","*",FN_MC!K1514)</f>
        <v>*</v>
      </c>
      <c r="O1492" s="289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89" t="str">
        <f>IF(FN_MC!K1515="","*",FN_MC!K1515)</f>
        <v>*</v>
      </c>
      <c r="O1493" s="289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88" t="str">
        <f>IF(FN_MC!K1516="","*",FN_MC!K1516)</f>
        <v>*</v>
      </c>
      <c r="O1494" s="288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89" t="str">
        <f>IF(FN_MC!K1517="","*",FN_MC!K1517)</f>
        <v>*</v>
      </c>
      <c r="O1495" s="289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89" t="str">
        <f>IF(FN_MC!K1518="","*",FN_MC!K1518)</f>
        <v>*</v>
      </c>
      <c r="O1496" s="289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88" t="str">
        <f>IF(FN_MC!K1519="","*",FN_MC!K1519)</f>
        <v>*</v>
      </c>
      <c r="O1497" s="288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89" t="str">
        <f>IF(FN_MC!K1520="","*",FN_MC!K1520)</f>
        <v>*</v>
      </c>
      <c r="O1498" s="289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89" t="str">
        <f>IF(FN_MC!K1521="","*",FN_MC!K1521)</f>
        <v>*</v>
      </c>
      <c r="O1499" s="289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88" t="str">
        <f>IF(FN_MC!K1522="","*",FN_MC!K1522)</f>
        <v>*</v>
      </c>
      <c r="O1500" s="288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89" t="str">
        <f>IF(FN_MC!K1523="","*",FN_MC!K1523)</f>
        <v>*</v>
      </c>
      <c r="O1501" s="289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89" t="str">
        <f>IF(FN_MC!K1524="","*",FN_MC!K1524)</f>
        <v>*</v>
      </c>
      <c r="O1502" s="289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88" t="str">
        <f>IF(FN_MC!K1525="","*",FN_MC!K1525)</f>
        <v>*</v>
      </c>
      <c r="O1503" s="288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89" t="str">
        <f>IF(FN_MC!K1526="","*",FN_MC!K1526)</f>
        <v>*</v>
      </c>
      <c r="O1504" s="289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89" t="str">
        <f>IF(FN_MC!K1527="","*",FN_MC!K1527)</f>
        <v>*</v>
      </c>
      <c r="O1505" s="289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88" t="str">
        <f>IF(FN_MC!K1528="","*",FN_MC!K1528)</f>
        <v>*</v>
      </c>
      <c r="O1506" s="288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89" t="str">
        <f>IF(FN_MC!K1529="","*",FN_MC!K1529)</f>
        <v>*</v>
      </c>
      <c r="O1507" s="289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89" t="str">
        <f>IF(FN_MC!K1530="","*",FN_MC!K1530)</f>
        <v>*</v>
      </c>
      <c r="O1508" s="289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88" t="str">
        <f>IF(FN_MC!K1531="","*",FN_MC!K1531)</f>
        <v>*</v>
      </c>
      <c r="O1509" s="288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89" t="str">
        <f>IF(FN_MC!K1532="","*",FN_MC!K1532)</f>
        <v>*</v>
      </c>
      <c r="O1510" s="289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89" t="str">
        <f>IF(FN_MC!K1533="","*",FN_MC!K1533)</f>
        <v>*</v>
      </c>
      <c r="O1511" s="289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88" t="str">
        <f>IF(FN_MC!K1534="","*",FN_MC!K1534)</f>
        <v>*</v>
      </c>
      <c r="O1512" s="288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89" t="str">
        <f>IF(FN_MC!K1535="","*",FN_MC!K1535)</f>
        <v>*</v>
      </c>
      <c r="O1513" s="289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89" t="str">
        <f>IF(FN_MC!K1536="","*",FN_MC!K1536)</f>
        <v>*</v>
      </c>
      <c r="O1514" s="289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88" t="str">
        <f>IF(FN_MC!K1537="","*",FN_MC!K1537)</f>
        <v>*</v>
      </c>
      <c r="O1515" s="288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89" t="str">
        <f>IF(FN_MC!K1538="","*",FN_MC!K1538)</f>
        <v>*</v>
      </c>
      <c r="O1516" s="289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89" t="str">
        <f>IF(FN_MC!K1539="","*",FN_MC!K1539)</f>
        <v>*</v>
      </c>
      <c r="O1517" s="289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88" t="str">
        <f>IF(FN_MC!K1540="","*",FN_MC!K1540)</f>
        <v>*</v>
      </c>
      <c r="O1518" s="288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89" t="str">
        <f>IF(FN_MC!K1541="","*",FN_MC!K1541)</f>
        <v>*</v>
      </c>
      <c r="O1519" s="289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89" t="str">
        <f>IF(FN_MC!K1542="","*",FN_MC!K1542)</f>
        <v>*</v>
      </c>
      <c r="O1520" s="289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88" t="str">
        <f>IF(FN_MC!K1543="","*",FN_MC!K1543)</f>
        <v>*</v>
      </c>
      <c r="O1521" s="288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89" t="str">
        <f>IF(FN_MC!K1544="","*",FN_MC!K1544)</f>
        <v>*</v>
      </c>
      <c r="O1522" s="289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89" t="str">
        <f>IF(FN_MC!K1545="","*",FN_MC!K1545)</f>
        <v>*</v>
      </c>
      <c r="O1523" s="289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88" t="str">
        <f>IF(FN_MC!K1546="","*",FN_MC!K1546)</f>
        <v>*</v>
      </c>
      <c r="O1524" s="288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89" t="str">
        <f>IF(FN_MC!K1547="","*",FN_MC!K1547)</f>
        <v>*</v>
      </c>
      <c r="O1525" s="289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89" t="str">
        <f>IF(FN_MC!K1548="","*",FN_MC!K1548)</f>
        <v>*</v>
      </c>
      <c r="O1526" s="289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88" t="str">
        <f>IF(FN_MC!K1549="","*",FN_MC!K1549)</f>
        <v>*</v>
      </c>
      <c r="O1527" s="288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89" t="str">
        <f>IF(FN_MC!K1550="","*",FN_MC!K1550)</f>
        <v>*</v>
      </c>
      <c r="O1528" s="289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89" t="str">
        <f>IF(FN_MC!K1551="","*",FN_MC!K1551)</f>
        <v>*</v>
      </c>
      <c r="O1529" s="289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88" t="str">
        <f>IF(FN_MC!K1552="","*",FN_MC!K1552)</f>
        <v>*</v>
      </c>
      <c r="O1530" s="288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89" t="str">
        <f>IF(FN_MC!K1553="","*",FN_MC!K1553)</f>
        <v>*</v>
      </c>
      <c r="O1531" s="289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89" t="str">
        <f>IF(FN_MC!K1554="","*",FN_MC!K1554)</f>
        <v>*</v>
      </c>
      <c r="O1532" s="289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88" t="str">
        <f>IF(FN_MC!K1555="","*",FN_MC!K1555)</f>
        <v>*</v>
      </c>
      <c r="O1533" s="288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89" t="str">
        <f>IF(FN_MC!K1556="","*",FN_MC!K1556)</f>
        <v>*</v>
      </c>
      <c r="O1534" s="289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89" t="str">
        <f>IF(FN_MC!K1557="","*",FN_MC!K1557)</f>
        <v>*</v>
      </c>
      <c r="O1535" s="289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88" t="str">
        <f>IF(FN_MC!K1558="","*",FN_MC!K1558)</f>
        <v>*</v>
      </c>
      <c r="O1536" s="288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89" t="str">
        <f>IF(FN_MC!K1559="","*",FN_MC!K1559)</f>
        <v>*</v>
      </c>
      <c r="O1537" s="289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89" t="str">
        <f>IF(FN_MC!K1560="","*",FN_MC!K1560)</f>
        <v>*</v>
      </c>
      <c r="O1538" s="289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88" t="str">
        <f>IF(FN_MC!K1561="","*",FN_MC!K1561)</f>
        <v>*</v>
      </c>
      <c r="O1539" s="288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89" t="str">
        <f>IF(FN_MC!K1562="","*",FN_MC!K1562)</f>
        <v>*</v>
      </c>
      <c r="O1540" s="289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89" t="str">
        <f>IF(FN_MC!K1563="","*",FN_MC!K1563)</f>
        <v>*</v>
      </c>
      <c r="O1541" s="289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88" t="str">
        <f>IF(FN_MC!K1564="","*",FN_MC!K1564)</f>
        <v>*</v>
      </c>
      <c r="O1542" s="288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89" t="str">
        <f>IF(FN_MC!K1565="","*",FN_MC!K1565)</f>
        <v>*</v>
      </c>
      <c r="O1543" s="289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89" t="str">
        <f>IF(FN_MC!K1566="","*",FN_MC!K1566)</f>
        <v>*</v>
      </c>
      <c r="O1544" s="289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88" t="str">
        <f>IF(FN_MC!K1567="","*",FN_MC!K1567)</f>
        <v>*</v>
      </c>
      <c r="O1545" s="288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89" t="str">
        <f>IF(FN_MC!K1568="","*",FN_MC!K1568)</f>
        <v>*</v>
      </c>
      <c r="O1546" s="289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89" t="str">
        <f>IF(FN_MC!K1569="","*",FN_MC!K1569)</f>
        <v>*</v>
      </c>
      <c r="O1547" s="289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88" t="str">
        <f>IF(FN_MC!K1570="","*",FN_MC!K1570)</f>
        <v>*</v>
      </c>
      <c r="O1548" s="288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89" t="str">
        <f>IF(FN_MC!K1571="","*",FN_MC!K1571)</f>
        <v>*</v>
      </c>
      <c r="O1549" s="289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89" t="str">
        <f>IF(FN_MC!K1572="","*",FN_MC!K1572)</f>
        <v>*</v>
      </c>
      <c r="O1550" s="289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88" t="str">
        <f>IF(FN_MC!K1573="","*",FN_MC!K1573)</f>
        <v>*</v>
      </c>
      <c r="O1551" s="288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89" t="str">
        <f>IF(FN_MC!K1574="","*",FN_MC!K1574)</f>
        <v>*</v>
      </c>
      <c r="O1552" s="289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89" t="str">
        <f>IF(FN_MC!K1575="","*",FN_MC!K1575)</f>
        <v>*</v>
      </c>
      <c r="O1553" s="289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88" t="str">
        <f>IF(FN_MC!K1576="","*",FN_MC!K1576)</f>
        <v>*</v>
      </c>
      <c r="O1554" s="288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89" t="str">
        <f>IF(FN_MC!K1577="","*",FN_MC!K1577)</f>
        <v>*</v>
      </c>
      <c r="O1555" s="289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89" t="str">
        <f>IF(FN_MC!K1578="","*",FN_MC!K1578)</f>
        <v>*</v>
      </c>
      <c r="O1556" s="289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88" t="str">
        <f>IF(FN_MC!K1579="","*",FN_MC!K1579)</f>
        <v>*</v>
      </c>
      <c r="O1557" s="288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89" t="str">
        <f>IF(FN_MC!K1580="","*",FN_MC!K1580)</f>
        <v>*</v>
      </c>
      <c r="O1558" s="289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89" t="str">
        <f>IF(FN_MC!K1581="","*",FN_MC!K1581)</f>
        <v>*</v>
      </c>
      <c r="O1559" s="289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88" t="str">
        <f>IF(FN_MC!K1582="","*",FN_MC!K1582)</f>
        <v>*</v>
      </c>
      <c r="O1560" s="288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89" t="str">
        <f>IF(FN_MC!K1583="","*",FN_MC!K1583)</f>
        <v>*</v>
      </c>
      <c r="O1561" s="289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89" t="str">
        <f>IF(FN_MC!K1584="","*",FN_MC!K1584)</f>
        <v>*</v>
      </c>
      <c r="O1562" s="289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88" t="str">
        <f>IF(FN_MC!K1585="","*",FN_MC!K1585)</f>
        <v>*</v>
      </c>
      <c r="O1563" s="288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89" t="str">
        <f>IF(FN_MC!K1586="","*",FN_MC!K1586)</f>
        <v>*</v>
      </c>
      <c r="O1564" s="289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89" t="str">
        <f>IF(FN_MC!K1587="","*",FN_MC!K1587)</f>
        <v>*</v>
      </c>
      <c r="O1565" s="289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88" t="str">
        <f>IF(FN_MC!K1588="","*",FN_MC!K1588)</f>
        <v>*</v>
      </c>
      <c r="O1566" s="288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89" t="str">
        <f>IF(FN_MC!K1589="","*",FN_MC!K1589)</f>
        <v>*</v>
      </c>
      <c r="O1567" s="289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89" t="str">
        <f>IF(FN_MC!K1590="","*",FN_MC!K1590)</f>
        <v>*</v>
      </c>
      <c r="O1568" s="289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88" t="str">
        <f>IF(FN_MC!K1591="","*",FN_MC!K1591)</f>
        <v>*</v>
      </c>
      <c r="O1569" s="288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89" t="str">
        <f>IF(FN_MC!K1592="","*",FN_MC!K1592)</f>
        <v>*</v>
      </c>
      <c r="O1570" s="289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89" t="str">
        <f>IF(FN_MC!K1593="","*",FN_MC!K1593)</f>
        <v>*</v>
      </c>
      <c r="O1571" s="289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88" t="str">
        <f>IF(FN_MC!K1594="","*",FN_MC!K1594)</f>
        <v>*</v>
      </c>
      <c r="O1572" s="288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89" t="str">
        <f>IF(FN_MC!K1595="","*",FN_MC!K1595)</f>
        <v>*</v>
      </c>
      <c r="O1573" s="289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89" t="str">
        <f>IF(FN_MC!K1596="","*",FN_MC!K1596)</f>
        <v>*</v>
      </c>
      <c r="O1574" s="289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88" t="str">
        <f>IF(FN_MC!K1597="","*",FN_MC!K1597)</f>
        <v>*</v>
      </c>
      <c r="O1575" s="288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89" t="str">
        <f>IF(FN_MC!K1598="","*",FN_MC!K1598)</f>
        <v>*</v>
      </c>
      <c r="O1576" s="289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89" t="str">
        <f>IF(FN_MC!K1599="","*",FN_MC!K1599)</f>
        <v>*</v>
      </c>
      <c r="O1577" s="289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88" t="str">
        <f>IF(FN_MC!K1600="","*",FN_MC!K1600)</f>
        <v>*</v>
      </c>
      <c r="O1578" s="288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89" t="str">
        <f>IF(FN_MC!K1601="","*",FN_MC!K1601)</f>
        <v>*</v>
      </c>
      <c r="O1579" s="289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89" t="str">
        <f>IF(FN_MC!K1602="","*",FN_MC!K1602)</f>
        <v>*</v>
      </c>
      <c r="O1580" s="289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88" t="str">
        <f>IF(FN_MC!K1603="","*",FN_MC!K1603)</f>
        <v>*</v>
      </c>
      <c r="O1581" s="288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89" t="str">
        <f>IF(FN_MC!K1604="","*",FN_MC!K1604)</f>
        <v>*</v>
      </c>
      <c r="O1582" s="289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89" t="str">
        <f>IF(FN_MC!K1605="","*",FN_MC!K1605)</f>
        <v>*</v>
      </c>
      <c r="O1583" s="289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88" t="str">
        <f>IF(FN_MC!K1606="","*",FN_MC!K1606)</f>
        <v>*</v>
      </c>
      <c r="O1584" s="288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89" t="str">
        <f>IF(FN_MC!K1607="","*",FN_MC!K1607)</f>
        <v>*</v>
      </c>
      <c r="O1585" s="289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89" t="str">
        <f>IF(FN_MC!K1608="","*",FN_MC!K1608)</f>
        <v>*</v>
      </c>
      <c r="O1586" s="289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88" t="str">
        <f>IF(FN_MC!K1609="","*",FN_MC!K1609)</f>
        <v>*</v>
      </c>
      <c r="O1587" s="288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89" t="str">
        <f>IF(FN_MC!K1610="","*",FN_MC!K1610)</f>
        <v>*</v>
      </c>
      <c r="O1588" s="289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89" t="str">
        <f>IF(FN_MC!K1611="","*",FN_MC!K1611)</f>
        <v>*</v>
      </c>
      <c r="O1589" s="289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88" t="str">
        <f>IF(FN_MC!K1612="","*",FN_MC!K1612)</f>
        <v>*</v>
      </c>
      <c r="O1590" s="288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89" t="str">
        <f>IF(FN_MC!K1613="","*",FN_MC!K1613)</f>
        <v>*</v>
      </c>
      <c r="O1591" s="289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89" t="str">
        <f>IF(FN_MC!K1614="","*",FN_MC!K1614)</f>
        <v>*</v>
      </c>
      <c r="O1592" s="289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88" t="str">
        <f>IF(FN_MC!K1615="","*",FN_MC!K1615)</f>
        <v>*</v>
      </c>
      <c r="O1593" s="288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89" t="str">
        <f>IF(FN_MC!K1616="","*",FN_MC!K1616)</f>
        <v>*</v>
      </c>
      <c r="O1594" s="289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89" t="str">
        <f>IF(FN_MC!K1617="","*",FN_MC!K1617)</f>
        <v>*</v>
      </c>
      <c r="O1595" s="289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88" t="str">
        <f>IF(FN_MC!K1618="","*",FN_MC!K1618)</f>
        <v>*</v>
      </c>
      <c r="O1596" s="288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89" t="str">
        <f>IF(FN_MC!K1619="","*",FN_MC!K1619)</f>
        <v>*</v>
      </c>
      <c r="O1597" s="289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89" t="str">
        <f>IF(FN_MC!K1620="","*",FN_MC!K1620)</f>
        <v>*</v>
      </c>
      <c r="O1598" s="289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88" t="str">
        <f>IF(FN_MC!K1621="","*",FN_MC!K1621)</f>
        <v>*</v>
      </c>
      <c r="O1599" s="288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89" t="str">
        <f>IF(FN_MC!K1622="","*",FN_MC!K1622)</f>
        <v>*</v>
      </c>
      <c r="O1600" s="289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89" t="str">
        <f>IF(FN_MC!K1623="","*",FN_MC!K1623)</f>
        <v>*</v>
      </c>
      <c r="O1601" s="289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88" t="str">
        <f>IF(FN_MC!K1624="","*",FN_MC!K1624)</f>
        <v>*</v>
      </c>
      <c r="O1602" s="288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89" t="str">
        <f>IF(FN_MC!K1625="","*",FN_MC!K1625)</f>
        <v>*</v>
      </c>
      <c r="O1603" s="289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89" t="str">
        <f>IF(FN_MC!K1626="","*",FN_MC!K1626)</f>
        <v>*</v>
      </c>
      <c r="O1604" s="289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88" t="str">
        <f>IF(FN_MC!K1627="","*",FN_MC!K1627)</f>
        <v>*</v>
      </c>
      <c r="O1605" s="288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89" t="str">
        <f>IF(FN_MC!K1628="","*",FN_MC!K1628)</f>
        <v>*</v>
      </c>
      <c r="O1606" s="289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89" t="str">
        <f>IF(FN_MC!K1629="","*",FN_MC!K1629)</f>
        <v>*</v>
      </c>
      <c r="O1607" s="289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88" t="str">
        <f>IF(FN_MC!K1630="","*",FN_MC!K1630)</f>
        <v>*</v>
      </c>
      <c r="O1608" s="288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89" t="str">
        <f>IF(FN_MC!K1631="","*",FN_MC!K1631)</f>
        <v>*</v>
      </c>
      <c r="O1609" s="289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89" t="str">
        <f>IF(FN_MC!K1632="","*",FN_MC!K1632)</f>
        <v>*</v>
      </c>
      <c r="O1610" s="289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88" t="str">
        <f>IF(FN_MC!K1633="","*",FN_MC!K1633)</f>
        <v>*</v>
      </c>
      <c r="O1611" s="288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89" t="str">
        <f>IF(FN_MC!K1634="","*",FN_MC!K1634)</f>
        <v>*</v>
      </c>
      <c r="O1612" s="289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89" t="str">
        <f>IF(FN_MC!K1635="","*",FN_MC!K1635)</f>
        <v>*</v>
      </c>
      <c r="O1613" s="289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88" t="str">
        <f>IF(FN_MC!K1636="","*",FN_MC!K1636)</f>
        <v>*</v>
      </c>
      <c r="O1614" s="288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89" t="str">
        <f>IF(FN_MC!K1637="","*",FN_MC!K1637)</f>
        <v>*</v>
      </c>
      <c r="O1615" s="289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89" t="str">
        <f>IF(FN_MC!K1638="","*",FN_MC!K1638)</f>
        <v>*</v>
      </c>
      <c r="O1616" s="289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88" t="str">
        <f>IF(FN_MC!K1639="","*",FN_MC!K1639)</f>
        <v>*</v>
      </c>
      <c r="O1617" s="288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89" t="str">
        <f>IF(FN_MC!K1640="","*",FN_MC!K1640)</f>
        <v>*</v>
      </c>
      <c r="O1618" s="289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89" t="str">
        <f>IF(FN_MC!K1641="","*",FN_MC!K1641)</f>
        <v>*</v>
      </c>
      <c r="O1619" s="289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88" t="str">
        <f>IF(FN_MC!K1642="","*",FN_MC!K1642)</f>
        <v>*</v>
      </c>
      <c r="O1620" s="288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89" t="str">
        <f>IF(FN_MC!K1643="","*",FN_MC!K1643)</f>
        <v>*</v>
      </c>
      <c r="O1621" s="289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89" t="str">
        <f>IF(FN_MC!K1644="","*",FN_MC!K1644)</f>
        <v>*</v>
      </c>
      <c r="O1622" s="289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88" t="str">
        <f>IF(FN_MC!K1645="","*",FN_MC!K1645)</f>
        <v>*</v>
      </c>
      <c r="O1623" s="288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89" t="str">
        <f>IF(FN_MC!K1646="","*",FN_MC!K1646)</f>
        <v>*</v>
      </c>
      <c r="O1624" s="289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89" t="str">
        <f>IF(FN_MC!K1647="","*",FN_MC!K1647)</f>
        <v>*</v>
      </c>
      <c r="O1625" s="289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88" t="str">
        <f>IF(FN_MC!K1648="","*",FN_MC!K1648)</f>
        <v>*</v>
      </c>
      <c r="O1626" s="288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89" t="str">
        <f>IF(FN_MC!K1649="","*",FN_MC!K1649)</f>
        <v>*</v>
      </c>
      <c r="O1627" s="289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89" t="str">
        <f>IF(FN_MC!K1650="","*",FN_MC!K1650)</f>
        <v>*</v>
      </c>
      <c r="O1628" s="289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88" t="str">
        <f>IF(FN_MC!K1651="","*",FN_MC!K1651)</f>
        <v>*</v>
      </c>
      <c r="O1629" s="288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89" t="str">
        <f>IF(FN_MC!K1652="","*",FN_MC!K1652)</f>
        <v>*</v>
      </c>
      <c r="O1630" s="289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89" t="str">
        <f>IF(FN_MC!K1653="","*",FN_MC!K1653)</f>
        <v>*</v>
      </c>
      <c r="O1631" s="289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88" t="str">
        <f>IF(FN_MC!K1654="","*",FN_MC!K1654)</f>
        <v>*</v>
      </c>
      <c r="O1632" s="288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89" t="str">
        <f>IF(FN_MC!K1655="","*",FN_MC!K1655)</f>
        <v>*</v>
      </c>
      <c r="O1633" s="289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89" t="str">
        <f>IF(FN_MC!K1656="","*",FN_MC!K1656)</f>
        <v>*</v>
      </c>
      <c r="O1634" s="289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88" t="str">
        <f>IF(FN_MC!K1657="","*",FN_MC!K1657)</f>
        <v>*</v>
      </c>
      <c r="O1635" s="288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89" t="str">
        <f>IF(FN_MC!K1658="","*",FN_MC!K1658)</f>
        <v>*</v>
      </c>
      <c r="O1636" s="289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89" t="str">
        <f>IF(FN_MC!K1659="","*",FN_MC!K1659)</f>
        <v>*</v>
      </c>
      <c r="O1637" s="289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88" t="str">
        <f>IF(FN_MC!K1660="","*",FN_MC!K1660)</f>
        <v>*</v>
      </c>
      <c r="O1638" s="288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89" t="str">
        <f>IF(FN_MC!K1661="","*",FN_MC!K1661)</f>
        <v>*</v>
      </c>
      <c r="O1639" s="289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89" t="str">
        <f>IF(FN_MC!K1662="","*",FN_MC!K1662)</f>
        <v>*</v>
      </c>
      <c r="O1640" s="289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88" t="str">
        <f>IF(FN_MC!K1663="","*",FN_MC!K1663)</f>
        <v>*</v>
      </c>
      <c r="O1641" s="288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89" t="str">
        <f>IF(FN_MC!K1664="","*",FN_MC!K1664)</f>
        <v>*</v>
      </c>
      <c r="O1642" s="289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89" t="str">
        <f>IF(FN_MC!K1665="","*",FN_MC!K1665)</f>
        <v>*</v>
      </c>
      <c r="O1643" s="289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88" t="str">
        <f>IF(FN_MC!K1666="","*",FN_MC!K1666)</f>
        <v>*</v>
      </c>
      <c r="O1644" s="288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89" t="str">
        <f>IF(FN_MC!K1667="","*",FN_MC!K1667)</f>
        <v>*</v>
      </c>
      <c r="O1645" s="289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89" t="str">
        <f>IF(FN_MC!K1668="","*",FN_MC!K1668)</f>
        <v>*</v>
      </c>
      <c r="O1646" s="289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88" t="str">
        <f>IF(FN_MC!K1669="","*",FN_MC!K1669)</f>
        <v>*</v>
      </c>
      <c r="O1647" s="288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89" t="str">
        <f>IF(FN_MC!K1670="","*",FN_MC!K1670)</f>
        <v>*</v>
      </c>
      <c r="O1648" s="289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89" t="str">
        <f>IF(FN_MC!K1671="","*",FN_MC!K1671)</f>
        <v>*</v>
      </c>
      <c r="O1649" s="289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88" t="str">
        <f>IF(FN_MC!K1672="","*",FN_MC!K1672)</f>
        <v>*</v>
      </c>
      <c r="O1650" s="288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89" t="str">
        <f>IF(FN_MC!K1673="","*",FN_MC!K1673)</f>
        <v>*</v>
      </c>
      <c r="O1651" s="289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89" t="str">
        <f>IF(FN_MC!K1674="","*",FN_MC!K1674)</f>
        <v>*</v>
      </c>
      <c r="O1652" s="289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88" t="str">
        <f>IF(FN_MC!K1675="","*",FN_MC!K1675)</f>
        <v>*</v>
      </c>
      <c r="O1653" s="288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89" t="str">
        <f>IF(FN_MC!K1676="","*",FN_MC!K1676)</f>
        <v>*</v>
      </c>
      <c r="O1654" s="289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89" t="str">
        <f>IF(FN_MC!K1677="","*",FN_MC!K1677)</f>
        <v>*</v>
      </c>
      <c r="O1655" s="289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88" t="str">
        <f>IF(FN_MC!K1678="","*",FN_MC!K1678)</f>
        <v>*</v>
      </c>
      <c r="O1656" s="288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89" t="str">
        <f>IF(FN_MC!K1679="","*",FN_MC!K1679)</f>
        <v>*</v>
      </c>
      <c r="O1657" s="289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89" t="str">
        <f>IF(FN_MC!K1680="","*",FN_MC!K1680)</f>
        <v>*</v>
      </c>
      <c r="O1658" s="289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88" t="str">
        <f>IF(FN_MC!K1681="","*",FN_MC!K1681)</f>
        <v>*</v>
      </c>
      <c r="O1659" s="288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89" t="str">
        <f>IF(FN_MC!K1682="","*",FN_MC!K1682)</f>
        <v>*</v>
      </c>
      <c r="O1660" s="289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89" t="str">
        <f>IF(FN_MC!K1683="","*",FN_MC!K1683)</f>
        <v>*</v>
      </c>
      <c r="O1661" s="289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88" t="str">
        <f>IF(FN_MC!K1684="","*",FN_MC!K1684)</f>
        <v>*</v>
      </c>
      <c r="O1662" s="288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89" t="str">
        <f>IF(FN_MC!K1685="","*",FN_MC!K1685)</f>
        <v>*</v>
      </c>
      <c r="O1663" s="289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89" t="str">
        <f>IF(FN_MC!K1686="","*",FN_MC!K1686)</f>
        <v>*</v>
      </c>
      <c r="O1664" s="289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88" t="str">
        <f>IF(FN_MC!K1687="","*",FN_MC!K1687)</f>
        <v>*</v>
      </c>
      <c r="O1665" s="288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89" t="str">
        <f>IF(FN_MC!K1688="","*",FN_MC!K1688)</f>
        <v>*</v>
      </c>
      <c r="O1666" s="289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89" t="str">
        <f>IF(FN_MC!K1689="","*",FN_MC!K1689)</f>
        <v>*</v>
      </c>
      <c r="O1667" s="289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88" t="str">
        <f>IF(FN_MC!K1690="","*",FN_MC!K1690)</f>
        <v>*</v>
      </c>
      <c r="O1668" s="288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89" t="str">
        <f>IF(FN_MC!K1691="","*",FN_MC!K1691)</f>
        <v>*</v>
      </c>
      <c r="O1669" s="289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89" t="str">
        <f>IF(FN_MC!K1692="","*",FN_MC!K1692)</f>
        <v>*</v>
      </c>
      <c r="O1670" s="289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88" t="str">
        <f>IF(FN_MC!K1693="","*",FN_MC!K1693)</f>
        <v>*</v>
      </c>
      <c r="O1671" s="288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89" t="str">
        <f>IF(FN_MC!K1694="","*",FN_MC!K1694)</f>
        <v>*</v>
      </c>
      <c r="O1672" s="289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89" t="str">
        <f>IF(FN_MC!K1695="","*",FN_MC!K1695)</f>
        <v>*</v>
      </c>
      <c r="O1673" s="289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88" t="str">
        <f>IF(FN_MC!K1696="","*",FN_MC!K1696)</f>
        <v>*</v>
      </c>
      <c r="O1674" s="288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89" t="str">
        <f>IF(FN_MC!K1697="","*",FN_MC!K1697)</f>
        <v>*</v>
      </c>
      <c r="O1675" s="289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89" t="str">
        <f>IF(FN_MC!K1698="","*",FN_MC!K1698)</f>
        <v>*</v>
      </c>
      <c r="O1676" s="289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88" t="str">
        <f>IF(FN_MC!K1699="","*",FN_MC!K1699)</f>
        <v>*</v>
      </c>
      <c r="O1677" s="288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89" t="str">
        <f>IF(FN_MC!K1700="","*",FN_MC!K1700)</f>
        <v>*</v>
      </c>
      <c r="O1678" s="289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89" t="str">
        <f>IF(FN_MC!K1701="","*",FN_MC!K1701)</f>
        <v>*</v>
      </c>
      <c r="O1679" s="289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88" t="str">
        <f>IF(FN_MC!K1702="","*",FN_MC!K1702)</f>
        <v>*</v>
      </c>
      <c r="O1680" s="288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89" t="str">
        <f>IF(FN_MC!K1703="","*",FN_MC!K1703)</f>
        <v>*</v>
      </c>
      <c r="O1681" s="289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89" t="str">
        <f>IF(FN_MC!K1704="","*",FN_MC!K1704)</f>
        <v>*</v>
      </c>
      <c r="O1682" s="289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88" t="str">
        <f>IF(FN_MC!K1705="","*",FN_MC!K1705)</f>
        <v>*</v>
      </c>
      <c r="O1683" s="288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89" t="str">
        <f>IF(FN_MC!K1706="","*",FN_MC!K1706)</f>
        <v>*</v>
      </c>
      <c r="O1684" s="289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89" t="str">
        <f>IF(FN_MC!K1707="","*",FN_MC!K1707)</f>
        <v>*</v>
      </c>
      <c r="O1685" s="289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88" t="str">
        <f>IF(FN_MC!K1708="","*",FN_MC!K1708)</f>
        <v>*</v>
      </c>
      <c r="O1686" s="288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89" t="str">
        <f>IF(FN_MC!K1709="","*",FN_MC!K1709)</f>
        <v>*</v>
      </c>
      <c r="O1687" s="289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89" t="str">
        <f>IF(FN_MC!K1710="","*",FN_MC!K1710)</f>
        <v>*</v>
      </c>
      <c r="O1688" s="289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88" t="str">
        <f>IF(FN_MC!K1711="","*",FN_MC!K1711)</f>
        <v>*</v>
      </c>
      <c r="O1689" s="288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89" t="str">
        <f>IF(FN_MC!K1712="","*",FN_MC!K1712)</f>
        <v>*</v>
      </c>
      <c r="O1690" s="289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89" t="str">
        <f>IF(FN_MC!K1713="","*",FN_MC!K1713)</f>
        <v>*</v>
      </c>
      <c r="O1691" s="289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88" t="str">
        <f>IF(FN_MC!K1714="","*",FN_MC!K1714)</f>
        <v>*</v>
      </c>
      <c r="O1692" s="288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89" t="str">
        <f>IF(FN_MC!K1715="","*",FN_MC!K1715)</f>
        <v>*</v>
      </c>
      <c r="O1693" s="289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89" t="str">
        <f>IF(FN_MC!K1716="","*",FN_MC!K1716)</f>
        <v>*</v>
      </c>
      <c r="O1694" s="289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88" t="str">
        <f>IF(FN_MC!K1717="","*",FN_MC!K1717)</f>
        <v>*</v>
      </c>
      <c r="O1695" s="288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89" t="str">
        <f>IF(FN_MC!K1718="","*",FN_MC!K1718)</f>
        <v>*</v>
      </c>
      <c r="O1696" s="289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89" t="str">
        <f>IF(FN_MC!K1719="","*",FN_MC!K1719)</f>
        <v>*</v>
      </c>
      <c r="O1697" s="289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88" t="str">
        <f>IF(FN_MC!K1720="","*",FN_MC!K1720)</f>
        <v>*</v>
      </c>
      <c r="O1698" s="288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89" t="str">
        <f>IF(FN_MC!K1721="","*",FN_MC!K1721)</f>
        <v>*</v>
      </c>
      <c r="O1699" s="289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89" t="str">
        <f>IF(FN_MC!K1722="","*",FN_MC!K1722)</f>
        <v>*</v>
      </c>
      <c r="O1700" s="289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88" t="str">
        <f>IF(FN_MC!K1723="","*",FN_MC!K1723)</f>
        <v>*</v>
      </c>
      <c r="O1701" s="288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89" t="str">
        <f>IF(FN_MC!K1724="","*",FN_MC!K1724)</f>
        <v>*</v>
      </c>
      <c r="O1702" s="289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89" t="str">
        <f>IF(FN_MC!K1725="","*",FN_MC!K1725)</f>
        <v>*</v>
      </c>
      <c r="O1703" s="289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88" t="str">
        <f>IF(FN_MC!K1726="","*",FN_MC!K1726)</f>
        <v>*</v>
      </c>
      <c r="O1704" s="288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89" t="str">
        <f>IF(FN_MC!K1727="","*",FN_MC!K1727)</f>
        <v>*</v>
      </c>
      <c r="O1705" s="289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89" t="str">
        <f>IF(FN_MC!K1728="","*",FN_MC!K1728)</f>
        <v>*</v>
      </c>
      <c r="O1706" s="289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88" t="str">
        <f>IF(FN_MC!K1729="","*",FN_MC!K1729)</f>
        <v>*</v>
      </c>
      <c r="O1707" s="288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89" t="str">
        <f>IF(FN_MC!K1730="","*",FN_MC!K1730)</f>
        <v>*</v>
      </c>
      <c r="O1708" s="289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89" t="str">
        <f>IF(FN_MC!K1731="","*",FN_MC!K1731)</f>
        <v>*</v>
      </c>
      <c r="O1709" s="289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88" t="str">
        <f>IF(FN_MC!K1732="","*",FN_MC!K1732)</f>
        <v>*</v>
      </c>
      <c r="O1710" s="288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89" t="str">
        <f>IF(FN_MC!K1733="","*",FN_MC!K1733)</f>
        <v>*</v>
      </c>
      <c r="O1711" s="289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89" t="str">
        <f>IF(FN_MC!K1734="","*",FN_MC!K1734)</f>
        <v>*</v>
      </c>
      <c r="O1712" s="289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88" t="str">
        <f>IF(FN_MC!K1735="","*",FN_MC!K1735)</f>
        <v>*</v>
      </c>
      <c r="O1713" s="288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89" t="str">
        <f>IF(FN_MC!K1736="","*",FN_MC!K1736)</f>
        <v>*</v>
      </c>
      <c r="O1714" s="289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89" t="str">
        <f>IF(FN_MC!K1737="","*",FN_MC!K1737)</f>
        <v>*</v>
      </c>
      <c r="O1715" s="289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88" t="str">
        <f>IF(FN_MC!K1738="","*",FN_MC!K1738)</f>
        <v>*</v>
      </c>
      <c r="O1716" s="288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89" t="str">
        <f>IF(FN_MC!K1739="","*",FN_MC!K1739)</f>
        <v>*</v>
      </c>
      <c r="O1717" s="289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89" t="str">
        <f>IF(FN_MC!K1740="","*",FN_MC!K1740)</f>
        <v>*</v>
      </c>
      <c r="O1718" s="289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88" t="str">
        <f>IF(FN_MC!K1741="","*",FN_MC!K1741)</f>
        <v>*</v>
      </c>
      <c r="O1719" s="288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89" t="str">
        <f>IF(FN_MC!K1742="","*",FN_MC!K1742)</f>
        <v>*</v>
      </c>
      <c r="O1720" s="289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89" t="str">
        <f>IF(FN_MC!K1743="","*",FN_MC!K1743)</f>
        <v>*</v>
      </c>
      <c r="O1721" s="289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88" t="str">
        <f>IF(FN_MC!K1744="","*",FN_MC!K1744)</f>
        <v>*</v>
      </c>
      <c r="O1722" s="288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89" t="str">
        <f>IF(FN_MC!K1745="","*",FN_MC!K1745)</f>
        <v>*</v>
      </c>
      <c r="O1723" s="289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89" t="str">
        <f>IF(FN_MC!K1746="","*",FN_MC!K1746)</f>
        <v>*</v>
      </c>
      <c r="O1724" s="289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88" t="str">
        <f>IF(FN_MC!K1747="","*",FN_MC!K1747)</f>
        <v>*</v>
      </c>
      <c r="O1725" s="288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89" t="str">
        <f>IF(FN_MC!K1748="","*",FN_MC!K1748)</f>
        <v>*</v>
      </c>
      <c r="O1726" s="289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89" t="str">
        <f>IF(FN_MC!K1749="","*",FN_MC!K1749)</f>
        <v>*</v>
      </c>
      <c r="O1727" s="289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88" t="str">
        <f>IF(FN_MC!K1750="","*",FN_MC!K1750)</f>
        <v>*</v>
      </c>
      <c r="O1728" s="288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89" t="str">
        <f>IF(FN_MC!K1751="","*",FN_MC!K1751)</f>
        <v>*</v>
      </c>
      <c r="O1729" s="289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89" t="str">
        <f>IF(FN_MC!K1752="","*",FN_MC!K1752)</f>
        <v>*</v>
      </c>
      <c r="O1730" s="289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88" t="str">
        <f>IF(FN_MC!K1753="","*",FN_MC!K1753)</f>
        <v>*</v>
      </c>
      <c r="O1731" s="288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89" t="str">
        <f>IF(FN_MC!K1754="","*",FN_MC!K1754)</f>
        <v>*</v>
      </c>
      <c r="O1732" s="289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89" t="str">
        <f>IF(FN_MC!K1755="","*",FN_MC!K1755)</f>
        <v>*</v>
      </c>
      <c r="O1733" s="289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88" t="str">
        <f>IF(FN_MC!K1756="","*",FN_MC!K1756)</f>
        <v>*</v>
      </c>
      <c r="O1734" s="288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89" t="str">
        <f>IF(FN_MC!K1757="","*",FN_MC!K1757)</f>
        <v>*</v>
      </c>
      <c r="O1735" s="289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89" t="str">
        <f>IF(FN_MC!K1758="","*",FN_MC!K1758)</f>
        <v>*</v>
      </c>
      <c r="O1736" s="289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88" t="str">
        <f>IF(FN_MC!K1759="","*",FN_MC!K1759)</f>
        <v>*</v>
      </c>
      <c r="O1737" s="288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89" t="str">
        <f>IF(FN_MC!K1760="","*",FN_MC!K1760)</f>
        <v>*</v>
      </c>
      <c r="O1738" s="289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89" t="str">
        <f>IF(FN_MC!K1761="","*",FN_MC!K1761)</f>
        <v>*</v>
      </c>
      <c r="O1739" s="289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88" t="str">
        <f>IF(FN_MC!K1762="","*",FN_MC!K1762)</f>
        <v>*</v>
      </c>
      <c r="O1740" s="288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89" t="str">
        <f>IF(FN_MC!K1763="","*",FN_MC!K1763)</f>
        <v>*</v>
      </c>
      <c r="O1741" s="289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89" t="str">
        <f>IF(FN_MC!K1764="","*",FN_MC!K1764)</f>
        <v>*</v>
      </c>
      <c r="O1742" s="289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88" t="str">
        <f>IF(FN_MC!K1765="","*",FN_MC!K1765)</f>
        <v>*</v>
      </c>
      <c r="O1743" s="288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89" t="str">
        <f>IF(FN_MC!K1766="","*",FN_MC!K1766)</f>
        <v>*</v>
      </c>
      <c r="O1744" s="289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89" t="str">
        <f>IF(FN_MC!K1767="","*",FN_MC!K1767)</f>
        <v>*</v>
      </c>
      <c r="O1745" s="289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88" t="str">
        <f>IF(FN_MC!K1768="","*",FN_MC!K1768)</f>
        <v>*</v>
      </c>
      <c r="O1746" s="288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89" t="str">
        <f>IF(FN_MC!K1769="","*",FN_MC!K1769)</f>
        <v>*</v>
      </c>
      <c r="O1747" s="289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89" t="str">
        <f>IF(FN_MC!K1770="","*",FN_MC!K1770)</f>
        <v>*</v>
      </c>
      <c r="O1748" s="289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88" t="str">
        <f>IF(FN_MC!K1771="","*",FN_MC!K1771)</f>
        <v>*</v>
      </c>
      <c r="O1749" s="288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89" t="str">
        <f>IF(FN_MC!K1772="","*",FN_MC!K1772)</f>
        <v>*</v>
      </c>
      <c r="O1750" s="289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89" t="str">
        <f>IF(FN_MC!K1773="","*",FN_MC!K1773)</f>
        <v>*</v>
      </c>
      <c r="O1751" s="289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88" t="str">
        <f>IF(FN_MC!K1774="","*",FN_MC!K1774)</f>
        <v>*</v>
      </c>
      <c r="O1752" s="288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89" t="str">
        <f>IF(FN_MC!K1775="","*",FN_MC!K1775)</f>
        <v>*</v>
      </c>
      <c r="O1753" s="289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89" t="str">
        <f>IF(FN_MC!K1776="","*",FN_MC!K1776)</f>
        <v>*</v>
      </c>
      <c r="O1754" s="289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88" t="str">
        <f>IF(FN_MC!K1777="","*",FN_MC!K1777)</f>
        <v>*</v>
      </c>
      <c r="O1755" s="288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89" t="str">
        <f>IF(FN_MC!K1778="","*",FN_MC!K1778)</f>
        <v>*</v>
      </c>
      <c r="O1756" s="289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89" t="str">
        <f>IF(FN_MC!K1779="","*",FN_MC!K1779)</f>
        <v>*</v>
      </c>
      <c r="O1757" s="289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88" t="str">
        <f>IF(FN_MC!K1780="","*",FN_MC!K1780)</f>
        <v>*</v>
      </c>
      <c r="O1758" s="288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89" t="str">
        <f>IF(FN_MC!K1781="","*",FN_MC!K1781)</f>
        <v>*</v>
      </c>
      <c r="O1759" s="289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89" t="str">
        <f>IF(FN_MC!K1782="","*",FN_MC!K1782)</f>
        <v>*</v>
      </c>
      <c r="O1760" s="289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88" t="str">
        <f>IF(FN_MC!K1783="","*",FN_MC!K1783)</f>
        <v>*</v>
      </c>
      <c r="O1761" s="288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89" t="str">
        <f>IF(FN_MC!K1784="","*",FN_MC!K1784)</f>
        <v>*</v>
      </c>
      <c r="O1762" s="289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89" t="str">
        <f>IF(FN_MC!K1785="","*",FN_MC!K1785)</f>
        <v>*</v>
      </c>
      <c r="O1763" s="289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88" t="str">
        <f>IF(FN_MC!K1786="","*",FN_MC!K1786)</f>
        <v>*</v>
      </c>
      <c r="O1764" s="288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89" t="str">
        <f>IF(FN_MC!K1787="","*",FN_MC!K1787)</f>
        <v>*</v>
      </c>
      <c r="O1765" s="289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89" t="str">
        <f>IF(FN_MC!K1788="","*",FN_MC!K1788)</f>
        <v>*</v>
      </c>
      <c r="O1766" s="289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88" t="str">
        <f>IF(FN_MC!K1789="","*",FN_MC!K1789)</f>
        <v>*</v>
      </c>
      <c r="O1767" s="288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89" t="str">
        <f>IF(FN_MC!K1790="","*",FN_MC!K1790)</f>
        <v>*</v>
      </c>
      <c r="O1768" s="289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89" t="str">
        <f>IF(FN_MC!K1791="","*",FN_MC!K1791)</f>
        <v>*</v>
      </c>
      <c r="O1769" s="289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88" t="str">
        <f>IF(FN_MC!K1792="","*",FN_MC!K1792)</f>
        <v>*</v>
      </c>
      <c r="O1770" s="288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89" t="str">
        <f>IF(FN_MC!K1793="","*",FN_MC!K1793)</f>
        <v>*</v>
      </c>
      <c r="O1771" s="289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89" t="str">
        <f>IF(FN_MC!K1794="","*",FN_MC!K1794)</f>
        <v>*</v>
      </c>
      <c r="O1772" s="289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88" t="str">
        <f>IF(FN_MC!K1795="","*",FN_MC!K1795)</f>
        <v>*</v>
      </c>
      <c r="O1773" s="288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89" t="str">
        <f>IF(FN_MC!K1796="","*",FN_MC!K1796)</f>
        <v>*</v>
      </c>
      <c r="O1774" s="289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89" t="str">
        <f>IF(FN_MC!K1797="","*",FN_MC!K1797)</f>
        <v>*</v>
      </c>
      <c r="O1775" s="289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88" t="str">
        <f>IF(FN_MC!K1798="","*",FN_MC!K1798)</f>
        <v>*</v>
      </c>
      <c r="O1776" s="288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89" t="str">
        <f>IF(FN_MC!K1799="","*",FN_MC!K1799)</f>
        <v>*</v>
      </c>
      <c r="O1777" s="289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89" t="str">
        <f>IF(FN_MC!K1800="","*",FN_MC!K1800)</f>
        <v>*</v>
      </c>
      <c r="O1778" s="289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88" t="str">
        <f>IF(FN_MC!K1801="","*",FN_MC!K1801)</f>
        <v>*</v>
      </c>
      <c r="O1779" s="288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89" t="str">
        <f>IF(FN_MC!K1802="","*",FN_MC!K1802)</f>
        <v>*</v>
      </c>
      <c r="O1780" s="289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89" t="str">
        <f>IF(FN_MC!K1803="","*",FN_MC!K1803)</f>
        <v>*</v>
      </c>
      <c r="O1781" s="289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88" t="str">
        <f>IF(FN_MC!K1804="","*",FN_MC!K1804)</f>
        <v>*</v>
      </c>
      <c r="O1782" s="288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89" t="str">
        <f>IF(FN_MC!K1805="","*",FN_MC!K1805)</f>
        <v>*</v>
      </c>
      <c r="O1783" s="289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89" t="str">
        <f>IF(FN_MC!K1806="","*",FN_MC!K1806)</f>
        <v>*</v>
      </c>
      <c r="O1784" s="289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88" t="str">
        <f>IF(FN_MC!K1807="","*",FN_MC!K1807)</f>
        <v>*</v>
      </c>
      <c r="O1785" s="288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89" t="str">
        <f>IF(FN_MC!K1808="","*",FN_MC!K1808)</f>
        <v>*</v>
      </c>
      <c r="O1786" s="289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89" t="str">
        <f>IF(FN_MC!K1809="","*",FN_MC!K1809)</f>
        <v>*</v>
      </c>
      <c r="O1787" s="289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88" t="str">
        <f>IF(FN_MC!K1810="","*",FN_MC!K1810)</f>
        <v>*</v>
      </c>
      <c r="O1788" s="288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89" t="str">
        <f>IF(FN_MC!K1811="","*",FN_MC!K1811)</f>
        <v>*</v>
      </c>
      <c r="O1789" s="289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89" t="str">
        <f>IF(FN_MC!K1812="","*",FN_MC!K1812)</f>
        <v>*</v>
      </c>
      <c r="O1790" s="289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88" t="str">
        <f>IF(FN_MC!K1813="","*",FN_MC!K1813)</f>
        <v>*</v>
      </c>
      <c r="O1791" s="288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89" t="str">
        <f>IF(FN_MC!K1814="","*",FN_MC!K1814)</f>
        <v>*</v>
      </c>
      <c r="O1792" s="289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89" t="str">
        <f>IF(FN_MC!K1815="","*",FN_MC!K1815)</f>
        <v>*</v>
      </c>
      <c r="O1793" s="289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88" t="str">
        <f>IF(FN_MC!K1816="","*",FN_MC!K1816)</f>
        <v>*</v>
      </c>
      <c r="O1794" s="288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89" t="str">
        <f>IF(FN_MC!K1817="","*",FN_MC!K1817)</f>
        <v>*</v>
      </c>
      <c r="O1795" s="289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89" t="str">
        <f>IF(FN_MC!K1818="","*",FN_MC!K1818)</f>
        <v>*</v>
      </c>
      <c r="O1796" s="289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88" t="str">
        <f>IF(FN_MC!K1819="","*",FN_MC!K1819)</f>
        <v>*</v>
      </c>
      <c r="O1797" s="288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89" t="str">
        <f>IF(FN_MC!K1820="","*",FN_MC!K1820)</f>
        <v>*</v>
      </c>
      <c r="O1798" s="289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89" t="str">
        <f>IF(FN_MC!K1821="","*",FN_MC!K1821)</f>
        <v>*</v>
      </c>
      <c r="O1799" s="289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88" t="str">
        <f>IF(FN_MC!K1822="","*",FN_MC!K1822)</f>
        <v>*</v>
      </c>
      <c r="O1800" s="288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89" t="str">
        <f>IF(FN_MC!K1823="","*",FN_MC!K1823)</f>
        <v>*</v>
      </c>
      <c r="O1801" s="289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89" t="str">
        <f>IF(FN_MC!K1824="","*",FN_MC!K1824)</f>
        <v>*</v>
      </c>
      <c r="O1802" s="289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88" t="str">
        <f>IF(FN_MC!K1825="","*",FN_MC!K1825)</f>
        <v>*</v>
      </c>
      <c r="O1803" s="288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89" t="str">
        <f>IF(FN_MC!K1826="","*",FN_MC!K1826)</f>
        <v>*</v>
      </c>
      <c r="O1804" s="289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89" t="str">
        <f>IF(FN_MC!K1827="","*",FN_MC!K1827)</f>
        <v>*</v>
      </c>
      <c r="O1805" s="289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88" t="str">
        <f>IF(FN_MC!K1828="","*",FN_MC!K1828)</f>
        <v>*</v>
      </c>
      <c r="O1806" s="288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89" t="str">
        <f>IF(FN_MC!K1829="","*",FN_MC!K1829)</f>
        <v>*</v>
      </c>
      <c r="O1807" s="289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89" t="str">
        <f>IF(FN_MC!K1830="","*",FN_MC!K1830)</f>
        <v>*</v>
      </c>
      <c r="O1808" s="289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88" t="str">
        <f>IF(FN_MC!K1831="","*",FN_MC!K1831)</f>
        <v>*</v>
      </c>
      <c r="O1809" s="288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89" t="str">
        <f>IF(FN_MC!K1832="","*",FN_MC!K1832)</f>
        <v>*</v>
      </c>
      <c r="O1810" s="289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89" t="str">
        <f>IF(FN_MC!K1833="","*",FN_MC!K1833)</f>
        <v>*</v>
      </c>
      <c r="O1811" s="289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88" t="str">
        <f>IF(FN_MC!K1834="","*",FN_MC!K1834)</f>
        <v>*</v>
      </c>
      <c r="O1812" s="288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89" t="str">
        <f>IF(FN_MC!K1835="","*",FN_MC!K1835)</f>
        <v>*</v>
      </c>
      <c r="O1813" s="289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89" t="str">
        <f>IF(FN_MC!K1836="","*",FN_MC!K1836)</f>
        <v>*</v>
      </c>
      <c r="O1814" s="289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88" t="str">
        <f>IF(FN_MC!K1837="","*",FN_MC!K1837)</f>
        <v>*</v>
      </c>
      <c r="O1815" s="288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89" t="str">
        <f>IF(FN_MC!K1838="","*",FN_MC!K1838)</f>
        <v>*</v>
      </c>
      <c r="O1816" s="289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89" t="str">
        <f>IF(FN_MC!K1839="","*",FN_MC!K1839)</f>
        <v>*</v>
      </c>
      <c r="O1817" s="289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88" t="str">
        <f>IF(FN_MC!K1840="","*",FN_MC!K1840)</f>
        <v>*</v>
      </c>
      <c r="O1818" s="288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89" t="str">
        <f>IF(FN_MC!K1841="","*",FN_MC!K1841)</f>
        <v>*</v>
      </c>
      <c r="O1819" s="289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89" t="str">
        <f>IF(FN_MC!K1842="","*",FN_MC!K1842)</f>
        <v>*</v>
      </c>
      <c r="O1820" s="289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88" t="str">
        <f>IF(FN_MC!K1843="","*",FN_MC!K1843)</f>
        <v>*</v>
      </c>
      <c r="O1821" s="288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89" t="str">
        <f>IF(FN_MC!K1844="","*",FN_MC!K1844)</f>
        <v>*</v>
      </c>
      <c r="O1822" s="289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89" t="str">
        <f>IF(FN_MC!K1845="","*",FN_MC!K1845)</f>
        <v>*</v>
      </c>
      <c r="O1823" s="289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88" t="str">
        <f>IF(FN_MC!K1846="","*",FN_MC!K1846)</f>
        <v>*</v>
      </c>
      <c r="O1824" s="288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89" t="str">
        <f>IF(FN_MC!K1847="","*",FN_MC!K1847)</f>
        <v>*</v>
      </c>
      <c r="O1825" s="289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89" t="str">
        <f>IF(FN_MC!K1848="","*",FN_MC!K1848)</f>
        <v>*</v>
      </c>
      <c r="O1826" s="289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88" t="str">
        <f>IF(FN_MC!K1849="","*",FN_MC!K1849)</f>
        <v>*</v>
      </c>
      <c r="O1827" s="288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89" t="str">
        <f>IF(FN_MC!K1850="","*",FN_MC!K1850)</f>
        <v>*</v>
      </c>
      <c r="O1828" s="289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89" t="str">
        <f>IF(FN_MC!K1851="","*",FN_MC!K1851)</f>
        <v>*</v>
      </c>
      <c r="O1829" s="289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88" t="str">
        <f>IF(FN_MC!K1852="","*",FN_MC!K1852)</f>
        <v>*</v>
      </c>
      <c r="O1830" s="288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89" t="str">
        <f>IF(FN_MC!K1853="","*",FN_MC!K1853)</f>
        <v>*</v>
      </c>
      <c r="O1831" s="289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89" t="str">
        <f>IF(FN_MC!K1854="","*",FN_MC!K1854)</f>
        <v>*</v>
      </c>
      <c r="O1832" s="289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88" t="str">
        <f>IF(FN_MC!K1855="","*",FN_MC!K1855)</f>
        <v>*</v>
      </c>
      <c r="O1833" s="288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89" t="str">
        <f>IF(FN_MC!K1856="","*",FN_MC!K1856)</f>
        <v>*</v>
      </c>
      <c r="O1834" s="289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89" t="str">
        <f>IF(FN_MC!K1857="","*",FN_MC!K1857)</f>
        <v>*</v>
      </c>
      <c r="O1835" s="289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88" t="str">
        <f>IF(FN_MC!K1858="","*",FN_MC!K1858)</f>
        <v>*</v>
      </c>
      <c r="O1836" s="288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89" t="str">
        <f>IF(FN_MC!K1859="","*",FN_MC!K1859)</f>
        <v>*</v>
      </c>
      <c r="O1837" s="289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89" t="str">
        <f>IF(FN_MC!K1860="","*",FN_MC!K1860)</f>
        <v>*</v>
      </c>
      <c r="O1838" s="289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88" t="str">
        <f>IF(FN_MC!K1861="","*",FN_MC!K1861)</f>
        <v>*</v>
      </c>
      <c r="O1839" s="288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89" t="str">
        <f>IF(FN_MC!K1862="","*",FN_MC!K1862)</f>
        <v>*</v>
      </c>
      <c r="O1840" s="289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89" t="str">
        <f>IF(FN_MC!K1863="","*",FN_MC!K1863)</f>
        <v>*</v>
      </c>
      <c r="O1841" s="289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88" t="str">
        <f>IF(FN_MC!K1864="","*",FN_MC!K1864)</f>
        <v>*</v>
      </c>
      <c r="O1842" s="288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89" t="str">
        <f>IF(FN_MC!K1865="","*",FN_MC!K1865)</f>
        <v>*</v>
      </c>
      <c r="O1843" s="289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89" t="str">
        <f>IF(FN_MC!K1866="","*",FN_MC!K1866)</f>
        <v>*</v>
      </c>
      <c r="O1844" s="289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88" t="str">
        <f>IF(FN_MC!K1867="","*",FN_MC!K1867)</f>
        <v>*</v>
      </c>
      <c r="O1845" s="288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89" t="str">
        <f>IF(FN_MC!K1868="","*",FN_MC!K1868)</f>
        <v>*</v>
      </c>
      <c r="O1846" s="289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89" t="str">
        <f>IF(FN_MC!K1869="","*",FN_MC!K1869)</f>
        <v>*</v>
      </c>
      <c r="O1847" s="289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88" t="str">
        <f>IF(FN_MC!K1870="","*",FN_MC!K1870)</f>
        <v>*</v>
      </c>
      <c r="O1848" s="288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89" t="str">
        <f>IF(FN_MC!K1871="","*",FN_MC!K1871)</f>
        <v>*</v>
      </c>
      <c r="O1849" s="289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89" t="str">
        <f>IF(FN_MC!K1872="","*",FN_MC!K1872)</f>
        <v>*</v>
      </c>
      <c r="O1850" s="289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88" t="str">
        <f>IF(FN_MC!K1873="","*",FN_MC!K1873)</f>
        <v>*</v>
      </c>
      <c r="O1851" s="288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89" t="str">
        <f>IF(FN_MC!K1874="","*",FN_MC!K1874)</f>
        <v>*</v>
      </c>
      <c r="O1852" s="289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89" t="str">
        <f>IF(FN_MC!K1875="","*",FN_MC!K1875)</f>
        <v>*</v>
      </c>
      <c r="O1853" s="289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88" t="str">
        <f>IF(FN_MC!K1876="","*",FN_MC!K1876)</f>
        <v>*</v>
      </c>
      <c r="O1854" s="288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89" t="str">
        <f>IF(FN_MC!K1877="","*",FN_MC!K1877)</f>
        <v>*</v>
      </c>
      <c r="O1855" s="289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89" t="str">
        <f>IF(FN_MC!K1878="","*",FN_MC!K1878)</f>
        <v>*</v>
      </c>
      <c r="O1856" s="289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88" t="str">
        <f>IF(FN_MC!K1879="","*",FN_MC!K1879)</f>
        <v>*</v>
      </c>
      <c r="O1857" s="288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89" t="str">
        <f>IF(FN_MC!K1880="","*",FN_MC!K1880)</f>
        <v>*</v>
      </c>
      <c r="O1858" s="289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89" t="str">
        <f>IF(FN_MC!K1881="","*",FN_MC!K1881)</f>
        <v>*</v>
      </c>
      <c r="O1859" s="289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88" t="str">
        <f>IF(FN_MC!K1882="","*",FN_MC!K1882)</f>
        <v>*</v>
      </c>
      <c r="O1860" s="288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89" t="str">
        <f>IF(FN_MC!K1883="","*",FN_MC!K1883)</f>
        <v>*</v>
      </c>
      <c r="O1861" s="289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89" t="str">
        <f>IF(FN_MC!K1884="","*",FN_MC!K1884)</f>
        <v>*</v>
      </c>
      <c r="O1862" s="289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88" t="str">
        <f>IF(FN_MC!K1885="","*",FN_MC!K1885)</f>
        <v>*</v>
      </c>
      <c r="O1863" s="288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89" t="str">
        <f>IF(FN_MC!K1886="","*",FN_MC!K1886)</f>
        <v>*</v>
      </c>
      <c r="O1864" s="289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89" t="str">
        <f>IF(FN_MC!K1887="","*",FN_MC!K1887)</f>
        <v>*</v>
      </c>
      <c r="O1865" s="289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88" t="str">
        <f>IF(FN_MC!K1888="","*",FN_MC!K1888)</f>
        <v>*</v>
      </c>
      <c r="O1866" s="288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89" t="str">
        <f>IF(FN_MC!K1889="","*",FN_MC!K1889)</f>
        <v>*</v>
      </c>
      <c r="O1867" s="289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89" t="str">
        <f>IF(FN_MC!K1890="","*",FN_MC!K1890)</f>
        <v>*</v>
      </c>
      <c r="O1868" s="289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88" t="str">
        <f>IF(FN_MC!K1891="","*",FN_MC!K1891)</f>
        <v>*</v>
      </c>
      <c r="O1869" s="288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89" t="str">
        <f>IF(FN_MC!K1892="","*",FN_MC!K1892)</f>
        <v>*</v>
      </c>
      <c r="O1870" s="289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89" t="str">
        <f>IF(FN_MC!K1893="","*",FN_MC!K1893)</f>
        <v>*</v>
      </c>
      <c r="O1871" s="289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88" t="str">
        <f>IF(FN_MC!K1894="","*",FN_MC!K1894)</f>
        <v>*</v>
      </c>
      <c r="O1872" s="288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89" t="str">
        <f>IF(FN_MC!K1895="","*",FN_MC!K1895)</f>
        <v>*</v>
      </c>
      <c r="O1873" s="289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89" t="str">
        <f>IF(FN_MC!K1896="","*",FN_MC!K1896)</f>
        <v>*</v>
      </c>
      <c r="O1874" s="289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88" t="str">
        <f>IF(FN_MC!K1897="","*",FN_MC!K1897)</f>
        <v>*</v>
      </c>
      <c r="O1875" s="288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89" t="str">
        <f>IF(FN_MC!K1898="","*",FN_MC!K1898)</f>
        <v>*</v>
      </c>
      <c r="O1876" s="289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89" t="str">
        <f>IF(FN_MC!K1899="","*",FN_MC!K1899)</f>
        <v>*</v>
      </c>
      <c r="O1877" s="289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88" t="str">
        <f>IF(FN_MC!K1900="","*",FN_MC!K1900)</f>
        <v>*</v>
      </c>
      <c r="O1878" s="288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89" t="str">
        <f>IF(FN_MC!K1901="","*",FN_MC!K1901)</f>
        <v>*</v>
      </c>
      <c r="O1879" s="289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89" t="str">
        <f>IF(FN_MC!K1902="","*",FN_MC!K1902)</f>
        <v>*</v>
      </c>
      <c r="O1880" s="289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88" t="str">
        <f>IF(FN_MC!K1903="","*",FN_MC!K1903)</f>
        <v>*</v>
      </c>
      <c r="O1881" s="288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89" t="str">
        <f>IF(FN_MC!K1904="","*",FN_MC!K1904)</f>
        <v>*</v>
      </c>
      <c r="O1882" s="289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89" t="str">
        <f>IF(FN_MC!K1905="","*",FN_MC!K1905)</f>
        <v>*</v>
      </c>
      <c r="O1883" s="289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88" t="str">
        <f>IF(FN_MC!K1906="","*",FN_MC!K1906)</f>
        <v>*</v>
      </c>
      <c r="O1884" s="288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89" t="str">
        <f>IF(FN_MC!K1907="","*",FN_MC!K1907)</f>
        <v>*</v>
      </c>
      <c r="O1885" s="289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89" t="str">
        <f>IF(FN_MC!K1908="","*",FN_MC!K1908)</f>
        <v>*</v>
      </c>
      <c r="O1886" s="289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88" t="str">
        <f>IF(FN_MC!K1909="","*",FN_MC!K1909)</f>
        <v>*</v>
      </c>
      <c r="O1887" s="288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89" t="str">
        <f>IF(FN_MC!K1910="","*",FN_MC!K1910)</f>
        <v>*</v>
      </c>
      <c r="O1888" s="289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89" t="str">
        <f>IF(FN_MC!K1911="","*",FN_MC!K1911)</f>
        <v>*</v>
      </c>
      <c r="O1889" s="289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88" t="str">
        <f>IF(FN_MC!K1912="","*",FN_MC!K1912)</f>
        <v>*</v>
      </c>
      <c r="O1890" s="288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89" t="str">
        <f>IF(FN_MC!K1913="","*",FN_MC!K1913)</f>
        <v>*</v>
      </c>
      <c r="O1891" s="289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89" t="str">
        <f>IF(FN_MC!K1914="","*",FN_MC!K1914)</f>
        <v>*</v>
      </c>
      <c r="O1892" s="289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88" t="str">
        <f>IF(FN_MC!K1915="","*",FN_MC!K1915)</f>
        <v>*</v>
      </c>
      <c r="O1893" s="288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89" t="str">
        <f>IF(FN_MC!K1916="","*",FN_MC!K1916)</f>
        <v>*</v>
      </c>
      <c r="O1894" s="289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89" t="str">
        <f>IF(FN_MC!K1917="","*",FN_MC!K1917)</f>
        <v>*</v>
      </c>
      <c r="O1895" s="289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88" t="str">
        <f>IF(FN_MC!K1918="","*",FN_MC!K1918)</f>
        <v>*</v>
      </c>
      <c r="O1896" s="288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89" t="str">
        <f>IF(FN_MC!K1919="","*",FN_MC!K1919)</f>
        <v>*</v>
      </c>
      <c r="O1897" s="289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89" t="str">
        <f>IF(FN_MC!K1920="","*",FN_MC!K1920)</f>
        <v>*</v>
      </c>
      <c r="O1898" s="289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88" t="str">
        <f>IF(FN_MC!K1921="","*",FN_MC!K1921)</f>
        <v>*</v>
      </c>
      <c r="O1899" s="288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89" t="str">
        <f>IF(FN_MC!K1922="","*",FN_MC!K1922)</f>
        <v>*</v>
      </c>
      <c r="O1900" s="289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89" t="str">
        <f>IF(FN_MC!K1923="","*",FN_MC!K1923)</f>
        <v>*</v>
      </c>
      <c r="O1901" s="289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88" t="str">
        <f>IF(FN_MC!K1924="","*",FN_MC!K1924)</f>
        <v>*</v>
      </c>
      <c r="O1902" s="288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89" t="str">
        <f>IF(FN_MC!K1925="","*",FN_MC!K1925)</f>
        <v>*</v>
      </c>
      <c r="O1903" s="289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89" t="str">
        <f>IF(FN_MC!K1926="","*",FN_MC!K1926)</f>
        <v>*</v>
      </c>
      <c r="O1904" s="289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88" t="str">
        <f>IF(FN_MC!K1927="","*",FN_MC!K1927)</f>
        <v>*</v>
      </c>
      <c r="O1905" s="288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89" t="str">
        <f>IF(FN_MC!K1928="","*",FN_MC!K1928)</f>
        <v>*</v>
      </c>
      <c r="O1906" s="289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89" t="str">
        <f>IF(FN_MC!K1929="","*",FN_MC!K1929)</f>
        <v>*</v>
      </c>
      <c r="O1907" s="289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88" t="str">
        <f>IF(FN_MC!K1930="","*",FN_MC!K1930)</f>
        <v>*</v>
      </c>
      <c r="O1908" s="288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89" t="str">
        <f>IF(FN_MC!K1931="","*",FN_MC!K1931)</f>
        <v>*</v>
      </c>
      <c r="O1909" s="289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89" t="str">
        <f>IF(FN_MC!K1932="","*",FN_MC!K1932)</f>
        <v>*</v>
      </c>
      <c r="O1910" s="289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88" t="str">
        <f>IF(FN_MC!K1933="","*",FN_MC!K1933)</f>
        <v>*</v>
      </c>
      <c r="O1911" s="288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89" t="str">
        <f>IF(FN_MC!K1934="","*",FN_MC!K1934)</f>
        <v>*</v>
      </c>
      <c r="O1912" s="289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89" t="str">
        <f>IF(FN_MC!K1935="","*",FN_MC!K1935)</f>
        <v>*</v>
      </c>
      <c r="O1913" s="289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88" t="str">
        <f>IF(FN_MC!K1936="","*",FN_MC!K1936)</f>
        <v>*</v>
      </c>
      <c r="O1914" s="288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89" t="str">
        <f>IF(FN_MC!K1937="","*",FN_MC!K1937)</f>
        <v>*</v>
      </c>
      <c r="O1915" s="289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89" t="str">
        <f>IF(FN_MC!K1938="","*",FN_MC!K1938)</f>
        <v>*</v>
      </c>
      <c r="O1916" s="289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88" t="str">
        <f>IF(FN_MC!K1939="","*",FN_MC!K1939)</f>
        <v>*</v>
      </c>
      <c r="O1917" s="288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89" t="str">
        <f>IF(FN_MC!K1940="","*",FN_MC!K1940)</f>
        <v>*</v>
      </c>
      <c r="O1918" s="289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89" t="str">
        <f>IF(FN_MC!K1941="","*",FN_MC!K1941)</f>
        <v>*</v>
      </c>
      <c r="O1919" s="289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88" t="str">
        <f>IF(FN_MC!K1942="","*",FN_MC!K1942)</f>
        <v>*</v>
      </c>
      <c r="O1920" s="288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89" t="str">
        <f>IF(FN_MC!K1943="","*",FN_MC!K1943)</f>
        <v>*</v>
      </c>
      <c r="O1921" s="289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89" t="str">
        <f>IF(FN_MC!K1944="","*",FN_MC!K1944)</f>
        <v>*</v>
      </c>
      <c r="O1922" s="289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88" t="str">
        <f>IF(FN_MC!K1945="","*",FN_MC!K1945)</f>
        <v>*</v>
      </c>
      <c r="O1923" s="288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89" t="str">
        <f>IF(FN_MC!K1946="","*",FN_MC!K1946)</f>
        <v>*</v>
      </c>
      <c r="O1924" s="289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89" t="str">
        <f>IF(FN_MC!K1947="","*",FN_MC!K1947)</f>
        <v>*</v>
      </c>
      <c r="O1925" s="289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88" t="str">
        <f>IF(FN_MC!K1948="","*",FN_MC!K1948)</f>
        <v>*</v>
      </c>
      <c r="O1926" s="288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89" t="str">
        <f>IF(FN_MC!K1949="","*",FN_MC!K1949)</f>
        <v>*</v>
      </c>
      <c r="O1927" s="289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89" t="str">
        <f>IF(FN_MC!K1950="","*",FN_MC!K1950)</f>
        <v>*</v>
      </c>
      <c r="O1928" s="289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88" t="str">
        <f>IF(FN_MC!K1951="","*",FN_MC!K1951)</f>
        <v>*</v>
      </c>
      <c r="O1929" s="288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89" t="str">
        <f>IF(FN_MC!K1952="","*",FN_MC!K1952)</f>
        <v>*</v>
      </c>
      <c r="O1930" s="289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89" t="str">
        <f>IF(FN_MC!K1953="","*",FN_MC!K1953)</f>
        <v>*</v>
      </c>
      <c r="O1931" s="289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88" t="str">
        <f>IF(FN_MC!K1954="","*",FN_MC!K1954)</f>
        <v>*</v>
      </c>
      <c r="O1932" s="288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89" t="str">
        <f>IF(FN_MC!K1955="","*",FN_MC!K1955)</f>
        <v>*</v>
      </c>
      <c r="O1933" s="289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89" t="str">
        <f>IF(FN_MC!K1956="","*",FN_MC!K1956)</f>
        <v>*</v>
      </c>
      <c r="O1934" s="289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88" t="str">
        <f>IF(FN_MC!K1957="","*",FN_MC!K1957)</f>
        <v>*</v>
      </c>
      <c r="O1935" s="288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89" t="str">
        <f>IF(FN_MC!K1958="","*",FN_MC!K1958)</f>
        <v>*</v>
      </c>
      <c r="O1936" s="289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89" t="str">
        <f>IF(FN_MC!K1959="","*",FN_MC!K1959)</f>
        <v>*</v>
      </c>
      <c r="O1937" s="289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88" t="str">
        <f>IF(FN_MC!K1960="","*",FN_MC!K1960)</f>
        <v>*</v>
      </c>
      <c r="O1938" s="288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89" t="str">
        <f>IF(FN_MC!K1961="","*",FN_MC!K1961)</f>
        <v>*</v>
      </c>
      <c r="O1939" s="289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89" t="str">
        <f>IF(FN_MC!K1962="","*",FN_MC!K1962)</f>
        <v>*</v>
      </c>
      <c r="O1940" s="289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88" t="str">
        <f>IF(FN_MC!K1963="","*",FN_MC!K1963)</f>
        <v>*</v>
      </c>
      <c r="O1941" s="288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89" t="str">
        <f>IF(FN_MC!K1964="","*",FN_MC!K1964)</f>
        <v>*</v>
      </c>
      <c r="O1942" s="289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89" t="str">
        <f>IF(FN_MC!K1965="","*",FN_MC!K1965)</f>
        <v>*</v>
      </c>
      <c r="O1943" s="289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88" t="str">
        <f>IF(FN_MC!K1966="","*",FN_MC!K1966)</f>
        <v>*</v>
      </c>
      <c r="O1944" s="288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89" t="str">
        <f>IF(FN_MC!K1967="","*",FN_MC!K1967)</f>
        <v>*</v>
      </c>
      <c r="O1945" s="289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89" t="str">
        <f>IF(FN_MC!K1968="","*",FN_MC!K1968)</f>
        <v>*</v>
      </c>
      <c r="O1946" s="289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88" t="str">
        <f>IF(FN_MC!K1969="","*",FN_MC!K1969)</f>
        <v>*</v>
      </c>
      <c r="O1947" s="288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89" t="str">
        <f>IF(FN_MC!K1970="","*",FN_MC!K1970)</f>
        <v>*</v>
      </c>
      <c r="O1948" s="289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89" t="str">
        <f>IF(FN_MC!K1971="","*",FN_MC!K1971)</f>
        <v>*</v>
      </c>
      <c r="O1949" s="289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88" t="str">
        <f>IF(FN_MC!K1972="","*",FN_MC!K1972)</f>
        <v>*</v>
      </c>
      <c r="O1950" s="288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89" t="str">
        <f>IF(FN_MC!K1973="","*",FN_MC!K1973)</f>
        <v>*</v>
      </c>
      <c r="O1951" s="289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89" t="str">
        <f>IF(FN_MC!K1974="","*",FN_MC!K1974)</f>
        <v>*</v>
      </c>
      <c r="O1952" s="289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88" t="str">
        <f>IF(FN_MC!K1975="","*",FN_MC!K1975)</f>
        <v>*</v>
      </c>
      <c r="O1953" s="288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89" t="str">
        <f>IF(FN_MC!K1976="","*",FN_MC!K1976)</f>
        <v>*</v>
      </c>
      <c r="O1954" s="289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89" t="str">
        <f>IF(FN_MC!K1977="","*",FN_MC!K1977)</f>
        <v>*</v>
      </c>
      <c r="O1955" s="289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88" t="str">
        <f>IF(FN_MC!K1978="","*",FN_MC!K1978)</f>
        <v>*</v>
      </c>
      <c r="O1956" s="288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89" t="str">
        <f>IF(FN_MC!K1979="","*",FN_MC!K1979)</f>
        <v>*</v>
      </c>
      <c r="O1957" s="289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89" t="str">
        <f>IF(FN_MC!K1980="","*",FN_MC!K1980)</f>
        <v>*</v>
      </c>
      <c r="O1958" s="289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88" t="str">
        <f>IF(FN_MC!K1981="","*",FN_MC!K1981)</f>
        <v>*</v>
      </c>
      <c r="O1959" s="288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89" t="str">
        <f>IF(FN_MC!K1982="","*",FN_MC!K1982)</f>
        <v>*</v>
      </c>
      <c r="O1960" s="289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89" t="str">
        <f>IF(FN_MC!K1983="","*",FN_MC!K1983)</f>
        <v>*</v>
      </c>
      <c r="O1961" s="289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88" t="str">
        <f>IF(FN_MC!K1984="","*",FN_MC!K1984)</f>
        <v>*</v>
      </c>
      <c r="O1962" s="288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89" t="str">
        <f>IF(FN_MC!K1985="","*",FN_MC!K1985)</f>
        <v>*</v>
      </c>
      <c r="O1963" s="289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89" t="str">
        <f>IF(FN_MC!K1986="","*",FN_MC!K1986)</f>
        <v>*</v>
      </c>
      <c r="O1964" s="289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88" t="str">
        <f>IF(FN_MC!K1987="","*",FN_MC!K1987)</f>
        <v>*</v>
      </c>
      <c r="O1965" s="288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89" t="str">
        <f>IF(FN_MC!K1988="","*",FN_MC!K1988)</f>
        <v>*</v>
      </c>
      <c r="O1966" s="289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89" t="str">
        <f>IF(FN_MC!K1989="","*",FN_MC!K1989)</f>
        <v>*</v>
      </c>
      <c r="O1967" s="289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88" t="str">
        <f>IF(FN_MC!K1990="","*",FN_MC!K1990)</f>
        <v>*</v>
      </c>
      <c r="O1968" s="288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89" t="str">
        <f>IF(FN_MC!K1991="","*",FN_MC!K1991)</f>
        <v>*</v>
      </c>
      <c r="O1969" s="289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89" t="str">
        <f>IF(FN_MC!K1992="","*",FN_MC!K1992)</f>
        <v>*</v>
      </c>
      <c r="O1970" s="289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88" t="str">
        <f>IF(FN_MC!K1993="","*",FN_MC!K1993)</f>
        <v>*</v>
      </c>
      <c r="O1971" s="288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89" t="str">
        <f>IF(FN_MC!K1994="","*",FN_MC!K1994)</f>
        <v>*</v>
      </c>
      <c r="O1972" s="289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89" t="str">
        <f>IF(FN_MC!K1995="","*",FN_MC!K1995)</f>
        <v>*</v>
      </c>
      <c r="O1973" s="289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88" t="str">
        <f>IF(FN_MC!K1996="","*",FN_MC!K1996)</f>
        <v>*</v>
      </c>
      <c r="O1974" s="288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89" t="str">
        <f>IF(FN_MC!K1997="","*",FN_MC!K1997)</f>
        <v>*</v>
      </c>
      <c r="O1975" s="289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89" t="str">
        <f>IF(FN_MC!K1998="","*",FN_MC!K1998)</f>
        <v>*</v>
      </c>
      <c r="O1976" s="289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88" t="str">
        <f>IF(FN_MC!K1999="","*",FN_MC!K1999)</f>
        <v>*</v>
      </c>
      <c r="O1977" s="288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89" t="str">
        <f>IF(FN_MC!K2000="","*",FN_MC!K2000)</f>
        <v>*</v>
      </c>
      <c r="O1978" s="289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89" t="str">
        <f>IF(FN_MC!K2001="","*",FN_MC!K2001)</f>
        <v>*</v>
      </c>
      <c r="O1979" s="289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88" t="str">
        <f>IF(FN_MC!K2002="","*",FN_MC!K2002)</f>
        <v>*</v>
      </c>
      <c r="O1980" s="288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89" t="str">
        <f>IF(FN_MC!K2003="","*",FN_MC!K2003)</f>
        <v>*</v>
      </c>
      <c r="O1981" s="289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89" t="str">
        <f>IF(FN_MC!K2004="","*",FN_MC!K2004)</f>
        <v>*</v>
      </c>
      <c r="O1982" s="289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88" t="str">
        <f>IF(FN_MC!K2005="","*",FN_MC!K2005)</f>
        <v>*</v>
      </c>
      <c r="O1983" s="288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89" t="str">
        <f>IF(FN_MC!K2006="","*",FN_MC!K2006)</f>
        <v>*</v>
      </c>
      <c r="O1984" s="289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89" t="str">
        <f>IF(FN_MC!K2007="","*",FN_MC!K2007)</f>
        <v>*</v>
      </c>
      <c r="O1985" s="289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88" t="str">
        <f>IF(FN_MC!K2008="","*",FN_MC!K2008)</f>
        <v>*</v>
      </c>
      <c r="O1986" s="288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89" t="str">
        <f>IF(FN_MC!K2009="","*",FN_MC!K2009)</f>
        <v>*</v>
      </c>
      <c r="O1987" s="289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89" t="str">
        <f>IF(FN_MC!K2010="","*",FN_MC!K2010)</f>
        <v>*</v>
      </c>
      <c r="O1988" s="289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88" t="str">
        <f>IF(FN_MC!K2011="","*",FN_MC!K2011)</f>
        <v>*</v>
      </c>
      <c r="O1989" s="288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89" t="str">
        <f>IF(FN_MC!K2012="","*",FN_MC!K2012)</f>
        <v>*</v>
      </c>
      <c r="O1990" s="289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89" t="str">
        <f>IF(FN_MC!K2013="","*",FN_MC!K2013)</f>
        <v>*</v>
      </c>
      <c r="O1991" s="289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88" t="str">
        <f>IF(FN_MC!K2014="","*",FN_MC!K2014)</f>
        <v>*</v>
      </c>
      <c r="O1992" s="288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89" t="str">
        <f>IF(FN_MC!K2015="","*",FN_MC!K2015)</f>
        <v>*</v>
      </c>
      <c r="O1993" s="289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89" t="str">
        <f>IF(FN_MC!K2016="","*",FN_MC!K2016)</f>
        <v>*</v>
      </c>
      <c r="O1994" s="289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88" t="str">
        <f>IF(FN_MC!K2017="","*",FN_MC!K2017)</f>
        <v>*</v>
      </c>
      <c r="O1995" s="288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89" t="str">
        <f>IF(FN_MC!K2018="","*",FN_MC!K2018)</f>
        <v>*</v>
      </c>
      <c r="O1996" s="289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89" t="str">
        <f>IF(FN_MC!K2019="","*",FN_MC!K2019)</f>
        <v>*</v>
      </c>
      <c r="O1997" s="289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88" t="str">
        <f>IF(FN_MC!K2020="","*",FN_MC!K2020)</f>
        <v>*</v>
      </c>
      <c r="O1998" s="288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89" t="str">
        <f>IF(FN_MC!K2021="","*",FN_MC!K2021)</f>
        <v>*</v>
      </c>
      <c r="O1999" s="289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89" t="str">
        <f>IF(FN_MC!K2022="","*",FN_MC!K2022)</f>
        <v>*</v>
      </c>
      <c r="O2000" s="289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88" t="str">
        <f>IF(FN_MC!K2023="","*",FN_MC!K2023)</f>
        <v>*</v>
      </c>
      <c r="O2001" s="288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89" t="str">
        <f>IF(FN_MC!K2024="","*",FN_MC!K2024)</f>
        <v>*</v>
      </c>
      <c r="O2002" s="289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89" t="str">
        <f>IF(FN_MC!K2025="","*",FN_MC!K2025)</f>
        <v>*</v>
      </c>
      <c r="O2003" s="289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88" t="str">
        <f>IF(FN_MC!K2026="","*",FN_MC!K2026)</f>
        <v>*</v>
      </c>
      <c r="O2004" s="288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89" t="str">
        <f>IF(FN_MC!K2027="","*",FN_MC!K2027)</f>
        <v>*</v>
      </c>
      <c r="O2005" s="289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89" t="str">
        <f>IF(FN_MC!K2028="","*",FN_MC!K2028)</f>
        <v>*</v>
      </c>
      <c r="O2006" s="289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88" t="str">
        <f>IF(FN_MC!K2029="","*",FN_MC!K2029)</f>
        <v>*</v>
      </c>
      <c r="O2007" s="288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89" t="str">
        <f>IF(FN_MC!K2030="","*",FN_MC!K2030)</f>
        <v>*</v>
      </c>
      <c r="O2008" s="289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89" t="str">
        <f>IF(FN_MC!K2031="","*",FN_MC!K2031)</f>
        <v>*</v>
      </c>
      <c r="O2009" s="289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88" t="str">
        <f>IF(FN_MC!K2032="","*",FN_MC!K2032)</f>
        <v>*</v>
      </c>
      <c r="O2010" s="288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89" t="str">
        <f>IF(FN_MC!K2033="","*",FN_MC!K2033)</f>
        <v>*</v>
      </c>
      <c r="O2011" s="289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89" t="str">
        <f>IF(FN_MC!K2034="","*",FN_MC!K2034)</f>
        <v>*</v>
      </c>
      <c r="O2012" s="289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88" t="str">
        <f>IF(FN_MC!K2035="","*",FN_MC!K2035)</f>
        <v>*</v>
      </c>
      <c r="O2013" s="288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89" t="str">
        <f>IF(FN_MC!K2036="","*",FN_MC!K2036)</f>
        <v>*</v>
      </c>
      <c r="O2014" s="289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89" t="str">
        <f>IF(FN_MC!K2037="","*",FN_MC!K2037)</f>
        <v>*</v>
      </c>
      <c r="O2015" s="289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88" t="str">
        <f>IF(FN_MC!K2038="","*",FN_MC!K2038)</f>
        <v>*</v>
      </c>
      <c r="O2016" s="288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89" t="str">
        <f>IF(FN_MC!K2039="","*",FN_MC!K2039)</f>
        <v>*</v>
      </c>
      <c r="O2017" s="289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89" t="str">
        <f>IF(FN_MC!K2040="","*",FN_MC!K2040)</f>
        <v>*</v>
      </c>
      <c r="O2018" s="289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88" t="str">
        <f>IF(FN_MC!K2041="","*",FN_MC!K2041)</f>
        <v>*</v>
      </c>
      <c r="O2019" s="288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89" t="str">
        <f>IF(FN_MC!K2042="","*",FN_MC!K2042)</f>
        <v>*</v>
      </c>
      <c r="O2020" s="289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89" t="str">
        <f>IF(FN_MC!K2043="","*",FN_MC!K2043)</f>
        <v>*</v>
      </c>
      <c r="O2021" s="289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88" t="str">
        <f>IF(FN_MC!K2044="","*",FN_MC!K2044)</f>
        <v>*</v>
      </c>
      <c r="O2022" s="288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89" t="str">
        <f>IF(FN_MC!K2045="","*",FN_MC!K2045)</f>
        <v>*</v>
      </c>
      <c r="O2023" s="289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89" t="str">
        <f>IF(FN_MC!K2046="","*",FN_MC!K2046)</f>
        <v>*</v>
      </c>
      <c r="O2024" s="289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88" t="str">
        <f>IF(FN_MC!K2047="","*",FN_MC!K2047)</f>
        <v>*</v>
      </c>
      <c r="O2025" s="288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89" t="str">
        <f>IF(FN_MC!K2048="","*",FN_MC!K2048)</f>
        <v>*</v>
      </c>
      <c r="O2026" s="289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89" t="str">
        <f>IF(FN_MC!K2049="","*",FN_MC!K2049)</f>
        <v>*</v>
      </c>
      <c r="O2027" s="289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88" t="str">
        <f>IF(FN_MC!K2050="","*",FN_MC!K2050)</f>
        <v>*</v>
      </c>
      <c r="O2028" s="288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89" t="str">
        <f>IF(FN_MC!K2051="","*",FN_MC!K2051)</f>
        <v>*</v>
      </c>
      <c r="O2029" s="289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89" t="str">
        <f>IF(FN_MC!K2052="","*",FN_MC!K2052)</f>
        <v>*</v>
      </c>
      <c r="O2030" s="289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88" t="str">
        <f>IF(FN_MC!K2053="","*",FN_MC!K2053)</f>
        <v>*</v>
      </c>
      <c r="O2031" s="288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89" t="str">
        <f>IF(FN_MC!K2054="","*",FN_MC!K2054)</f>
        <v>*</v>
      </c>
      <c r="O2032" s="289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89" t="str">
        <f>IF(FN_MC!K2055="","*",FN_MC!K2055)</f>
        <v>*</v>
      </c>
      <c r="O2033" s="289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88" t="str">
        <f>IF(FN_MC!K2056="","*",FN_MC!K2056)</f>
        <v>*</v>
      </c>
      <c r="O2034" s="288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89" t="str">
        <f>IF(FN_MC!K2057="","*",FN_MC!K2057)</f>
        <v>*</v>
      </c>
      <c r="O2035" s="289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89" t="str">
        <f>IF(FN_MC!K2058="","*",FN_MC!K2058)</f>
        <v>*</v>
      </c>
      <c r="O2036" s="289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88" t="str">
        <f>IF(FN_MC!K2059="","*",FN_MC!K2059)</f>
        <v>*</v>
      </c>
      <c r="O2037" s="288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89" t="str">
        <f>IF(FN_MC!K2060="","*",FN_MC!K2060)</f>
        <v>*</v>
      </c>
      <c r="O2038" s="289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89" t="str">
        <f>IF(FN_MC!K2061="","*",FN_MC!K2061)</f>
        <v>*</v>
      </c>
      <c r="O2039" s="289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88" t="str">
        <f>IF(FN_MC!K2062="","*",FN_MC!K2062)</f>
        <v>*</v>
      </c>
      <c r="O2040" s="288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89" t="str">
        <f>IF(FN_MC!K2063="","*",FN_MC!K2063)</f>
        <v>*</v>
      </c>
      <c r="O2041" s="289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89" t="str">
        <f>IF(FN_MC!K2064="","*",FN_MC!K2064)</f>
        <v>*</v>
      </c>
      <c r="O2042" s="289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88" t="str">
        <f>IF(FN_MC!K2065="","*",FN_MC!K2065)</f>
        <v>*</v>
      </c>
      <c r="O2043" s="288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89" t="str">
        <f>IF(FN_MC!K2066="","*",FN_MC!K2066)</f>
        <v>*</v>
      </c>
      <c r="O2044" s="289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89" t="str">
        <f>IF(FN_MC!K2067="","*",FN_MC!K2067)</f>
        <v>*</v>
      </c>
      <c r="O2045" s="289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88" t="str">
        <f>IF(FN_MC!K2068="","*",FN_MC!K2068)</f>
        <v>*</v>
      </c>
      <c r="O2046" s="288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89" t="str">
        <f>IF(FN_MC!K2069="","*",FN_MC!K2069)</f>
        <v>*</v>
      </c>
      <c r="O2047" s="289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89" t="str">
        <f>IF(FN_MC!K2070="","*",FN_MC!K2070)</f>
        <v>*</v>
      </c>
      <c r="O2048" s="289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88" t="str">
        <f>IF(FN_MC!K2071="","*",FN_MC!K2071)</f>
        <v>*</v>
      </c>
      <c r="O2049" s="288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89" t="str">
        <f>IF(FN_MC!K2072="","*",FN_MC!K2072)</f>
        <v>*</v>
      </c>
      <c r="O2050" s="289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89" t="str">
        <f>IF(FN_MC!K2073="","*",FN_MC!K2073)</f>
        <v>*</v>
      </c>
      <c r="O2051" s="289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88" t="str">
        <f>IF(FN_MC!K2074="","*",FN_MC!K2074)</f>
        <v>*</v>
      </c>
      <c r="O2052" s="288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89" t="str">
        <f>IF(FN_MC!K2075="","*",FN_MC!K2075)</f>
        <v>*</v>
      </c>
      <c r="O2053" s="289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89" t="str">
        <f>IF(FN_MC!K2076="","*",FN_MC!K2076)</f>
        <v>*</v>
      </c>
      <c r="O2054" s="289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88" t="str">
        <f>IF(FN_MC!K2077="","*",FN_MC!K2077)</f>
        <v>*</v>
      </c>
      <c r="O2055" s="288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89" t="str">
        <f>IF(FN_MC!K2078="","*",FN_MC!K2078)</f>
        <v>*</v>
      </c>
      <c r="O2056" s="289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89" t="str">
        <f>IF(FN_MC!K2079="","*",FN_MC!K2079)</f>
        <v>*</v>
      </c>
      <c r="O2057" s="289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88" t="str">
        <f>IF(FN_MC!K2080="","*",FN_MC!K2080)</f>
        <v>*</v>
      </c>
      <c r="O2058" s="288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89" t="str">
        <f>IF(FN_MC!K2081="","*",FN_MC!K2081)</f>
        <v>*</v>
      </c>
      <c r="O2059" s="289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89" t="str">
        <f>IF(FN_MC!K2082="","*",FN_MC!K2082)</f>
        <v>*</v>
      </c>
      <c r="O2060" s="289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88" t="str">
        <f>IF(FN_MC!K2083="","*",FN_MC!K2083)</f>
        <v>*</v>
      </c>
      <c r="O2061" s="288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89" t="str">
        <f>IF(FN_MC!K2084="","*",FN_MC!K2084)</f>
        <v>*</v>
      </c>
      <c r="O2062" s="289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89" t="str">
        <f>IF(FN_MC!K2085="","*",FN_MC!K2085)</f>
        <v>*</v>
      </c>
      <c r="O2063" s="289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88" t="str">
        <f>IF(FN_MC!K2086="","*",FN_MC!K2086)</f>
        <v>*</v>
      </c>
      <c r="O2064" s="288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89" t="str">
        <f>IF(FN_MC!K2087="","*",FN_MC!K2087)</f>
        <v>*</v>
      </c>
      <c r="O2065" s="289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89" t="str">
        <f>IF(FN_MC!K2088="","*",FN_MC!K2088)</f>
        <v>*</v>
      </c>
      <c r="O2066" s="289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88" t="str">
        <f>IF(FN_MC!K2089="","*",FN_MC!K2089)</f>
        <v>*</v>
      </c>
      <c r="O2067" s="288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89" t="str">
        <f>IF(FN_MC!K2090="","*",FN_MC!K2090)</f>
        <v>*</v>
      </c>
      <c r="O2068" s="289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89" t="str">
        <f>IF(FN_MC!K2091="","*",FN_MC!K2091)</f>
        <v>*</v>
      </c>
      <c r="O2069" s="289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88" t="str">
        <f>IF(FN_MC!K2092="","*",FN_MC!K2092)</f>
        <v>*</v>
      </c>
      <c r="O2070" s="288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89" t="str">
        <f>IF(FN_MC!K2093="","*",FN_MC!K2093)</f>
        <v>*</v>
      </c>
      <c r="O2071" s="289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89" t="str">
        <f>IF(FN_MC!K2094="","*",FN_MC!K2094)</f>
        <v>*</v>
      </c>
      <c r="O2072" s="289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88" t="str">
        <f>IF(FN_MC!K2095="","*",FN_MC!K2095)</f>
        <v>*</v>
      </c>
      <c r="O2073" s="288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89" t="str">
        <f>IF(FN_MC!K2096="","*",FN_MC!K2096)</f>
        <v>*</v>
      </c>
      <c r="O2074" s="289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89" t="str">
        <f>IF(FN_MC!K2097="","*",FN_MC!K2097)</f>
        <v>*</v>
      </c>
      <c r="O2075" s="289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88" t="str">
        <f>IF(FN_MC!K2098="","*",FN_MC!K2098)</f>
        <v>*</v>
      </c>
      <c r="O2076" s="288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89" t="str">
        <f>IF(FN_MC!K2099="","*",FN_MC!K2099)</f>
        <v>*</v>
      </c>
      <c r="O2077" s="289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89" t="str">
        <f>IF(FN_MC!K2100="","*",FN_MC!K2100)</f>
        <v>*</v>
      </c>
      <c r="O2078" s="289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88" t="str">
        <f>IF(FN_MC!K2101="","*",FN_MC!K2101)</f>
        <v>*</v>
      </c>
      <c r="O2079" s="288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89" t="str">
        <f>IF(FN_MC!K2102="","*",FN_MC!K2102)</f>
        <v>*</v>
      </c>
      <c r="O2080" s="289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89" t="str">
        <f>IF(FN_MC!K2103="","*",FN_MC!K2103)</f>
        <v>*</v>
      </c>
      <c r="O2081" s="289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88" t="str">
        <f>IF(FN_MC!K2104="","*",FN_MC!K2104)</f>
        <v>*</v>
      </c>
      <c r="O2082" s="288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89" t="str">
        <f>IF(FN_MC!K2105="","*",FN_MC!K2105)</f>
        <v>*</v>
      </c>
      <c r="O2083" s="289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89" t="str">
        <f>IF(FN_MC!K2106="","*",FN_MC!K2106)</f>
        <v>*</v>
      </c>
      <c r="O2084" s="289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88" t="str">
        <f>IF(FN_MC!K2107="","*",FN_MC!K2107)</f>
        <v>*</v>
      </c>
      <c r="O2085" s="288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89" t="str">
        <f>IF(FN_MC!K2108="","*",FN_MC!K2108)</f>
        <v>*</v>
      </c>
      <c r="O2086" s="289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89" t="str">
        <f>IF(FN_MC!K2109="","*",FN_MC!K2109)</f>
        <v>*</v>
      </c>
      <c r="O2087" s="289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88" t="str">
        <f>IF(FN_MC!K2110="","*",FN_MC!K2110)</f>
        <v>*</v>
      </c>
      <c r="O2088" s="288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89" t="str">
        <f>IF(FN_MC!K2111="","*",FN_MC!K2111)</f>
        <v>*</v>
      </c>
      <c r="O2089" s="289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89" t="str">
        <f>IF(FN_MC!K2112="","*",FN_MC!K2112)</f>
        <v>*</v>
      </c>
      <c r="O2090" s="289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88" t="str">
        <f>IF(FN_MC!K2113="","*",FN_MC!K2113)</f>
        <v>*</v>
      </c>
      <c r="O2091" s="288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89" t="str">
        <f>IF(FN_MC!K2114="","*",FN_MC!K2114)</f>
        <v>*</v>
      </c>
      <c r="O2092" s="289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89" t="str">
        <f>IF(FN_MC!K2115="","*",FN_MC!K2115)</f>
        <v>*</v>
      </c>
      <c r="O2093" s="289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88" t="str">
        <f>IF(FN_MC!K2116="","*",FN_MC!K2116)</f>
        <v>*</v>
      </c>
      <c r="O2094" s="288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89" t="str">
        <f>IF(FN_MC!K2117="","*",FN_MC!K2117)</f>
        <v>*</v>
      </c>
      <c r="O2095" s="289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89" t="str">
        <f>IF(FN_MC!K2118="","*",FN_MC!K2118)</f>
        <v>*</v>
      </c>
      <c r="O2096" s="289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88" t="str">
        <f>IF(FN_MC!K2119="","*",FN_MC!K2119)</f>
        <v>*</v>
      </c>
      <c r="O2097" s="288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89" t="str">
        <f>IF(FN_MC!K2120="","*",FN_MC!K2120)</f>
        <v>*</v>
      </c>
      <c r="O2098" s="289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89" t="str">
        <f>IF(FN_MC!K2121="","*",FN_MC!K2121)</f>
        <v>*</v>
      </c>
      <c r="O2099" s="289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88" t="str">
        <f>IF(FN_MC!K2122="","*",FN_MC!K2122)</f>
        <v>*</v>
      </c>
      <c r="O2100" s="288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89" t="str">
        <f>IF(FN_MC!K2123="","*",FN_MC!K2123)</f>
        <v>*</v>
      </c>
      <c r="O2101" s="289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89" t="str">
        <f>IF(FN_MC!K2124="","*",FN_MC!K2124)</f>
        <v>*</v>
      </c>
      <c r="O2102" s="289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88" t="str">
        <f>IF(FN_MC!K2125="","*",FN_MC!K2125)</f>
        <v>*</v>
      </c>
      <c r="O2103" s="288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89" t="str">
        <f>IF(FN_MC!K2126="","*",FN_MC!K2126)</f>
        <v>*</v>
      </c>
      <c r="O2104" s="289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89" t="str">
        <f>IF(FN_MC!K2127="","*",FN_MC!K2127)</f>
        <v>*</v>
      </c>
      <c r="O2105" s="289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88" t="str">
        <f>IF(FN_MC!K2128="","*",FN_MC!K2128)</f>
        <v>*</v>
      </c>
      <c r="O2106" s="288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89" t="str">
        <f>IF(FN_MC!K2129="","*",FN_MC!K2129)</f>
        <v>*</v>
      </c>
      <c r="O2107" s="289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89" t="str">
        <f>IF(FN_MC!K2130="","*",FN_MC!K2130)</f>
        <v>*</v>
      </c>
      <c r="O2108" s="289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88" t="str">
        <f>IF(FN_MC!K2131="","*",FN_MC!K2131)</f>
        <v>*</v>
      </c>
      <c r="O2109" s="288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89" t="str">
        <f>IF(FN_MC!K2132="","*",FN_MC!K2132)</f>
        <v>*</v>
      </c>
      <c r="O2110" s="289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89" t="str">
        <f>IF(FN_MC!K2133="","*",FN_MC!K2133)</f>
        <v>*</v>
      </c>
      <c r="O2111" s="289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88" t="str">
        <f>IF(FN_MC!K2134="","*",FN_MC!K2134)</f>
        <v>*</v>
      </c>
      <c r="O2112" s="288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89" t="str">
        <f>IF(FN_MC!K2135="","*",FN_MC!K2135)</f>
        <v>*</v>
      </c>
      <c r="O2113" s="289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89" t="str">
        <f>IF(FN_MC!K2136="","*",FN_MC!K2136)</f>
        <v>*</v>
      </c>
      <c r="O2114" s="289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88" t="str">
        <f>IF(FN_MC!K2137="","*",FN_MC!K2137)</f>
        <v>*</v>
      </c>
      <c r="O2115" s="288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89" t="str">
        <f>IF(FN_MC!K2138="","*",FN_MC!K2138)</f>
        <v>*</v>
      </c>
      <c r="O2116" s="289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89" t="str">
        <f>IF(FN_MC!K2139="","*",FN_MC!K2139)</f>
        <v>*</v>
      </c>
      <c r="O2117" s="289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88" t="str">
        <f>IF(FN_MC!K2140="","*",FN_MC!K2140)</f>
        <v>*</v>
      </c>
      <c r="O2118" s="288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89" t="str">
        <f>IF(FN_MC!K2141="","*",FN_MC!K2141)</f>
        <v>*</v>
      </c>
      <c r="O2119" s="289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89" t="str">
        <f>IF(FN_MC!K2142="","*",FN_MC!K2142)</f>
        <v>*</v>
      </c>
      <c r="O2120" s="289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88" t="str">
        <f>IF(FN_MC!K2143="","*",FN_MC!K2143)</f>
        <v>*</v>
      </c>
      <c r="O2121" s="288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89" t="str">
        <f>IF(FN_MC!K2144="","*",FN_MC!K2144)</f>
        <v>*</v>
      </c>
      <c r="O2122" s="289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89" t="str">
        <f>IF(FN_MC!K2145="","*",FN_MC!K2145)</f>
        <v>*</v>
      </c>
      <c r="O2123" s="289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88" t="str">
        <f>IF(FN_MC!K2146="","*",FN_MC!K2146)</f>
        <v>*</v>
      </c>
      <c r="O2124" s="288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89" t="str">
        <f>IF(FN_MC!K2147="","*",FN_MC!K2147)</f>
        <v>*</v>
      </c>
      <c r="O2125" s="289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89" t="str">
        <f>IF(FN_MC!K2148="","*",FN_MC!K2148)</f>
        <v>*</v>
      </c>
      <c r="O2126" s="289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88" t="str">
        <f>IF(FN_MC!K2149="","*",FN_MC!K2149)</f>
        <v>*</v>
      </c>
      <c r="O2127" s="288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89" t="str">
        <f>IF(FN_MC!K2150="","*",FN_MC!K2150)</f>
        <v>*</v>
      </c>
      <c r="O2128" s="289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89" t="str">
        <f>IF(FN_MC!K2151="","*",FN_MC!K2151)</f>
        <v>*</v>
      </c>
      <c r="O2129" s="289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88" t="str">
        <f>IF(FN_MC!K2152="","*",FN_MC!K2152)</f>
        <v>*</v>
      </c>
      <c r="O2130" s="288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89" t="str">
        <f>IF(FN_MC!K2153="","*",FN_MC!K2153)</f>
        <v>*</v>
      </c>
      <c r="O2131" s="289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89" t="str">
        <f>IF(FN_MC!K2154="","*",FN_MC!K2154)</f>
        <v>*</v>
      </c>
      <c r="O2132" s="289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88" t="str">
        <f>IF(FN_MC!K2155="","*",FN_MC!K2155)</f>
        <v>*</v>
      </c>
      <c r="O2133" s="288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89" t="str">
        <f>IF(FN_MC!K2156="","*",FN_MC!K2156)</f>
        <v>*</v>
      </c>
      <c r="O2134" s="289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89" t="str">
        <f>IF(FN_MC!K2157="","*",FN_MC!K2157)</f>
        <v>*</v>
      </c>
      <c r="O2135" s="289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88" t="str">
        <f>IF(FN_MC!K2158="","*",FN_MC!K2158)</f>
        <v>*</v>
      </c>
      <c r="O2136" s="288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89" t="str">
        <f>IF(FN_MC!K2159="","*",FN_MC!K2159)</f>
        <v>*</v>
      </c>
      <c r="O2137" s="289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89" t="str">
        <f>IF(FN_MC!K2160="","*",FN_MC!K2160)</f>
        <v>*</v>
      </c>
      <c r="O2138" s="289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88" t="str">
        <f>IF(FN_MC!K2161="","*",FN_MC!K2161)</f>
        <v>*</v>
      </c>
      <c r="O2139" s="288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89" t="str">
        <f>IF(FN_MC!K2162="","*",FN_MC!K2162)</f>
        <v>*</v>
      </c>
      <c r="O2140" s="289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89" t="str">
        <f>IF(FN_MC!K2163="","*",FN_MC!K2163)</f>
        <v>*</v>
      </c>
      <c r="O2141" s="289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88" t="str">
        <f>IF(FN_MC!K2164="","*",FN_MC!K2164)</f>
        <v>*</v>
      </c>
      <c r="O2142" s="288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89" t="str">
        <f>IF(FN_MC!K2165="","*",FN_MC!K2165)</f>
        <v>*</v>
      </c>
      <c r="O2143" s="289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89" t="str">
        <f>IF(FN_MC!K2166="","*",FN_MC!K2166)</f>
        <v>*</v>
      </c>
      <c r="O2144" s="289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88" t="str">
        <f>IF(FN_MC!K2167="","*",FN_MC!K2167)</f>
        <v>*</v>
      </c>
      <c r="O2145" s="288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89" t="str">
        <f>IF(FN_MC!K2168="","*",FN_MC!K2168)</f>
        <v>*</v>
      </c>
      <c r="O2146" s="289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89" t="str">
        <f>IF(FN_MC!K2169="","*",FN_MC!K2169)</f>
        <v>*</v>
      </c>
      <c r="O2147" s="289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88" t="str">
        <f>IF(FN_MC!K2170="","*",FN_MC!K2170)</f>
        <v>*</v>
      </c>
      <c r="O2148" s="288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89" t="str">
        <f>IF(FN_MC!K2171="","*",FN_MC!K2171)</f>
        <v>*</v>
      </c>
      <c r="O2149" s="289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89" t="str">
        <f>IF(FN_MC!K2172="","*",FN_MC!K2172)</f>
        <v>*</v>
      </c>
      <c r="O2150" s="289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88" t="str">
        <f>IF(FN_MC!K2173="","*",FN_MC!K2173)</f>
        <v>*</v>
      </c>
      <c r="O2151" s="288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89" t="str">
        <f>IF(FN_MC!K2174="","*",FN_MC!K2174)</f>
        <v>*</v>
      </c>
      <c r="O2152" s="289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89" t="str">
        <f>IF(FN_MC!K2175="","*",FN_MC!K2175)</f>
        <v>*</v>
      </c>
      <c r="O2153" s="289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88" t="str">
        <f>IF(FN_MC!K2176="","*",FN_MC!K2176)</f>
        <v>*</v>
      </c>
      <c r="O2154" s="288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89" t="str">
        <f>IF(FN_MC!K2177="","*",FN_MC!K2177)</f>
        <v>*</v>
      </c>
      <c r="O2155" s="289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89" t="str">
        <f>IF(FN_MC!K2178="","*",FN_MC!K2178)</f>
        <v>*</v>
      </c>
      <c r="O2156" s="289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88" t="str">
        <f>IF(FN_MC!K2179="","*",FN_MC!K2179)</f>
        <v>*</v>
      </c>
      <c r="O2157" s="288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89" t="str">
        <f>IF(FN_MC!K2180="","*",FN_MC!K2180)</f>
        <v>*</v>
      </c>
      <c r="O2158" s="289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89" t="str">
        <f>IF(FN_MC!K2181="","*",FN_MC!K2181)</f>
        <v>*</v>
      </c>
      <c r="O2159" s="289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88" t="str">
        <f>IF(FN_MC!K2182="","*",FN_MC!K2182)</f>
        <v>*</v>
      </c>
      <c r="O2160" s="288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89" t="str">
        <f>IF(FN_MC!K2183="","*",FN_MC!K2183)</f>
        <v>*</v>
      </c>
      <c r="O2161" s="289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89" t="str">
        <f>IF(FN_MC!K2184="","*",FN_MC!K2184)</f>
        <v>*</v>
      </c>
      <c r="O2162" s="289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88" t="str">
        <f>IF(FN_MC!K2185="","*",FN_MC!K2185)</f>
        <v>*</v>
      </c>
      <c r="O2163" s="288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89" t="str">
        <f>IF(FN_MC!K2186="","*",FN_MC!K2186)</f>
        <v>*</v>
      </c>
      <c r="O2164" s="289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89" t="str">
        <f>IF(FN_MC!K2187="","*",FN_MC!K2187)</f>
        <v>*</v>
      </c>
      <c r="O2165" s="289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88" t="str">
        <f>IF(FN_MC!K2188="","*",FN_MC!K2188)</f>
        <v>*</v>
      </c>
      <c r="O2166" s="288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89" t="str">
        <f>IF(FN_MC!K2189="","*",FN_MC!K2189)</f>
        <v>*</v>
      </c>
      <c r="O2167" s="289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89" t="str">
        <f>IF(FN_MC!K2190="","*",FN_MC!K2190)</f>
        <v>*</v>
      </c>
      <c r="O2168" s="289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88" t="str">
        <f>IF(FN_MC!K2191="","*",FN_MC!K2191)</f>
        <v>*</v>
      </c>
      <c r="O2169" s="288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89" t="str">
        <f>IF(FN_MC!K2192="","*",FN_MC!K2192)</f>
        <v>*</v>
      </c>
      <c r="O2170" s="289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89" t="str">
        <f>IF(FN_MC!K2193="","*",FN_MC!K2193)</f>
        <v>*</v>
      </c>
      <c r="O2171" s="289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88" t="str">
        <f>IF(FN_MC!K2194="","*",FN_MC!K2194)</f>
        <v>*</v>
      </c>
      <c r="O2172" s="288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89" t="str">
        <f>IF(FN_MC!K2195="","*",FN_MC!K2195)</f>
        <v>*</v>
      </c>
      <c r="O2173" s="289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89" t="str">
        <f>IF(FN_MC!K2196="","*",FN_MC!K2196)</f>
        <v>*</v>
      </c>
      <c r="O2174" s="289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88" t="str">
        <f>IF(FN_MC!K2197="","*",FN_MC!K2197)</f>
        <v>*</v>
      </c>
      <c r="O2175" s="288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89" t="str">
        <f>IF(FN_MC!K2198="","*",FN_MC!K2198)</f>
        <v>*</v>
      </c>
      <c r="O2176" s="289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89" t="str">
        <f>IF(FN_MC!K2199="","*",FN_MC!K2199)</f>
        <v>*</v>
      </c>
      <c r="O2177" s="289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88" t="str">
        <f>IF(FN_MC!K2200="","*",FN_MC!K2200)</f>
        <v>*</v>
      </c>
      <c r="O2178" s="288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89" t="str">
        <f>IF(FN_MC!K2201="","*",FN_MC!K2201)</f>
        <v>*</v>
      </c>
      <c r="O2179" s="289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89" t="str">
        <f>IF(FN_MC!K2202="","*",FN_MC!K2202)</f>
        <v>*</v>
      </c>
      <c r="O2180" s="289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88" t="str">
        <f>IF(FN_MC!K2203="","*",FN_MC!K2203)</f>
        <v>*</v>
      </c>
      <c r="O2181" s="288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89" t="str">
        <f>IF(FN_MC!K2204="","*",FN_MC!K2204)</f>
        <v>*</v>
      </c>
      <c r="O2182" s="289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89" t="str">
        <f>IF(FN_MC!K2205="","*",FN_MC!K2205)</f>
        <v>*</v>
      </c>
      <c r="O2183" s="289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88" t="str">
        <f>IF(FN_MC!K2206="","*",FN_MC!K2206)</f>
        <v>*</v>
      </c>
      <c r="O2184" s="288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89" t="str">
        <f>IF(FN_MC!K2207="","*",FN_MC!K2207)</f>
        <v>*</v>
      </c>
      <c r="O2185" s="289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89" t="str">
        <f>IF(FN_MC!K2208="","*",FN_MC!K2208)</f>
        <v>*</v>
      </c>
      <c r="O2186" s="289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88" t="str">
        <f>IF(FN_MC!K2209="","*",FN_MC!K2209)</f>
        <v>*</v>
      </c>
      <c r="O2187" s="288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89" t="str">
        <f>IF(FN_MC!K2210="","*",FN_MC!K2210)</f>
        <v>*</v>
      </c>
      <c r="O2188" s="289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89" t="str">
        <f>IF(FN_MC!K2211="","*",FN_MC!K2211)</f>
        <v>*</v>
      </c>
      <c r="O2189" s="289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88" t="str">
        <f>IF(FN_MC!K2212="","*",FN_MC!K2212)</f>
        <v>*</v>
      </c>
      <c r="O2190" s="288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89" t="str">
        <f>IF(FN_MC!K2213="","*",FN_MC!K2213)</f>
        <v>*</v>
      </c>
      <c r="O2191" s="289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89" t="str">
        <f>IF(FN_MC!K2214="","*",FN_MC!K2214)</f>
        <v>*</v>
      </c>
      <c r="O2192" s="289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88" t="str">
        <f>IF(FN_MC!K2215="","*",FN_MC!K2215)</f>
        <v>*</v>
      </c>
      <c r="O2193" s="288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89" t="str">
        <f>IF(FN_MC!K2216="","*",FN_MC!K2216)</f>
        <v>*</v>
      </c>
      <c r="O2194" s="289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89" t="str">
        <f>IF(FN_MC!K2217="","*",FN_MC!K2217)</f>
        <v>*</v>
      </c>
      <c r="O2195" s="289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88" t="str">
        <f>IF(FN_MC!K2218="","*",FN_MC!K2218)</f>
        <v>*</v>
      </c>
      <c r="O2196" s="288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89" t="str">
        <f>IF(FN_MC!K2219="","*",FN_MC!K2219)</f>
        <v>*</v>
      </c>
      <c r="O2197" s="289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89" t="str">
        <f>IF(FN_MC!K2220="","*",FN_MC!K2220)</f>
        <v>*</v>
      </c>
      <c r="O2198" s="289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88" t="str">
        <f>IF(FN_MC!K2221="","*",FN_MC!K2221)</f>
        <v>*</v>
      </c>
      <c r="O2199" s="288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89" t="str">
        <f>IF(FN_MC!K2222="","*",FN_MC!K2222)</f>
        <v>*</v>
      </c>
      <c r="O2200" s="289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89" t="str">
        <f>IF(FN_MC!K2223="","*",FN_MC!K2223)</f>
        <v>*</v>
      </c>
      <c r="O2201" s="289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88" t="str">
        <f>IF(FN_MC!K2224="","*",FN_MC!K2224)</f>
        <v>*</v>
      </c>
      <c r="O2202" s="288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89" t="str">
        <f>IF(FN_MC!K2225="","*",FN_MC!K2225)</f>
        <v>*</v>
      </c>
      <c r="O2203" s="289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89" t="str">
        <f>IF(FN_MC!K2226="","*",FN_MC!K2226)</f>
        <v>*</v>
      </c>
      <c r="O2204" s="289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88" t="str">
        <f>IF(FN_MC!K2227="","*",FN_MC!K2227)</f>
        <v>*</v>
      </c>
      <c r="O2205" s="288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89" t="str">
        <f>IF(FN_MC!K2228="","*",FN_MC!K2228)</f>
        <v>*</v>
      </c>
      <c r="O2206" s="289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89" t="str">
        <f>IF(FN_MC!K2229="","*",FN_MC!K2229)</f>
        <v>*</v>
      </c>
      <c r="O2207" s="289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88" t="str">
        <f>IF(FN_MC!K2230="","*",FN_MC!K2230)</f>
        <v>*</v>
      </c>
      <c r="O2208" s="288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89" t="str">
        <f>IF(FN_MC!K2231="","*",FN_MC!K2231)</f>
        <v>*</v>
      </c>
      <c r="O2209" s="289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89" t="str">
        <f>IF(FN_MC!K2232="","*",FN_MC!K2232)</f>
        <v>*</v>
      </c>
      <c r="O2210" s="289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88" t="str">
        <f>IF(FN_MC!K2233="","*",FN_MC!K2233)</f>
        <v>*</v>
      </c>
      <c r="O2211" s="288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89" t="str">
        <f>IF(FN_MC!K2234="","*",FN_MC!K2234)</f>
        <v>*</v>
      </c>
      <c r="O2212" s="289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89" t="str">
        <f>IF(FN_MC!K2235="","*",FN_MC!K2235)</f>
        <v>*</v>
      </c>
      <c r="O2213" s="289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88" t="str">
        <f>IF(FN_MC!K2236="","*",FN_MC!K2236)</f>
        <v>*</v>
      </c>
      <c r="O2214" s="288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89" t="str">
        <f>IF(FN_MC!K2237="","*",FN_MC!K2237)</f>
        <v>*</v>
      </c>
      <c r="O2215" s="289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89" t="str">
        <f>IF(FN_MC!K2238="","*",FN_MC!K2238)</f>
        <v>*</v>
      </c>
      <c r="O2216" s="289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88" t="str">
        <f>IF(FN_MC!K2239="","*",FN_MC!K2239)</f>
        <v>*</v>
      </c>
      <c r="O2217" s="288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89" t="str">
        <f>IF(FN_MC!K2240="","*",FN_MC!K2240)</f>
        <v>*</v>
      </c>
      <c r="O2218" s="289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89" t="str">
        <f>IF(FN_MC!K2241="","*",FN_MC!K2241)</f>
        <v>*</v>
      </c>
      <c r="O2219" s="289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88" t="str">
        <f>IF(FN_MC!K2242="","*",FN_MC!K2242)</f>
        <v>*</v>
      </c>
      <c r="O2220" s="288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89" t="str">
        <f>IF(FN_MC!K2243="","*",FN_MC!K2243)</f>
        <v>*</v>
      </c>
      <c r="O2221" s="289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89" t="str">
        <f>IF(FN_MC!K2244="","*",FN_MC!K2244)</f>
        <v>*</v>
      </c>
      <c r="O2222" s="289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88" t="str">
        <f>IF(FN_MC!K2245="","*",FN_MC!K2245)</f>
        <v>*</v>
      </c>
      <c r="O2223" s="288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89" t="str">
        <f>IF(FN_MC!K2246="","*",FN_MC!K2246)</f>
        <v>*</v>
      </c>
      <c r="O2224" s="289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89" t="str">
        <f>IF(FN_MC!K2247="","*",FN_MC!K2247)</f>
        <v>*</v>
      </c>
      <c r="O2225" s="289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88" t="str">
        <f>IF(FN_MC!K2248="","*",FN_MC!K2248)</f>
        <v>*</v>
      </c>
      <c r="O2226" s="288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89" t="str">
        <f>IF(FN_MC!K2249="","*",FN_MC!K2249)</f>
        <v>*</v>
      </c>
      <c r="O2227" s="289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89" t="str">
        <f>IF(FN_MC!K2250="","*",FN_MC!K2250)</f>
        <v>*</v>
      </c>
      <c r="O2228" s="289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88" t="str">
        <f>IF(FN_MC!K2251="","*",FN_MC!K2251)</f>
        <v>*</v>
      </c>
      <c r="O2229" s="288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89" t="str">
        <f>IF(FN_MC!K2252="","*",FN_MC!K2252)</f>
        <v>*</v>
      </c>
      <c r="O2230" s="289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89" t="str">
        <f>IF(FN_MC!K2253="","*",FN_MC!K2253)</f>
        <v>*</v>
      </c>
      <c r="O2231" s="289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88" t="str">
        <f>IF(FN_MC!K2254="","*",FN_MC!K2254)</f>
        <v>*</v>
      </c>
      <c r="O2232" s="288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89" t="str">
        <f>IF(FN_MC!K2255="","*",FN_MC!K2255)</f>
        <v>*</v>
      </c>
      <c r="O2233" s="289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89" t="str">
        <f>IF(FN_MC!K2256="","*",FN_MC!K2256)</f>
        <v>*</v>
      </c>
      <c r="O2234" s="289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88" t="str">
        <f>IF(FN_MC!K2257="","*",FN_MC!K2257)</f>
        <v>*</v>
      </c>
      <c r="O2235" s="288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89" t="str">
        <f>IF(FN_MC!K2258="","*",FN_MC!K2258)</f>
        <v>*</v>
      </c>
      <c r="O2236" s="289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89" t="str">
        <f>IF(FN_MC!K2259="","*",FN_MC!K2259)</f>
        <v>*</v>
      </c>
      <c r="O2237" s="289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88" t="str">
        <f>IF(FN_MC!K2260="","*",FN_MC!K2260)</f>
        <v>*</v>
      </c>
      <c r="O2238" s="288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89" t="str">
        <f>IF(FN_MC!K2261="","*",FN_MC!K2261)</f>
        <v>*</v>
      </c>
      <c r="O2239" s="289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89" t="str">
        <f>IF(FN_MC!K2262="","*",FN_MC!K2262)</f>
        <v>*</v>
      </c>
      <c r="O2240" s="289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88" t="str">
        <f>IF(FN_MC!K2263="","*",FN_MC!K2263)</f>
        <v>*</v>
      </c>
      <c r="O2241" s="288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89" t="str">
        <f>IF(FN_MC!K2264="","*",FN_MC!K2264)</f>
        <v>*</v>
      </c>
      <c r="O2242" s="289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89" t="str">
        <f>IF(FN_MC!K2265="","*",FN_MC!K2265)</f>
        <v>*</v>
      </c>
      <c r="O2243" s="289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88" t="str">
        <f>IF(FN_MC!K2266="","*",FN_MC!K2266)</f>
        <v>*</v>
      </c>
      <c r="O2244" s="288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89" t="str">
        <f>IF(FN_MC!K2267="","*",FN_MC!K2267)</f>
        <v>*</v>
      </c>
      <c r="O2245" s="289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89" t="str">
        <f>IF(FN_MC!K2268="","*",FN_MC!K2268)</f>
        <v>*</v>
      </c>
      <c r="O2246" s="289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88" t="str">
        <f>IF(FN_MC!K2269="","*",FN_MC!K2269)</f>
        <v>*</v>
      </c>
      <c r="O2247" s="288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89" t="str">
        <f>IF(FN_MC!K2270="","*",FN_MC!K2270)</f>
        <v>*</v>
      </c>
      <c r="O2248" s="289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89" t="str">
        <f>IF(FN_MC!K2271="","*",FN_MC!K2271)</f>
        <v>*</v>
      </c>
      <c r="O2249" s="289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88" t="str">
        <f>IF(FN_MC!K2272="","*",FN_MC!K2272)</f>
        <v>*</v>
      </c>
      <c r="O2250" s="288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89" t="str">
        <f>IF(FN_MC!K2273="","*",FN_MC!K2273)</f>
        <v>*</v>
      </c>
      <c r="O2251" s="289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89" t="str">
        <f>IF(FN_MC!K2274="","*",FN_MC!K2274)</f>
        <v>*</v>
      </c>
      <c r="O2252" s="289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88" t="str">
        <f>IF(FN_MC!K2275="","*",FN_MC!K2275)</f>
        <v>*</v>
      </c>
      <c r="O2253" s="288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89" t="str">
        <f>IF(FN_MC!K2276="","*",FN_MC!K2276)</f>
        <v>*</v>
      </c>
      <c r="O2254" s="289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89" t="str">
        <f>IF(FN_MC!K2277="","*",FN_MC!K2277)</f>
        <v>*</v>
      </c>
      <c r="O2255" s="289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88" t="str">
        <f>IF(FN_MC!K2278="","*",FN_MC!K2278)</f>
        <v>*</v>
      </c>
      <c r="O2256" s="288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89" t="str">
        <f>IF(FN_MC!K2279="","*",FN_MC!K2279)</f>
        <v>*</v>
      </c>
      <c r="O2257" s="289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89" t="str">
        <f>IF(FN_MC!K2280="","*",FN_MC!K2280)</f>
        <v>*</v>
      </c>
      <c r="O2258" s="289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88" t="str">
        <f>IF(FN_MC!K2281="","*",FN_MC!K2281)</f>
        <v>*</v>
      </c>
      <c r="O2259" s="288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89" t="str">
        <f>IF(FN_MC!K2282="","*",FN_MC!K2282)</f>
        <v>*</v>
      </c>
      <c r="O2260" s="289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89" t="str">
        <f>IF(FN_MC!K2283="","*",FN_MC!K2283)</f>
        <v>*</v>
      </c>
      <c r="O2261" s="289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88" t="str">
        <f>IF(FN_MC!K2284="","*",FN_MC!K2284)</f>
        <v>*</v>
      </c>
      <c r="O2262" s="288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89" t="str">
        <f>IF(FN_MC!K2285="","*",FN_MC!K2285)</f>
        <v>*</v>
      </c>
      <c r="O2263" s="289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89" t="str">
        <f>IF(FN_MC!K2286="","*",FN_MC!K2286)</f>
        <v>*</v>
      </c>
      <c r="O2264" s="289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88" t="str">
        <f>IF(FN_MC!K2287="","*",FN_MC!K2287)</f>
        <v>*</v>
      </c>
      <c r="O2265" s="288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89" t="str">
        <f>IF(FN_MC!K2288="","*",FN_MC!K2288)</f>
        <v>*</v>
      </c>
      <c r="O2266" s="289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89" t="str">
        <f>IF(FN_MC!K2289="","*",FN_MC!K2289)</f>
        <v>*</v>
      </c>
      <c r="O2267" s="289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88" t="str">
        <f>IF(FN_MC!K2290="","*",FN_MC!K2290)</f>
        <v>*</v>
      </c>
      <c r="O2268" s="288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89" t="str">
        <f>IF(FN_MC!K2291="","*",FN_MC!K2291)</f>
        <v>*</v>
      </c>
      <c r="O2269" s="289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89" t="str">
        <f>IF(FN_MC!K2292="","*",FN_MC!K2292)</f>
        <v>*</v>
      </c>
      <c r="O2270" s="289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88" t="str">
        <f>IF(FN_MC!K2293="","*",FN_MC!K2293)</f>
        <v>*</v>
      </c>
      <c r="O2271" s="288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89" t="str">
        <f>IF(FN_MC!K2294="","*",FN_MC!K2294)</f>
        <v>*</v>
      </c>
      <c r="O2272" s="289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89" t="str">
        <f>IF(FN_MC!K2295="","*",FN_MC!K2295)</f>
        <v>*</v>
      </c>
      <c r="O2273" s="289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88" t="str">
        <f>IF(FN_MC!K2296="","*",FN_MC!K2296)</f>
        <v>*</v>
      </c>
      <c r="O2274" s="288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89" t="str">
        <f>IF(FN_MC!K2297="","*",FN_MC!K2297)</f>
        <v>*</v>
      </c>
      <c r="O2275" s="289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89" t="str">
        <f>IF(FN_MC!K2298="","*",FN_MC!K2298)</f>
        <v>*</v>
      </c>
      <c r="O2276" s="289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88" t="str">
        <f>IF(FN_MC!K2299="","*",FN_MC!K2299)</f>
        <v>*</v>
      </c>
      <c r="O2277" s="288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89" t="str">
        <f>IF(FN_MC!K2300="","*",FN_MC!K2300)</f>
        <v>*</v>
      </c>
      <c r="O2278" s="289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89" t="str">
        <f>IF(FN_MC!K2301="","*",FN_MC!K2301)</f>
        <v>*</v>
      </c>
      <c r="O2279" s="289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88" t="str">
        <f>IF(FN_MC!K2302="","*",FN_MC!K2302)</f>
        <v>*</v>
      </c>
      <c r="O2280" s="288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89" t="str">
        <f>IF(FN_MC!K2303="","*",FN_MC!K2303)</f>
        <v>*</v>
      </c>
      <c r="O2281" s="289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89" t="str">
        <f>IF(FN_MC!K2304="","*",FN_MC!K2304)</f>
        <v>*</v>
      </c>
      <c r="O2282" s="289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88" t="str">
        <f>IF(FN_MC!K2305="","*",FN_MC!K2305)</f>
        <v>*</v>
      </c>
      <c r="O2283" s="288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89" t="str">
        <f>IF(FN_MC!K2306="","*",FN_MC!K2306)</f>
        <v>*</v>
      </c>
      <c r="O2284" s="289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89" t="str">
        <f>IF(FN_MC!K2307="","*",FN_MC!K2307)</f>
        <v>*</v>
      </c>
      <c r="O2285" s="289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88" t="str">
        <f>IF(FN_MC!K2308="","*",FN_MC!K2308)</f>
        <v>*</v>
      </c>
      <c r="O2286" s="288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89" t="str">
        <f>IF(FN_MC!K2309="","*",FN_MC!K2309)</f>
        <v>*</v>
      </c>
      <c r="O2287" s="289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89" t="str">
        <f>IF(FN_MC!K2310="","*",FN_MC!K2310)</f>
        <v>*</v>
      </c>
      <c r="O2288" s="289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88" t="str">
        <f>IF(FN_MC!K2311="","*",FN_MC!K2311)</f>
        <v>*</v>
      </c>
      <c r="O2289" s="288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89" t="str">
        <f>IF(FN_MC!K2312="","*",FN_MC!K2312)</f>
        <v>*</v>
      </c>
      <c r="O2290" s="289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89" t="str">
        <f>IF(FN_MC!K2313="","*",FN_MC!K2313)</f>
        <v>*</v>
      </c>
      <c r="O2291" s="289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88" t="str">
        <f>IF(FN_MC!K2314="","*",FN_MC!K2314)</f>
        <v>*</v>
      </c>
      <c r="O2292" s="288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89" t="str">
        <f>IF(FN_MC!K2315="","*",FN_MC!K2315)</f>
        <v>*</v>
      </c>
      <c r="O2293" s="289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89" t="str">
        <f>IF(FN_MC!K2316="","*",FN_MC!K2316)</f>
        <v>*</v>
      </c>
      <c r="O2294" s="289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88" t="str">
        <f>IF(FN_MC!K2317="","*",FN_MC!K2317)</f>
        <v>*</v>
      </c>
      <c r="O2295" s="288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89" t="str">
        <f>IF(FN_MC!K2318="","*",FN_MC!K2318)</f>
        <v>*</v>
      </c>
      <c r="O2296" s="289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89" t="str">
        <f>IF(FN_MC!K2319="","*",FN_MC!K2319)</f>
        <v>*</v>
      </c>
      <c r="O2297" s="289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88" t="str">
        <f>IF(FN_MC!K2320="","*",FN_MC!K2320)</f>
        <v>*</v>
      </c>
      <c r="O2298" s="288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89" t="str">
        <f>IF(FN_MC!K2321="","*",FN_MC!K2321)</f>
        <v>*</v>
      </c>
      <c r="O2299" s="289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89" t="str">
        <f>IF(FN_MC!K2322="","*",FN_MC!K2322)</f>
        <v>*</v>
      </c>
      <c r="O2300" s="289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88" t="str">
        <f>IF(FN_MC!K2323="","*",FN_MC!K2323)</f>
        <v>*</v>
      </c>
      <c r="O2301" s="288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89" t="str">
        <f>IF(FN_MC!K2324="","*",FN_MC!K2324)</f>
        <v>*</v>
      </c>
      <c r="O2302" s="289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89" t="str">
        <f>IF(FN_MC!K2325="","*",FN_MC!K2325)</f>
        <v>*</v>
      </c>
      <c r="O2303" s="289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88" t="str">
        <f>IF(FN_MC!K2326="","*",FN_MC!K2326)</f>
        <v>*</v>
      </c>
      <c r="O2304" s="288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89" t="str">
        <f>IF(FN_MC!K2327="","*",FN_MC!K2327)</f>
        <v>*</v>
      </c>
      <c r="O2305" s="289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89" t="str">
        <f>IF(FN_MC!K2328="","*",FN_MC!K2328)</f>
        <v>*</v>
      </c>
      <c r="O2306" s="289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88" t="str">
        <f>IF(FN_MC!K2329="","*",FN_MC!K2329)</f>
        <v>*</v>
      </c>
      <c r="O2307" s="288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89" t="str">
        <f>IF(FN_MC!K2330="","*",FN_MC!K2330)</f>
        <v>*</v>
      </c>
      <c r="O2308" s="289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89" t="str">
        <f>IF(FN_MC!K2331="","*",FN_MC!K2331)</f>
        <v>*</v>
      </c>
      <c r="O2309" s="289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88" t="str">
        <f>IF(FN_MC!K2332="","*",FN_MC!K2332)</f>
        <v>*</v>
      </c>
      <c r="O2310" s="288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89" t="str">
        <f>IF(FN_MC!K2333="","*",FN_MC!K2333)</f>
        <v>*</v>
      </c>
      <c r="O2311" s="289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89" t="str">
        <f>IF(FN_MC!K2334="","*",FN_MC!K2334)</f>
        <v>*</v>
      </c>
      <c r="O2312" s="289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88" t="str">
        <f>IF(FN_MC!K2335="","*",FN_MC!K2335)</f>
        <v>*</v>
      </c>
      <c r="O2313" s="288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89" t="str">
        <f>IF(FN_MC!K2336="","*",FN_MC!K2336)</f>
        <v>*</v>
      </c>
      <c r="O2314" s="289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89" t="str">
        <f>IF(FN_MC!K2337="","*",FN_MC!K2337)</f>
        <v>*</v>
      </c>
      <c r="O2315" s="289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88" t="str">
        <f>IF(FN_MC!K2338="","*",FN_MC!K2338)</f>
        <v>*</v>
      </c>
      <c r="O2316" s="288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89" t="str">
        <f>IF(FN_MC!K2339="","*",FN_MC!K2339)</f>
        <v>*</v>
      </c>
      <c r="O2317" s="289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89" t="str">
        <f>IF(FN_MC!K2340="","*",FN_MC!K2340)</f>
        <v>*</v>
      </c>
      <c r="O2318" s="289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88" t="str">
        <f>IF(FN_MC!K2341="","*",FN_MC!K2341)</f>
        <v>*</v>
      </c>
      <c r="O2319" s="288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89" t="str">
        <f>IF(FN_MC!K2342="","*",FN_MC!K2342)</f>
        <v>*</v>
      </c>
      <c r="O2320" s="289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89" t="str">
        <f>IF(FN_MC!K2343="","*",FN_MC!K2343)</f>
        <v>*</v>
      </c>
      <c r="O2321" s="289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88" t="str">
        <f>IF(FN_MC!K2344="","*",FN_MC!K2344)</f>
        <v>*</v>
      </c>
      <c r="O2322" s="288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89" t="str">
        <f>IF(FN_MC!K2345="","*",FN_MC!K2345)</f>
        <v>*</v>
      </c>
      <c r="O2323" s="289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89" t="str">
        <f>IF(FN_MC!K2346="","*",FN_MC!K2346)</f>
        <v>*</v>
      </c>
      <c r="O2324" s="289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88" t="str">
        <f>IF(FN_MC!K2347="","*",FN_MC!K2347)</f>
        <v>*</v>
      </c>
      <c r="O2325" s="288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89" t="str">
        <f>IF(FN_MC!K2348="","*",FN_MC!K2348)</f>
        <v>*</v>
      </c>
      <c r="O2326" s="289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89" t="str">
        <f>IF(FN_MC!K2349="","*",FN_MC!K2349)</f>
        <v>*</v>
      </c>
      <c r="O2327" s="289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88" t="str">
        <f>IF(FN_MC!K2350="","*",FN_MC!K2350)</f>
        <v>*</v>
      </c>
      <c r="O2328" s="288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89" t="str">
        <f>IF(FN_MC!K2351="","*",FN_MC!K2351)</f>
        <v>*</v>
      </c>
      <c r="O2329" s="289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89" t="str">
        <f>IF(FN_MC!K2352="","*",FN_MC!K2352)</f>
        <v>*</v>
      </c>
      <c r="O2330" s="289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88" t="str">
        <f>IF(FN_MC!K2353="","*",FN_MC!K2353)</f>
        <v>*</v>
      </c>
      <c r="O2331" s="288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89" t="str">
        <f>IF(FN_MC!K2354="","*",FN_MC!K2354)</f>
        <v>*</v>
      </c>
      <c r="O2332" s="289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89" t="str">
        <f>IF(FN_MC!K2355="","*",FN_MC!K2355)</f>
        <v>*</v>
      </c>
      <c r="O2333" s="289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88" t="str">
        <f>IF(FN_MC!K2356="","*",FN_MC!K2356)</f>
        <v>*</v>
      </c>
      <c r="O2334" s="288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89" t="str">
        <f>IF(FN_MC!K2357="","*",FN_MC!K2357)</f>
        <v>*</v>
      </c>
      <c r="O2335" s="289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89" t="str">
        <f>IF(FN_MC!K2358="","*",FN_MC!K2358)</f>
        <v>*</v>
      </c>
      <c r="O2336" s="289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88" t="str">
        <f>IF(FN_MC!K2359="","*",FN_MC!K2359)</f>
        <v>*</v>
      </c>
      <c r="O2337" s="288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89" t="str">
        <f>IF(FN_MC!K2360="","*",FN_MC!K2360)</f>
        <v>*</v>
      </c>
      <c r="O2338" s="289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89" t="str">
        <f>IF(FN_MC!K2361="","*",FN_MC!K2361)</f>
        <v>*</v>
      </c>
      <c r="O2339" s="289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88" t="str">
        <f>IF(FN_MC!K2362="","*",FN_MC!K2362)</f>
        <v>*</v>
      </c>
      <c r="O2340" s="288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89" t="str">
        <f>IF(FN_MC!K2363="","*",FN_MC!K2363)</f>
        <v>*</v>
      </c>
      <c r="O2341" s="289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89" t="str">
        <f>IF(FN_MC!K2364="","*",FN_MC!K2364)</f>
        <v>*</v>
      </c>
      <c r="O2342" s="289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88" t="str">
        <f>IF(FN_MC!K2365="","*",FN_MC!K2365)</f>
        <v>*</v>
      </c>
      <c r="O2343" s="288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89" t="str">
        <f>IF(FN_MC!K2366="","*",FN_MC!K2366)</f>
        <v>*</v>
      </c>
      <c r="O2344" s="289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89" t="str">
        <f>IF(FN_MC!K2367="","*",FN_MC!K2367)</f>
        <v>*</v>
      </c>
      <c r="O2345" s="289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88" t="str">
        <f>IF(FN_MC!K2368="","*",FN_MC!K2368)</f>
        <v>*</v>
      </c>
      <c r="O2346" s="288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89" t="str">
        <f>IF(FN_MC!K2369="","*",FN_MC!K2369)</f>
        <v>*</v>
      </c>
      <c r="O2347" s="289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89" t="str">
        <f>IF(FN_MC!K2370="","*",FN_MC!K2370)</f>
        <v>*</v>
      </c>
      <c r="O2348" s="289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88" t="str">
        <f>IF(FN_MC!K2371="","*",FN_MC!K2371)</f>
        <v>*</v>
      </c>
      <c r="O2349" s="288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89" t="str">
        <f>IF(FN_MC!K2372="","*",FN_MC!K2372)</f>
        <v>*</v>
      </c>
      <c r="O2350" s="289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89" t="str">
        <f>IF(FN_MC!K2373="","*",FN_MC!K2373)</f>
        <v>*</v>
      </c>
      <c r="O2351" s="289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88" t="str">
        <f>IF(FN_MC!K2374="","*",FN_MC!K2374)</f>
        <v>*</v>
      </c>
      <c r="O2352" s="288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89" t="str">
        <f>IF(FN_MC!K2375="","*",FN_MC!K2375)</f>
        <v>*</v>
      </c>
      <c r="O2353" s="289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89" t="str">
        <f>IF(FN_MC!K2376="","*",FN_MC!K2376)</f>
        <v>*</v>
      </c>
      <c r="O2354" s="289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88" t="str">
        <f>IF(FN_MC!K2377="","*",FN_MC!K2377)</f>
        <v>*</v>
      </c>
      <c r="O2355" s="288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89" t="str">
        <f>IF(FN_MC!K2378="","*",FN_MC!K2378)</f>
        <v>*</v>
      </c>
      <c r="O2356" s="289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89" t="str">
        <f>IF(FN_MC!K2379="","*",FN_MC!K2379)</f>
        <v>*</v>
      </c>
      <c r="O2357" s="289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88" t="str">
        <f>IF(FN_MC!K2380="","*",FN_MC!K2380)</f>
        <v>*</v>
      </c>
      <c r="O2358" s="288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89" t="str">
        <f>IF(FN_MC!K2381="","*",FN_MC!K2381)</f>
        <v>*</v>
      </c>
      <c r="O2359" s="289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89" t="str">
        <f>IF(FN_MC!K2382="","*",FN_MC!K2382)</f>
        <v>*</v>
      </c>
      <c r="O2360" s="289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88" t="str">
        <f>IF(FN_MC!K2383="","*",FN_MC!K2383)</f>
        <v>*</v>
      </c>
      <c r="O2361" s="288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89" t="str">
        <f>IF(FN_MC!K2384="","*",FN_MC!K2384)</f>
        <v>*</v>
      </c>
      <c r="O2362" s="289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89" t="str">
        <f>IF(FN_MC!K2385="","*",FN_MC!K2385)</f>
        <v>*</v>
      </c>
      <c r="O2363" s="289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88" t="str">
        <f>IF(FN_MC!K2386="","*",FN_MC!K2386)</f>
        <v>*</v>
      </c>
      <c r="O2364" s="288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89" t="str">
        <f>IF(FN_MC!K2387="","*",FN_MC!K2387)</f>
        <v>*</v>
      </c>
      <c r="O2365" s="289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89" t="str">
        <f>IF(FN_MC!K2388="","*",FN_MC!K2388)</f>
        <v>*</v>
      </c>
      <c r="O2366" s="289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88" t="str">
        <f>IF(FN_MC!K2389="","*",FN_MC!K2389)</f>
        <v>*</v>
      </c>
      <c r="O2367" s="288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89" t="str">
        <f>IF(FN_MC!K2390="","*",FN_MC!K2390)</f>
        <v>*</v>
      </c>
      <c r="O2368" s="289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89" t="str">
        <f>IF(FN_MC!K2391="","*",FN_MC!K2391)</f>
        <v>*</v>
      </c>
      <c r="O2369" s="289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88" t="str">
        <f>IF(FN_MC!K2392="","*",FN_MC!K2392)</f>
        <v>*</v>
      </c>
      <c r="O2370" s="288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89" t="str">
        <f>IF(FN_MC!K2393="","*",FN_MC!K2393)</f>
        <v>*</v>
      </c>
      <c r="O2371" s="289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89" t="str">
        <f>IF(FN_MC!K2394="","*",FN_MC!K2394)</f>
        <v>*</v>
      </c>
      <c r="O2372" s="289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88" t="str">
        <f>IF(FN_MC!K2395="","*",FN_MC!K2395)</f>
        <v>*</v>
      </c>
      <c r="O2373" s="288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89" t="str">
        <f>IF(FN_MC!K2396="","*",FN_MC!K2396)</f>
        <v>*</v>
      </c>
      <c r="O2374" s="289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89" t="str">
        <f>IF(FN_MC!K2397="","*",FN_MC!K2397)</f>
        <v>*</v>
      </c>
      <c r="O2375" s="289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88" t="str">
        <f>IF(FN_MC!K2398="","*",FN_MC!K2398)</f>
        <v>*</v>
      </c>
      <c r="O2376" s="288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89" t="str">
        <f>IF(FN_MC!K2399="","*",FN_MC!K2399)</f>
        <v>*</v>
      </c>
      <c r="O2377" s="289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89" t="str">
        <f>IF(FN_MC!K2400="","*",FN_MC!K2400)</f>
        <v>*</v>
      </c>
      <c r="O2378" s="289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88" t="str">
        <f>IF(FN_MC!K2401="","*",FN_MC!K2401)</f>
        <v>*</v>
      </c>
      <c r="O2379" s="288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89" t="str">
        <f>IF(FN_MC!K2402="","*",FN_MC!K2402)</f>
        <v>*</v>
      </c>
      <c r="O2380" s="289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89" t="str">
        <f>IF(FN_MC!K2403="","*",FN_MC!K2403)</f>
        <v>*</v>
      </c>
      <c r="O2381" s="289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88" t="str">
        <f>IF(FN_MC!K2404="","*",FN_MC!K2404)</f>
        <v>*</v>
      </c>
      <c r="O2382" s="288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89" t="str">
        <f>IF(FN_MC!K2405="","*",FN_MC!K2405)</f>
        <v>*</v>
      </c>
      <c r="O2383" s="289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89" t="str">
        <f>IF(FN_MC!K2406="","*",FN_MC!K2406)</f>
        <v>*</v>
      </c>
      <c r="O2384" s="289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88" t="str">
        <f>IF(FN_MC!K2407="","*",FN_MC!K2407)</f>
        <v>*</v>
      </c>
      <c r="O2385" s="288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89" t="str">
        <f>IF(FN_MC!K2408="","*",FN_MC!K2408)</f>
        <v>*</v>
      </c>
      <c r="O2386" s="289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89" t="str">
        <f>IF(FN_MC!K2409="","*",FN_MC!K2409)</f>
        <v>*</v>
      </c>
      <c r="O2387" s="289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88" t="str">
        <f>IF(FN_MC!K2410="","*",FN_MC!K2410)</f>
        <v>*</v>
      </c>
      <c r="O2388" s="288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89" t="str">
        <f>IF(FN_MC!K2411="","*",FN_MC!K2411)</f>
        <v>*</v>
      </c>
      <c r="O2389" s="289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89" t="str">
        <f>IF(FN_MC!K2412="","*",FN_MC!K2412)</f>
        <v>*</v>
      </c>
      <c r="O2390" s="289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88" t="str">
        <f>IF(FN_MC!K2413="","*",FN_MC!K2413)</f>
        <v>*</v>
      </c>
      <c r="O2391" s="288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89" t="str">
        <f>IF(FN_MC!K2414="","*",FN_MC!K2414)</f>
        <v>*</v>
      </c>
      <c r="O2392" s="289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89" t="str">
        <f>IF(FN_MC!K2415="","*",FN_MC!K2415)</f>
        <v>*</v>
      </c>
      <c r="O2393" s="289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88" t="str">
        <f>IF(FN_MC!K2416="","*",FN_MC!K2416)</f>
        <v>*</v>
      </c>
      <c r="O2394" s="288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89" t="str">
        <f>IF(FN_MC!K2417="","*",FN_MC!K2417)</f>
        <v>*</v>
      </c>
      <c r="O2395" s="289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89" t="str">
        <f>IF(FN_MC!K2418="","*",FN_MC!K2418)</f>
        <v>*</v>
      </c>
      <c r="O2396" s="289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88" t="str">
        <f>IF(FN_MC!K2419="","*",FN_MC!K2419)</f>
        <v>*</v>
      </c>
      <c r="O2397" s="288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89" t="str">
        <f>IF(FN_MC!K2420="","*",FN_MC!K2420)</f>
        <v>*</v>
      </c>
      <c r="O2398" s="289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89" t="str">
        <f>IF(FN_MC!K2421="","*",FN_MC!K2421)</f>
        <v>*</v>
      </c>
      <c r="O2399" s="289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88" t="str">
        <f>IF(FN_MC!K2422="","*",FN_MC!K2422)</f>
        <v>*</v>
      </c>
      <c r="O2400" s="288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89" t="str">
        <f>IF(FN_MC!K2423="","*",FN_MC!K2423)</f>
        <v>*</v>
      </c>
      <c r="O2401" s="289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89" t="str">
        <f>IF(FN_MC!K2424="","*",FN_MC!K2424)</f>
        <v>*</v>
      </c>
      <c r="O2402" s="289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88" t="str">
        <f>IF(FN_MC!K2425="","*",FN_MC!K2425)</f>
        <v>*</v>
      </c>
      <c r="O2403" s="288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89" t="str">
        <f>IF(FN_MC!K2426="","*",FN_MC!K2426)</f>
        <v>*</v>
      </c>
      <c r="O2404" s="289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89" t="str">
        <f>IF(FN_MC!K2427="","*",FN_MC!K2427)</f>
        <v>*</v>
      </c>
      <c r="O2405" s="289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88" t="str">
        <f>IF(FN_MC!K2428="","*",FN_MC!K2428)</f>
        <v>*</v>
      </c>
      <c r="O2406" s="288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89" t="str">
        <f>IF(FN_MC!K2429="","*",FN_MC!K2429)</f>
        <v>*</v>
      </c>
      <c r="O2407" s="289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89" t="str">
        <f>IF(FN_MC!K2430="","*",FN_MC!K2430)</f>
        <v>*</v>
      </c>
      <c r="O2408" s="289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88" t="str">
        <f>IF(FN_MC!K2431="","*",FN_MC!K2431)</f>
        <v>*</v>
      </c>
      <c r="O2409" s="288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89" t="str">
        <f>IF(FN_MC!K2432="","*",FN_MC!K2432)</f>
        <v>*</v>
      </c>
      <c r="O2410" s="289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89" t="str">
        <f>IF(FN_MC!K2433="","*",FN_MC!K2433)</f>
        <v>*</v>
      </c>
      <c r="O2411" s="289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88" t="str">
        <f>IF(FN_MC!K2434="","*",FN_MC!K2434)</f>
        <v>*</v>
      </c>
      <c r="O2412" s="288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89" t="str">
        <f>IF(FN_MC!K2435="","*",FN_MC!K2435)</f>
        <v>*</v>
      </c>
      <c r="O2413" s="289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89" t="str">
        <f>IF(FN_MC!K2436="","*",FN_MC!K2436)</f>
        <v>*</v>
      </c>
      <c r="O2414" s="289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88" t="str">
        <f>IF(FN_MC!K2437="","*",FN_MC!K2437)</f>
        <v>*</v>
      </c>
      <c r="O2415" s="288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89" t="str">
        <f>IF(FN_MC!K2438="","*",FN_MC!K2438)</f>
        <v>*</v>
      </c>
      <c r="O2416" s="289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89" t="str">
        <f>IF(FN_MC!K2439="","*",FN_MC!K2439)</f>
        <v>*</v>
      </c>
      <c r="O2417" s="289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88" t="str">
        <f>IF(FN_MC!K2440="","*",FN_MC!K2440)</f>
        <v>*</v>
      </c>
      <c r="O2418" s="288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89" t="str">
        <f>IF(FN_MC!K2441="","*",FN_MC!K2441)</f>
        <v>*</v>
      </c>
      <c r="O2419" s="289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89" t="str">
        <f>IF(FN_MC!K2442="","*",FN_MC!K2442)</f>
        <v>*</v>
      </c>
      <c r="O2420" s="289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88" t="str">
        <f>IF(FN_MC!K2443="","*",FN_MC!K2443)</f>
        <v>*</v>
      </c>
      <c r="O2421" s="288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89" t="str">
        <f>IF(FN_MC!K2444="","*",FN_MC!K2444)</f>
        <v>*</v>
      </c>
      <c r="O2422" s="289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89" t="str">
        <f>IF(FN_MC!K2445="","*",FN_MC!K2445)</f>
        <v>*</v>
      </c>
      <c r="O2423" s="289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88" t="str">
        <f>IF(FN_MC!K2446="","*",FN_MC!K2446)</f>
        <v>*</v>
      </c>
      <c r="O2424" s="288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89" t="str">
        <f>IF(FN_MC!K2447="","*",FN_MC!K2447)</f>
        <v>*</v>
      </c>
      <c r="O2425" s="289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89" t="str">
        <f>IF(FN_MC!K2448="","*",FN_MC!K2448)</f>
        <v>*</v>
      </c>
      <c r="O2426" s="289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88" t="str">
        <f>IF(FN_MC!K2449="","*",FN_MC!K2449)</f>
        <v>*</v>
      </c>
      <c r="O2427" s="288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89" t="str">
        <f>IF(FN_MC!K2450="","*",FN_MC!K2450)</f>
        <v>*</v>
      </c>
      <c r="O2428" s="289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89" t="str">
        <f>IF(FN_MC!K2451="","*",FN_MC!K2451)</f>
        <v>*</v>
      </c>
      <c r="O2429" s="289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88" t="str">
        <f>IF(FN_MC!K2452="","*",FN_MC!K2452)</f>
        <v>*</v>
      </c>
      <c r="O2430" s="288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89" t="str">
        <f>IF(FN_MC!K2453="","*",FN_MC!K2453)</f>
        <v>*</v>
      </c>
      <c r="O2431" s="289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89" t="str">
        <f>IF(FN_MC!K2454="","*",FN_MC!K2454)</f>
        <v>*</v>
      </c>
      <c r="O2432" s="289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88" t="str">
        <f>IF(FN_MC!K2455="","*",FN_MC!K2455)</f>
        <v>*</v>
      </c>
      <c r="O2433" s="288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89" t="str">
        <f>IF(FN_MC!K2456="","*",FN_MC!K2456)</f>
        <v>*</v>
      </c>
      <c r="O2434" s="289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89" t="str">
        <f>IF(FN_MC!K2457="","*",FN_MC!K2457)</f>
        <v>*</v>
      </c>
      <c r="O2435" s="289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88" t="str">
        <f>IF(FN_MC!K2458="","*",FN_MC!K2458)</f>
        <v>*</v>
      </c>
      <c r="O2436" s="288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89" t="str">
        <f>IF(FN_MC!K2459="","*",FN_MC!K2459)</f>
        <v>*</v>
      </c>
      <c r="O2437" s="289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89" t="str">
        <f>IF(FN_MC!K2460="","*",FN_MC!K2460)</f>
        <v>*</v>
      </c>
      <c r="O2438" s="289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88" t="str">
        <f>IF(FN_MC!K2461="","*",FN_MC!K2461)</f>
        <v>*</v>
      </c>
      <c r="O2439" s="288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89" t="str">
        <f>IF(FN_MC!K2462="","*",FN_MC!K2462)</f>
        <v>*</v>
      </c>
      <c r="O2440" s="289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89" t="str">
        <f>IF(FN_MC!K2463="","*",FN_MC!K2463)</f>
        <v>*</v>
      </c>
      <c r="O2441" s="289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88" t="str">
        <f>IF(FN_MC!K2464="","*",FN_MC!K2464)</f>
        <v>*</v>
      </c>
      <c r="O2442" s="288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89" t="str">
        <f>IF(FN_MC!K2465="","*",FN_MC!K2465)</f>
        <v>*</v>
      </c>
      <c r="O2443" s="289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89" t="str">
        <f>IF(FN_MC!K2466="","*",FN_MC!K2466)</f>
        <v>*</v>
      </c>
      <c r="O2444" s="289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88" t="str">
        <f>IF(FN_MC!K2467="","*",FN_MC!K2467)</f>
        <v>*</v>
      </c>
      <c r="O2445" s="288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89" t="str">
        <f>IF(FN_MC!K2468="","*",FN_MC!K2468)</f>
        <v>*</v>
      </c>
      <c r="O2446" s="289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89" t="str">
        <f>IF(FN_MC!K2469="","*",FN_MC!K2469)</f>
        <v>*</v>
      </c>
      <c r="O2447" s="289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88" t="str">
        <f>IF(FN_MC!K2470="","*",FN_MC!K2470)</f>
        <v>*</v>
      </c>
      <c r="O2448" s="288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89" t="str">
        <f>IF(FN_MC!K2471="","*",FN_MC!K2471)</f>
        <v>*</v>
      </c>
      <c r="O2449" s="289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89" t="str">
        <f>IF(FN_MC!K2472="","*",FN_MC!K2472)</f>
        <v>*</v>
      </c>
      <c r="O2450" s="289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88" t="str">
        <f>IF(FN_MC!K2473="","*",FN_MC!K2473)</f>
        <v>*</v>
      </c>
      <c r="O2451" s="288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89" t="str">
        <f>IF(FN_MC!K2474="","*",FN_MC!K2474)</f>
        <v>*</v>
      </c>
      <c r="O2452" s="289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89" t="str">
        <f>IF(FN_MC!K2475="","*",FN_MC!K2475)</f>
        <v>*</v>
      </c>
      <c r="O2453" s="289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88" t="str">
        <f>IF(FN_MC!K2476="","*",FN_MC!K2476)</f>
        <v>*</v>
      </c>
      <c r="O2454" s="288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89" t="str">
        <f>IF(FN_MC!K2477="","*",FN_MC!K2477)</f>
        <v>*</v>
      </c>
      <c r="O2455" s="289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89" t="str">
        <f>IF(FN_MC!K2478="","*",FN_MC!K2478)</f>
        <v>*</v>
      </c>
      <c r="O2456" s="289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88" t="str">
        <f>IF(FN_MC!K2479="","*",FN_MC!K2479)</f>
        <v>*</v>
      </c>
      <c r="O2457" s="288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89" t="str">
        <f>IF(FN_MC!K2480="","*",FN_MC!K2480)</f>
        <v>*</v>
      </c>
      <c r="O2458" s="289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89" t="str">
        <f>IF(FN_MC!K2481="","*",FN_MC!K2481)</f>
        <v>*</v>
      </c>
      <c r="O2459" s="289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88" t="str">
        <f>IF(FN_MC!K2482="","*",FN_MC!K2482)</f>
        <v>*</v>
      </c>
      <c r="O2460" s="288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89" t="str">
        <f>IF(FN_MC!K2483="","*",FN_MC!K2483)</f>
        <v>*</v>
      </c>
      <c r="O2461" s="289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89" t="str">
        <f>IF(FN_MC!K2484="","*",FN_MC!K2484)</f>
        <v>*</v>
      </c>
      <c r="O2462" s="289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88" t="str">
        <f>IF(FN_MC!K2485="","*",FN_MC!K2485)</f>
        <v>*</v>
      </c>
      <c r="O2463" s="288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89" t="str">
        <f>IF(FN_MC!K2486="","*",FN_MC!K2486)</f>
        <v>*</v>
      </c>
      <c r="O2464" s="289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89" t="str">
        <f>IF(FN_MC!K2487="","*",FN_MC!K2487)</f>
        <v>*</v>
      </c>
      <c r="O2465" s="289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88" t="str">
        <f>IF(FN_MC!K2488="","*",FN_MC!K2488)</f>
        <v>*</v>
      </c>
      <c r="O2466" s="288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89" t="str">
        <f>IF(FN_MC!K2489="","*",FN_MC!K2489)</f>
        <v>*</v>
      </c>
      <c r="O2467" s="289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89" t="str">
        <f>IF(FN_MC!K2490="","*",FN_MC!K2490)</f>
        <v>*</v>
      </c>
      <c r="O2468" s="289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88" t="str">
        <f>IF(FN_MC!K2491="","*",FN_MC!K2491)</f>
        <v>*</v>
      </c>
      <c r="O2469" s="288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89" t="str">
        <f>IF(FN_MC!K2492="","*",FN_MC!K2492)</f>
        <v>*</v>
      </c>
      <c r="O2470" s="289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89" t="str">
        <f>IF(FN_MC!K2493="","*",FN_MC!K2493)</f>
        <v>*</v>
      </c>
      <c r="O2471" s="289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88" t="str">
        <f>IF(FN_MC!K2494="","*",FN_MC!K2494)</f>
        <v>*</v>
      </c>
      <c r="O2472" s="288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89" t="str">
        <f>IF(FN_MC!K2495="","*",FN_MC!K2495)</f>
        <v>*</v>
      </c>
      <c r="O2473" s="289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89" t="str">
        <f>IF(FN_MC!K2496="","*",FN_MC!K2496)</f>
        <v>*</v>
      </c>
      <c r="O2474" s="289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88" t="str">
        <f>IF(FN_MC!K2497="","*",FN_MC!K2497)</f>
        <v>*</v>
      </c>
      <c r="O2475" s="288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89" t="str">
        <f>IF(FN_MC!K2498="","*",FN_MC!K2498)</f>
        <v>*</v>
      </c>
      <c r="O2476" s="289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89" t="str">
        <f>IF(FN_MC!K2499="","*",FN_MC!K2499)</f>
        <v>*</v>
      </c>
      <c r="O2477" s="289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88" t="str">
        <f>IF(FN_MC!K2500="","*",FN_MC!K2500)</f>
        <v>*</v>
      </c>
      <c r="O2478" s="288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89" t="str">
        <f>IF(FN_MC!K2501="","*",FN_MC!K2501)</f>
        <v>*</v>
      </c>
      <c r="O2479" s="289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89" t="str">
        <f>IF(FN_MC!K2502="","*",FN_MC!K2502)</f>
        <v>*</v>
      </c>
      <c r="O2480" s="289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88" t="str">
        <f>IF(FN_MC!K2503="","*",FN_MC!K2503)</f>
        <v>*</v>
      </c>
      <c r="O2481" s="288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89" t="str">
        <f>IF(FN_MC!K2504="","*",FN_MC!K2504)</f>
        <v>*</v>
      </c>
      <c r="O2482" s="289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89" t="str">
        <f>IF(FN_MC!K2505="","*",FN_MC!K2505)</f>
        <v>*</v>
      </c>
      <c r="O2483" s="289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88" t="str">
        <f>IF(FN_MC!K2506="","*",FN_MC!K2506)</f>
        <v>*</v>
      </c>
      <c r="O2484" s="288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89" t="str">
        <f>IF(FN_MC!K2507="","*",FN_MC!K2507)</f>
        <v>*</v>
      </c>
      <c r="O2485" s="289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89" t="str">
        <f>IF(FN_MC!K2508="","*",FN_MC!K2508)</f>
        <v>*</v>
      </c>
      <c r="O2486" s="289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88" t="str">
        <f>IF(FN_MC!K2509="","*",FN_MC!K2509)</f>
        <v>*</v>
      </c>
      <c r="O2487" s="288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89" t="str">
        <f>IF(FN_MC!K2510="","*",FN_MC!K2510)</f>
        <v>*</v>
      </c>
      <c r="O2488" s="289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89" t="str">
        <f>IF(FN_MC!K2511="","*",FN_MC!K2511)</f>
        <v>*</v>
      </c>
      <c r="O2489" s="289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88" t="str">
        <f>IF(FN_MC!K2512="","*",FN_MC!K2512)</f>
        <v>*</v>
      </c>
      <c r="O2490" s="288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89" t="str">
        <f>IF(FN_MC!K2513="","*",FN_MC!K2513)</f>
        <v>*</v>
      </c>
      <c r="O2491" s="289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89" t="str">
        <f>IF(FN_MC!K2514="","*",FN_MC!K2514)</f>
        <v>*</v>
      </c>
      <c r="O2492" s="289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88" t="str">
        <f>IF(FN_MC!K2515="","*",FN_MC!K2515)</f>
        <v>*</v>
      </c>
      <c r="O2493" s="288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89" t="str">
        <f>IF(FN_MC!K2516="","*",FN_MC!K2516)</f>
        <v>*</v>
      </c>
      <c r="O2494" s="289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89" t="str">
        <f>IF(FN_MC!K2517="","*",FN_MC!K2517)</f>
        <v>*</v>
      </c>
      <c r="O2495" s="289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88" t="str">
        <f>IF(FN_MC!K2518="","*",FN_MC!K2518)</f>
        <v>*</v>
      </c>
      <c r="O2496" s="288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89" t="str">
        <f>IF(FN_MC!K2519="","*",FN_MC!K2519)</f>
        <v>*</v>
      </c>
      <c r="O2497" s="289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89" t="str">
        <f>IF(FN_MC!K2520="","*",FN_MC!K2520)</f>
        <v>*</v>
      </c>
      <c r="O2498" s="289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88" t="str">
        <f>IF(FN_MC!K2521="","*",FN_MC!K2521)</f>
        <v>*</v>
      </c>
      <c r="O2499" s="288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89" t="str">
        <f>IF(FN_MC!K2522="","*",FN_MC!K2522)</f>
        <v>*</v>
      </c>
      <c r="O2500" s="289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89" t="str">
        <f>IF(FN_MC!K2523="","*",FN_MC!K2523)</f>
        <v>*</v>
      </c>
      <c r="O2501" s="289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88" t="str">
        <f>IF(FN_MC!K2524="","*",FN_MC!K2524)</f>
        <v>*</v>
      </c>
      <c r="O2502" s="288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89" t="str">
        <f>IF(FN_MC!K2525="","*",FN_MC!K2525)</f>
        <v>*</v>
      </c>
      <c r="O2503" s="289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89" t="str">
        <f>IF(FN_MC!K2526="","*",FN_MC!K2526)</f>
        <v>*</v>
      </c>
      <c r="O2504" s="289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88" t="str">
        <f>IF(FN_MC!K2527="","*",FN_MC!K2527)</f>
        <v>*</v>
      </c>
      <c r="O2505" s="288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89" t="str">
        <f>IF(FN_MC!K2528="","*",FN_MC!K2528)</f>
        <v>*</v>
      </c>
      <c r="O2506" s="289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89" t="str">
        <f>IF(FN_MC!K2529="","*",FN_MC!K2529)</f>
        <v>*</v>
      </c>
      <c r="O2507" s="289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88" t="str">
        <f>IF(FN_MC!K2530="","*",FN_MC!K2530)</f>
        <v>*</v>
      </c>
      <c r="O2508" s="288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89" t="str">
        <f>IF(FN_MC!K2531="","*",FN_MC!K2531)</f>
        <v>*</v>
      </c>
      <c r="O2509" s="289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89" t="str">
        <f>IF(FN_MC!K2532="","*",FN_MC!K2532)</f>
        <v>*</v>
      </c>
      <c r="O2510" s="289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88" t="str">
        <f>IF(FN_MC!K2533="","*",FN_MC!K2533)</f>
        <v>*</v>
      </c>
      <c r="O2511" s="288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89" t="str">
        <f>IF(FN_MC!K2534="","*",FN_MC!K2534)</f>
        <v>*</v>
      </c>
      <c r="O2512" s="289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89" t="str">
        <f>IF(FN_MC!K2535="","*",FN_MC!K2535)</f>
        <v>*</v>
      </c>
      <c r="O2513" s="289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88" t="str">
        <f>IF(FN_MC!K2536="","*",FN_MC!K2536)</f>
        <v>*</v>
      </c>
      <c r="O2514" s="288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89" t="str">
        <f>IF(FN_MC!K2537="","*",FN_MC!K2537)</f>
        <v>*</v>
      </c>
      <c r="O2515" s="289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89" t="str">
        <f>IF(FN_MC!K2538="","*",FN_MC!K2538)</f>
        <v>*</v>
      </c>
      <c r="O2516" s="289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88" t="str">
        <f>IF(FN_MC!K2539="","*",FN_MC!K2539)</f>
        <v>*</v>
      </c>
      <c r="O2517" s="288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89" t="str">
        <f>IF(FN_MC!K2540="","*",FN_MC!K2540)</f>
        <v>*</v>
      </c>
      <c r="O2518" s="289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89" t="str">
        <f>IF(FN_MC!K2541="","*",FN_MC!K2541)</f>
        <v>*</v>
      </c>
      <c r="O2519" s="289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88" t="str">
        <f>IF(FN_MC!K2542="","*",FN_MC!K2542)</f>
        <v>*</v>
      </c>
      <c r="O2520" s="288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89" t="str">
        <f>IF(FN_MC!K2543="","*",FN_MC!K2543)</f>
        <v>*</v>
      </c>
      <c r="O2521" s="289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89" t="str">
        <f>IF(FN_MC!K2544="","*",FN_MC!K2544)</f>
        <v>*</v>
      </c>
      <c r="O2522" s="289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88" t="str">
        <f>IF(FN_MC!K2545="","*",FN_MC!K2545)</f>
        <v>*</v>
      </c>
      <c r="O2523" s="288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89" t="str">
        <f>IF(FN_MC!K2546="","*",FN_MC!K2546)</f>
        <v>*</v>
      </c>
      <c r="O2524" s="289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89" t="str">
        <f>IF(FN_MC!K2547="","*",FN_MC!K2547)</f>
        <v>*</v>
      </c>
      <c r="O2525" s="289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88" t="str">
        <f>IF(FN_MC!K2548="","*",FN_MC!K2548)</f>
        <v>*</v>
      </c>
      <c r="O2526" s="288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89" t="str">
        <f>IF(FN_MC!K2549="","*",FN_MC!K2549)</f>
        <v>*</v>
      </c>
      <c r="O2527" s="289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89" t="str">
        <f>IF(FN_MC!K2550="","*",FN_MC!K2550)</f>
        <v>*</v>
      </c>
      <c r="O2528" s="289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88" t="str">
        <f>IF(FN_MC!K2551="","*",FN_MC!K2551)</f>
        <v>*</v>
      </c>
      <c r="O2529" s="288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89" t="str">
        <f>IF(FN_MC!K2552="","*",FN_MC!K2552)</f>
        <v>*</v>
      </c>
      <c r="O2530" s="289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89" t="str">
        <f>IF(FN_MC!K2553="","*",FN_MC!K2553)</f>
        <v>*</v>
      </c>
      <c r="O2531" s="289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88" t="str">
        <f>IF(FN_MC!K2554="","*",FN_MC!K2554)</f>
        <v>*</v>
      </c>
      <c r="O2532" s="288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89" t="str">
        <f>IF(FN_MC!K2555="","*",FN_MC!K2555)</f>
        <v>*</v>
      </c>
      <c r="O2533" s="289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89" t="str">
        <f>IF(FN_MC!K2556="","*",FN_MC!K2556)</f>
        <v>*</v>
      </c>
      <c r="O2534" s="289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88" t="str">
        <f>IF(FN_MC!K2557="","*",FN_MC!K2557)</f>
        <v>*</v>
      </c>
      <c r="O2535" s="288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89" t="str">
        <f>IF(FN_MC!K2558="","*",FN_MC!K2558)</f>
        <v>*</v>
      </c>
      <c r="O2536" s="289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89" t="str">
        <f>IF(FN_MC!K2559="","*",FN_MC!K2559)</f>
        <v>*</v>
      </c>
      <c r="O2537" s="289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88" t="str">
        <f>IF(FN_MC!K2560="","*",FN_MC!K2560)</f>
        <v>*</v>
      </c>
      <c r="O2538" s="288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89" t="str">
        <f>IF(FN_MC!K2561="","*",FN_MC!K2561)</f>
        <v>*</v>
      </c>
      <c r="O2539" s="289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89" t="str">
        <f>IF(FN_MC!K2562="","*",FN_MC!K2562)</f>
        <v>*</v>
      </c>
      <c r="O2540" s="289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88" t="str">
        <f>IF(FN_MC!K2563="","*",FN_MC!K2563)</f>
        <v>*</v>
      </c>
      <c r="O2541" s="288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89" t="str">
        <f>IF(FN_MC!K2564="","*",FN_MC!K2564)</f>
        <v>*</v>
      </c>
      <c r="O2542" s="289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89" t="str">
        <f>IF(FN_MC!K2565="","*",FN_MC!K2565)</f>
        <v>*</v>
      </c>
      <c r="O2543" s="289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88" t="str">
        <f>IF(FN_MC!K2566="","*",FN_MC!K2566)</f>
        <v>*</v>
      </c>
      <c r="O2544" s="288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89" t="str">
        <f>IF(FN_MC!K2567="","*",FN_MC!K2567)</f>
        <v>*</v>
      </c>
      <c r="O2545" s="289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89" t="str">
        <f>IF(FN_MC!K2568="","*",FN_MC!K2568)</f>
        <v>*</v>
      </c>
      <c r="O2546" s="289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88" t="str">
        <f>IF(FN_MC!K2569="","*",FN_MC!K2569)</f>
        <v>*</v>
      </c>
      <c r="O2547" s="288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89" t="str">
        <f>IF(FN_MC!K2570="","*",FN_MC!K2570)</f>
        <v>*</v>
      </c>
      <c r="O2548" s="289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89" t="str">
        <f>IF(FN_MC!K2571="","*",FN_MC!K2571)</f>
        <v>*</v>
      </c>
      <c r="O2549" s="289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88" t="str">
        <f>IF(FN_MC!K2572="","*",FN_MC!K2572)</f>
        <v>*</v>
      </c>
      <c r="O2550" s="288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89" t="str">
        <f>IF(FN_MC!K2573="","*",FN_MC!K2573)</f>
        <v>*</v>
      </c>
      <c r="O2551" s="289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89" t="str">
        <f>IF(FN_MC!K2574="","*",FN_MC!K2574)</f>
        <v>*</v>
      </c>
      <c r="O2552" s="289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88" t="str">
        <f>IF(FN_MC!K2575="","*",FN_MC!K2575)</f>
        <v>*</v>
      </c>
      <c r="O2553" s="288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89" t="str">
        <f>IF(FN_MC!K2576="","*",FN_MC!K2576)</f>
        <v>*</v>
      </c>
      <c r="O2554" s="289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89" t="str">
        <f>IF(FN_MC!K2577="","*",FN_MC!K2577)</f>
        <v>*</v>
      </c>
      <c r="O2555" s="289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88" t="str">
        <f>IF(FN_MC!K2578="","*",FN_MC!K2578)</f>
        <v>*</v>
      </c>
      <c r="O2556" s="288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89" t="str">
        <f>IF(FN_MC!K2579="","*",FN_MC!K2579)</f>
        <v>*</v>
      </c>
      <c r="O2557" s="289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89" t="str">
        <f>IF(FN_MC!K2580="","*",FN_MC!K2580)</f>
        <v>*</v>
      </c>
      <c r="O2558" s="289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88" t="str">
        <f>IF(FN_MC!K2581="","*",FN_MC!K2581)</f>
        <v>*</v>
      </c>
      <c r="O2559" s="288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89" t="str">
        <f>IF(FN_MC!K2582="","*",FN_MC!K2582)</f>
        <v>*</v>
      </c>
      <c r="O2560" s="289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89" t="str">
        <f>IF(FN_MC!K2583="","*",FN_MC!K2583)</f>
        <v>*</v>
      </c>
      <c r="O2561" s="289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88" t="str">
        <f>IF(FN_MC!K2584="","*",FN_MC!K2584)</f>
        <v>*</v>
      </c>
      <c r="O2562" s="288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89" t="str">
        <f>IF(FN_MC!K2585="","*",FN_MC!K2585)</f>
        <v>*</v>
      </c>
      <c r="O2563" s="289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89" t="str">
        <f>IF(FN_MC!K2586="","*",FN_MC!K2586)</f>
        <v>*</v>
      </c>
      <c r="O2564" s="289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88" t="str">
        <f>IF(FN_MC!K2587="","*",FN_MC!K2587)</f>
        <v>*</v>
      </c>
      <c r="O2565" s="288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89" t="str">
        <f>IF(FN_MC!K2588="","*",FN_MC!K2588)</f>
        <v>*</v>
      </c>
      <c r="O2566" s="289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89" t="str">
        <f>IF(FN_MC!K2589="","*",FN_MC!K2589)</f>
        <v>*</v>
      </c>
      <c r="O2567" s="289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88" t="str">
        <f>IF(FN_MC!K2590="","*",FN_MC!K2590)</f>
        <v>*</v>
      </c>
      <c r="O2568" s="288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89" t="str">
        <f>IF(FN_MC!K2591="","*",FN_MC!K2591)</f>
        <v>*</v>
      </c>
      <c r="O2569" s="289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89" t="str">
        <f>IF(FN_MC!K2592="","*",FN_MC!K2592)</f>
        <v>*</v>
      </c>
      <c r="O2570" s="289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88" t="str">
        <f>IF(FN_MC!K2593="","*",FN_MC!K2593)</f>
        <v>*</v>
      </c>
      <c r="O2571" s="288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89" t="str">
        <f>IF(FN_MC!K2594="","*",FN_MC!K2594)</f>
        <v>*</v>
      </c>
      <c r="O2572" s="289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89" t="str">
        <f>IF(FN_MC!K2595="","*",FN_MC!K2595)</f>
        <v>*</v>
      </c>
      <c r="O2573" s="289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88" t="str">
        <f>IF(FN_MC!K2596="","*",FN_MC!K2596)</f>
        <v>*</v>
      </c>
      <c r="O2574" s="288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89" t="str">
        <f>IF(FN_MC!K2597="","*",FN_MC!K2597)</f>
        <v>*</v>
      </c>
      <c r="O2575" s="289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89" t="str">
        <f>IF(FN_MC!K2598="","*",FN_MC!K2598)</f>
        <v>*</v>
      </c>
      <c r="O2576" s="289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88" t="str">
        <f>IF(FN_MC!K2599="","*",FN_MC!K2599)</f>
        <v>*</v>
      </c>
      <c r="O2577" s="288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89" t="str">
        <f>IF(FN_MC!K2600="","*",FN_MC!K2600)</f>
        <v>*</v>
      </c>
      <c r="O2578" s="289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89" t="str">
        <f>IF(FN_MC!K2601="","*",FN_MC!K2601)</f>
        <v>*</v>
      </c>
      <c r="O2579" s="289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88" t="str">
        <f>IF(FN_MC!K2602="","*",FN_MC!K2602)</f>
        <v>*</v>
      </c>
      <c r="O2580" s="288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89" t="str">
        <f>IF(FN_MC!K2603="","*",FN_MC!K2603)</f>
        <v>*</v>
      </c>
      <c r="O2581" s="289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89" t="str">
        <f>IF(FN_MC!K2604="","*",FN_MC!K2604)</f>
        <v>*</v>
      </c>
      <c r="O2582" s="289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88" t="str">
        <f>IF(FN_MC!K2605="","*",FN_MC!K2605)</f>
        <v>*</v>
      </c>
      <c r="O2583" s="288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89" t="str">
        <f>IF(FN_MC!K2606="","*",FN_MC!K2606)</f>
        <v>*</v>
      </c>
      <c r="O2584" s="289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89" t="str">
        <f>IF(FN_MC!K2607="","*",FN_MC!K2607)</f>
        <v>*</v>
      </c>
      <c r="O2585" s="289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88" t="str">
        <f>IF(FN_MC!K2608="","*",FN_MC!K2608)</f>
        <v>*</v>
      </c>
      <c r="O2586" s="288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89" t="str">
        <f>IF(FN_MC!K2609="","*",FN_MC!K2609)</f>
        <v>*</v>
      </c>
      <c r="O2587" s="289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89" t="str">
        <f>IF(FN_MC!K2610="","*",FN_MC!K2610)</f>
        <v>*</v>
      </c>
      <c r="O2588" s="289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88" t="str">
        <f>IF(FN_MC!K2611="","*",FN_MC!K2611)</f>
        <v>*</v>
      </c>
      <c r="O2589" s="288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89" t="str">
        <f>IF(FN_MC!K2612="","*",FN_MC!K2612)</f>
        <v>*</v>
      </c>
      <c r="O2590" s="289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89" t="str">
        <f>IF(FN_MC!K2613="","*",FN_MC!K2613)</f>
        <v>*</v>
      </c>
      <c r="O2591" s="289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88" t="str">
        <f>IF(FN_MC!K2614="","*",FN_MC!K2614)</f>
        <v>*</v>
      </c>
      <c r="O2592" s="288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89" t="str">
        <f>IF(FN_MC!K2615="","*",FN_MC!K2615)</f>
        <v>*</v>
      </c>
      <c r="O2593" s="289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89" t="str">
        <f>IF(FN_MC!K2616="","*",FN_MC!K2616)</f>
        <v>*</v>
      </c>
      <c r="O2594" s="289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88" t="str">
        <f>IF(FN_MC!K2617="","*",FN_MC!K2617)</f>
        <v>*</v>
      </c>
      <c r="O2595" s="288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89" t="str">
        <f>IF(FN_MC!K2618="","*",FN_MC!K2618)</f>
        <v>*</v>
      </c>
      <c r="O2596" s="289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89" t="str">
        <f>IF(FN_MC!K2619="","*",FN_MC!K2619)</f>
        <v>*</v>
      </c>
      <c r="O2597" s="289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88" t="str">
        <f>IF(FN_MC!K2620="","*",FN_MC!K2620)</f>
        <v>*</v>
      </c>
      <c r="O2598" s="288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89" t="str">
        <f>IF(FN_MC!K2621="","*",FN_MC!K2621)</f>
        <v>*</v>
      </c>
      <c r="O2599" s="289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89" t="str">
        <f>IF(FN_MC!K2622="","*",FN_MC!K2622)</f>
        <v>*</v>
      </c>
      <c r="O2600" s="289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88" t="str">
        <f>IF(FN_MC!K2623="","*",FN_MC!K2623)</f>
        <v>*</v>
      </c>
      <c r="O2601" s="288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89" t="str">
        <f>IF(FN_MC!K2624="","*",FN_MC!K2624)</f>
        <v>*</v>
      </c>
      <c r="O2602" s="289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89" t="str">
        <f>IF(FN_MC!K2625="","*",FN_MC!K2625)</f>
        <v>*</v>
      </c>
      <c r="O2603" s="289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88" t="str">
        <f>IF(FN_MC!K2626="","*",FN_MC!K2626)</f>
        <v>*</v>
      </c>
      <c r="O2604" s="288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89" t="str">
        <f>IF(FN_MC!K2627="","*",FN_MC!K2627)</f>
        <v>*</v>
      </c>
      <c r="O2605" s="289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89" t="str">
        <f>IF(FN_MC!K2628="","*",FN_MC!K2628)</f>
        <v>*</v>
      </c>
      <c r="O2606" s="289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88" t="str">
        <f>IF(FN_MC!K2629="","*",FN_MC!K2629)</f>
        <v>*</v>
      </c>
      <c r="O2607" s="288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89" t="str">
        <f>IF(FN_MC!K2630="","*",FN_MC!K2630)</f>
        <v>*</v>
      </c>
      <c r="O2608" s="289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89" t="str">
        <f>IF(FN_MC!K2631="","*",FN_MC!K2631)</f>
        <v>*</v>
      </c>
      <c r="O2609" s="289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88" t="str">
        <f>IF(FN_MC!K2632="","*",FN_MC!K2632)</f>
        <v>*</v>
      </c>
      <c r="O2610" s="288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89" t="str">
        <f>IF(FN_MC!K2633="","*",FN_MC!K2633)</f>
        <v>*</v>
      </c>
      <c r="O2611" s="289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89" t="str">
        <f>IF(FN_MC!K2634="","*",FN_MC!K2634)</f>
        <v>*</v>
      </c>
      <c r="O2612" s="289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88" t="str">
        <f>IF(FN_MC!K2635="","*",FN_MC!K2635)</f>
        <v>*</v>
      </c>
      <c r="O2613" s="288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89" t="str">
        <f>IF(FN_MC!K2636="","*",FN_MC!K2636)</f>
        <v>*</v>
      </c>
      <c r="O2614" s="289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89" t="str">
        <f>IF(FN_MC!K2637="","*",FN_MC!K2637)</f>
        <v>*</v>
      </c>
      <c r="O2615" s="289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88" t="str">
        <f>IF(FN_MC!K2638="","*",FN_MC!K2638)</f>
        <v>*</v>
      </c>
      <c r="O2616" s="288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89" t="str">
        <f>IF(FN_MC!K2639="","*",FN_MC!K2639)</f>
        <v>*</v>
      </c>
      <c r="O2617" s="289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89" t="str">
        <f>IF(FN_MC!K2640="","*",FN_MC!K2640)</f>
        <v>*</v>
      </c>
      <c r="O2618" s="289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88" t="str">
        <f>IF(FN_MC!K2641="","*",FN_MC!K2641)</f>
        <v>*</v>
      </c>
      <c r="O2619" s="288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89" t="str">
        <f>IF(FN_MC!K2642="","*",FN_MC!K2642)</f>
        <v>*</v>
      </c>
      <c r="O2620" s="289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89" t="str">
        <f>IF(FN_MC!K2643="","*",FN_MC!K2643)</f>
        <v>*</v>
      </c>
      <c r="O2621" s="289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88" t="str">
        <f>IF(FN_MC!K2644="","*",FN_MC!K2644)</f>
        <v>*</v>
      </c>
      <c r="O2622" s="288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89" t="str">
        <f>IF(FN_MC!K2645="","*",FN_MC!K2645)</f>
        <v>*</v>
      </c>
      <c r="O2623" s="289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89" t="str">
        <f>IF(FN_MC!K2646="","*",FN_MC!K2646)</f>
        <v>*</v>
      </c>
      <c r="O2624" s="289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88" t="str">
        <f>IF(FN_MC!K2647="","*",FN_MC!K2647)</f>
        <v>*</v>
      </c>
      <c r="O2625" s="288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89" t="str">
        <f>IF(FN_MC!K2648="","*",FN_MC!K2648)</f>
        <v>*</v>
      </c>
      <c r="O2626" s="289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89" t="str">
        <f>IF(FN_MC!K2649="","*",FN_MC!K2649)</f>
        <v>*</v>
      </c>
      <c r="O2627" s="289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88" t="str">
        <f>IF(FN_MC!K2650="","*",FN_MC!K2650)</f>
        <v>*</v>
      </c>
      <c r="O2628" s="288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89" t="str">
        <f>IF(FN_MC!K2651="","*",FN_MC!K2651)</f>
        <v>*</v>
      </c>
      <c r="O2629" s="289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89" t="str">
        <f>IF(FN_MC!K2652="","*",FN_MC!K2652)</f>
        <v>*</v>
      </c>
      <c r="O2630" s="289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88" t="str">
        <f>IF(FN_MC!K2653="","*",FN_MC!K2653)</f>
        <v>*</v>
      </c>
      <c r="O2631" s="288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89" t="str">
        <f>IF(FN_MC!K2654="","*",FN_MC!K2654)</f>
        <v>*</v>
      </c>
      <c r="O2632" s="289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89" t="str">
        <f>IF(FN_MC!K2655="","*",FN_MC!K2655)</f>
        <v>*</v>
      </c>
      <c r="O2633" s="289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88" t="str">
        <f>IF(FN_MC!K2656="","*",FN_MC!K2656)</f>
        <v>*</v>
      </c>
      <c r="O2634" s="288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89" t="str">
        <f>IF(FN_MC!K2657="","*",FN_MC!K2657)</f>
        <v>*</v>
      </c>
      <c r="O2635" s="289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89" t="str">
        <f>IF(FN_MC!K2658="","*",FN_MC!K2658)</f>
        <v>*</v>
      </c>
      <c r="O2636" s="289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88" t="str">
        <f>IF(FN_MC!K2659="","*",FN_MC!K2659)</f>
        <v>*</v>
      </c>
      <c r="O2637" s="288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89" t="str">
        <f>IF(FN_MC!K2660="","*",FN_MC!K2660)</f>
        <v>*</v>
      </c>
      <c r="O2638" s="289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89" t="str">
        <f>IF(FN_MC!K2661="","*",FN_MC!K2661)</f>
        <v>*</v>
      </c>
      <c r="O2639" s="289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88" t="str">
        <f>IF(FN_MC!K2662="","*",FN_MC!K2662)</f>
        <v>*</v>
      </c>
      <c r="O2640" s="288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89" t="str">
        <f>IF(FN_MC!K2663="","*",FN_MC!K2663)</f>
        <v>*</v>
      </c>
      <c r="O2641" s="289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89" t="str">
        <f>IF(FN_MC!K2664="","*",FN_MC!K2664)</f>
        <v>*</v>
      </c>
      <c r="O2642" s="289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88" t="str">
        <f>IF(FN_MC!K2665="","*",FN_MC!K2665)</f>
        <v>*</v>
      </c>
      <c r="O2643" s="288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89" t="str">
        <f>IF(FN_MC!K2666="","*",FN_MC!K2666)</f>
        <v>*</v>
      </c>
      <c r="O2644" s="289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89" t="str">
        <f>IF(FN_MC!K2667="","*",FN_MC!K2667)</f>
        <v>*</v>
      </c>
      <c r="O2645" s="289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88" t="str">
        <f>IF(FN_MC!K2668="","*",FN_MC!K2668)</f>
        <v>*</v>
      </c>
      <c r="O2646" s="288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89" t="str">
        <f>IF(FN_MC!K2669="","*",FN_MC!K2669)</f>
        <v>*</v>
      </c>
      <c r="O2647" s="289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89" t="str">
        <f>IF(FN_MC!K2670="","*",FN_MC!K2670)</f>
        <v>*</v>
      </c>
      <c r="O2648" s="289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88" t="str">
        <f>IF(FN_MC!K2671="","*",FN_MC!K2671)</f>
        <v>*</v>
      </c>
      <c r="O2649" s="288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89" t="str">
        <f>IF(FN_MC!K2672="","*",FN_MC!K2672)</f>
        <v>*</v>
      </c>
      <c r="O2650" s="289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89" t="str">
        <f>IF(FN_MC!K2673="","*",FN_MC!K2673)</f>
        <v>*</v>
      </c>
      <c r="O2651" s="289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88" t="str">
        <f>IF(FN_MC!K2674="","*",FN_MC!K2674)</f>
        <v>*</v>
      </c>
      <c r="O2652" s="288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89" t="str">
        <f>IF(FN_MC!K2675="","*",FN_MC!K2675)</f>
        <v>*</v>
      </c>
      <c r="O2653" s="289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89" t="str">
        <f>IF(FN_MC!K2676="","*",FN_MC!K2676)</f>
        <v>*</v>
      </c>
      <c r="O2654" s="289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88" t="str">
        <f>IF(FN_MC!K2677="","*",FN_MC!K2677)</f>
        <v>*</v>
      </c>
      <c r="O2655" s="288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89" t="str">
        <f>IF(FN_MC!K2678="","*",FN_MC!K2678)</f>
        <v>*</v>
      </c>
      <c r="O2656" s="289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89" t="str">
        <f>IF(FN_MC!K2679="","*",FN_MC!K2679)</f>
        <v>*</v>
      </c>
      <c r="O2657" s="289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88" t="str">
        <f>IF(FN_MC!K2680="","*",FN_MC!K2680)</f>
        <v>*</v>
      </c>
      <c r="O2658" s="288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89" t="str">
        <f>IF(FN_MC!K2681="","*",FN_MC!K2681)</f>
        <v>*</v>
      </c>
      <c r="O2659" s="289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89" t="str">
        <f>IF(FN_MC!K2682="","*",FN_MC!K2682)</f>
        <v>*</v>
      </c>
      <c r="O2660" s="289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88" t="str">
        <f>IF(FN_MC!K2683="","*",FN_MC!K2683)</f>
        <v>*</v>
      </c>
      <c r="O2661" s="288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89" t="str">
        <f>IF(FN_MC!K2684="","*",FN_MC!K2684)</f>
        <v>*</v>
      </c>
      <c r="O2662" s="289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89" t="str">
        <f>IF(FN_MC!K2685="","*",FN_MC!K2685)</f>
        <v>*</v>
      </c>
      <c r="O2663" s="289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88" t="str">
        <f>IF(FN_MC!K2686="","*",FN_MC!K2686)</f>
        <v>*</v>
      </c>
      <c r="O2664" s="288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89" t="str">
        <f>IF(FN_MC!K2687="","*",FN_MC!K2687)</f>
        <v>*</v>
      </c>
      <c r="O2665" s="289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89" t="str">
        <f>IF(FN_MC!K2688="","*",FN_MC!K2688)</f>
        <v>*</v>
      </c>
      <c r="O2666" s="289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88" t="str">
        <f>IF(FN_MC!K2689="","*",FN_MC!K2689)</f>
        <v>*</v>
      </c>
      <c r="O2667" s="288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89" t="str">
        <f>IF(FN_MC!K2690="","*",FN_MC!K2690)</f>
        <v>*</v>
      </c>
      <c r="O2668" s="289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89" t="str">
        <f>IF(FN_MC!K2691="","*",FN_MC!K2691)</f>
        <v>*</v>
      </c>
      <c r="O2669" s="289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88" t="str">
        <f>IF(FN_MC!K2692="","*",FN_MC!K2692)</f>
        <v>*</v>
      </c>
      <c r="O2670" s="288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89" t="str">
        <f>IF(FN_MC!K2693="","*",FN_MC!K2693)</f>
        <v>*</v>
      </c>
      <c r="O2671" s="289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89" t="str">
        <f>IF(FN_MC!K2694="","*",FN_MC!K2694)</f>
        <v>*</v>
      </c>
      <c r="O2672" s="289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88" t="str">
        <f>IF(FN_MC!K2695="","*",FN_MC!K2695)</f>
        <v>*</v>
      </c>
      <c r="O2673" s="288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89" t="str">
        <f>IF(FN_MC!K2696="","*",FN_MC!K2696)</f>
        <v>*</v>
      </c>
      <c r="O2674" s="289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89" t="str">
        <f>IF(FN_MC!K2697="","*",FN_MC!K2697)</f>
        <v>*</v>
      </c>
      <c r="O2675" s="289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88" t="str">
        <f>IF(FN_MC!K2698="","*",FN_MC!K2698)</f>
        <v>*</v>
      </c>
      <c r="O2676" s="288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89" t="str">
        <f>IF(FN_MC!K2699="","*",FN_MC!K2699)</f>
        <v>*</v>
      </c>
      <c r="O2677" s="289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89" t="str">
        <f>IF(FN_MC!K2700="","*",FN_MC!K2700)</f>
        <v>*</v>
      </c>
      <c r="O2678" s="289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88" t="str">
        <f>IF(FN_MC!K2701="","*",FN_MC!K2701)</f>
        <v>*</v>
      </c>
      <c r="O2679" s="288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89" t="str">
        <f>IF(FN_MC!K2702="","*",FN_MC!K2702)</f>
        <v>*</v>
      </c>
      <c r="O2680" s="289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89" t="str">
        <f>IF(FN_MC!K2703="","*",FN_MC!K2703)</f>
        <v>*</v>
      </c>
      <c r="O2681" s="289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88" t="str">
        <f>IF(FN_MC!K2704="","*",FN_MC!K2704)</f>
        <v>*</v>
      </c>
      <c r="O2682" s="288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89" t="str">
        <f>IF(FN_MC!K2705="","*",FN_MC!K2705)</f>
        <v>*</v>
      </c>
      <c r="O2683" s="289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89" t="str">
        <f>IF(FN_MC!K2706="","*",FN_MC!K2706)</f>
        <v>*</v>
      </c>
      <c r="O2684" s="289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88" t="str">
        <f>IF(FN_MC!K2707="","*",FN_MC!K2707)</f>
        <v>*</v>
      </c>
      <c r="O2685" s="288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89" t="str">
        <f>IF(FN_MC!K2708="","*",FN_MC!K2708)</f>
        <v>*</v>
      </c>
      <c r="O2686" s="289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89" t="str">
        <f>IF(FN_MC!K2709="","*",FN_MC!K2709)</f>
        <v>*</v>
      </c>
      <c r="O2687" s="289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88" t="str">
        <f>IF(FN_MC!K2710="","*",FN_MC!K2710)</f>
        <v>*</v>
      </c>
      <c r="O2688" s="288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89" t="str">
        <f>IF(FN_MC!K2711="","*",FN_MC!K2711)</f>
        <v>*</v>
      </c>
      <c r="O2689" s="289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89" t="str">
        <f>IF(FN_MC!K2712="","*",FN_MC!K2712)</f>
        <v>*</v>
      </c>
      <c r="O2690" s="289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88" t="str">
        <f>IF(FN_MC!K2713="","*",FN_MC!K2713)</f>
        <v>*</v>
      </c>
      <c r="O2691" s="288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89" t="str">
        <f>IF(FN_MC!K2714="","*",FN_MC!K2714)</f>
        <v>*</v>
      </c>
      <c r="O2692" s="289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89" t="str">
        <f>IF(FN_MC!K2715="","*",FN_MC!K2715)</f>
        <v>*</v>
      </c>
      <c r="O2693" s="289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88" t="str">
        <f>IF(FN_MC!K2716="","*",FN_MC!K2716)</f>
        <v>*</v>
      </c>
      <c r="O2694" s="288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89" t="str">
        <f>IF(FN_MC!K2717="","*",FN_MC!K2717)</f>
        <v>*</v>
      </c>
      <c r="O2695" s="289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89" t="str">
        <f>IF(FN_MC!K2718="","*",FN_MC!K2718)</f>
        <v>*</v>
      </c>
      <c r="O2696" s="289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88" t="str">
        <f>IF(FN_MC!K2719="","*",FN_MC!K2719)</f>
        <v>*</v>
      </c>
      <c r="O2697" s="288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89" t="str">
        <f>IF(FN_MC!K2720="","*",FN_MC!K2720)</f>
        <v>*</v>
      </c>
      <c r="O2698" s="289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89" t="str">
        <f>IF(FN_MC!K2721="","*",FN_MC!K2721)</f>
        <v>*</v>
      </c>
      <c r="O2699" s="289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88" t="str">
        <f>IF(FN_MC!K2722="","*",FN_MC!K2722)</f>
        <v>*</v>
      </c>
      <c r="O2700" s="288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89" t="str">
        <f>IF(FN_MC!K2723="","*",FN_MC!K2723)</f>
        <v>*</v>
      </c>
      <c r="O2701" s="289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89" t="str">
        <f>IF(FN_MC!K2724="","*",FN_MC!K2724)</f>
        <v>*</v>
      </c>
      <c r="O2702" s="289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88" t="str">
        <f>IF(FN_MC!K2725="","*",FN_MC!K2725)</f>
        <v>*</v>
      </c>
      <c r="O2703" s="288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89" t="str">
        <f>IF(FN_MC!K2726="","*",FN_MC!K2726)</f>
        <v>*</v>
      </c>
      <c r="O2704" s="289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89" t="str">
        <f>IF(FN_MC!K2727="","*",FN_MC!K2727)</f>
        <v>*</v>
      </c>
      <c r="O2705" s="289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88" t="str">
        <f>IF(FN_MC!K2728="","*",FN_MC!K2728)</f>
        <v>*</v>
      </c>
      <c r="O2706" s="288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89" t="str">
        <f>IF(FN_MC!K2729="","*",FN_MC!K2729)</f>
        <v>*</v>
      </c>
      <c r="O2707" s="289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89" t="str">
        <f>IF(FN_MC!K2730="","*",FN_MC!K2730)</f>
        <v>*</v>
      </c>
      <c r="O2708" s="289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88" t="str">
        <f>IF(FN_MC!K2731="","*",FN_MC!K2731)</f>
        <v>*</v>
      </c>
      <c r="O2709" s="288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89" t="str">
        <f>IF(FN_MC!K2732="","*",FN_MC!K2732)</f>
        <v>*</v>
      </c>
      <c r="O2710" s="289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89" t="str">
        <f>IF(FN_MC!K2733="","*",FN_MC!K2733)</f>
        <v>*</v>
      </c>
      <c r="O2711" s="289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88" t="str">
        <f>IF(FN_MC!K2734="","*",FN_MC!K2734)</f>
        <v>*</v>
      </c>
      <c r="O2712" s="288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89" t="str">
        <f>IF(FN_MC!K2735="","*",FN_MC!K2735)</f>
        <v>*</v>
      </c>
      <c r="O2713" s="289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89" t="str">
        <f>IF(FN_MC!K2736="","*",FN_MC!K2736)</f>
        <v>*</v>
      </c>
      <c r="O2714" s="289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88" t="str">
        <f>IF(FN_MC!K2737="","*",FN_MC!K2737)</f>
        <v>*</v>
      </c>
      <c r="O2715" s="288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89" t="str">
        <f>IF(FN_MC!K2738="","*",FN_MC!K2738)</f>
        <v>*</v>
      </c>
      <c r="O2716" s="289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89" t="str">
        <f>IF(FN_MC!K2739="","*",FN_MC!K2739)</f>
        <v>*</v>
      </c>
      <c r="O2717" s="289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88" t="str">
        <f>IF(FN_MC!K2740="","*",FN_MC!K2740)</f>
        <v>*</v>
      </c>
      <c r="O2718" s="288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89" t="str">
        <f>IF(FN_MC!K2741="","*",FN_MC!K2741)</f>
        <v>*</v>
      </c>
      <c r="O2719" s="289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89" t="str">
        <f>IF(FN_MC!K2742="","*",FN_MC!K2742)</f>
        <v>*</v>
      </c>
      <c r="O2720" s="289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88" t="str">
        <f>IF(FN_MC!K2743="","*",FN_MC!K2743)</f>
        <v>*</v>
      </c>
      <c r="O2721" s="288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89" t="str">
        <f>IF(FN_MC!K2744="","*",FN_MC!K2744)</f>
        <v>*</v>
      </c>
      <c r="O2722" s="289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89" t="str">
        <f>IF(FN_MC!K2745="","*",FN_MC!K2745)</f>
        <v>*</v>
      </c>
      <c r="O2723" s="289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88" t="str">
        <f>IF(FN_MC!K2746="","*",FN_MC!K2746)</f>
        <v>*</v>
      </c>
      <c r="O2724" s="288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89" t="str">
        <f>IF(FN_MC!K2747="","*",FN_MC!K2747)</f>
        <v>*</v>
      </c>
      <c r="O2725" s="289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89" t="str">
        <f>IF(FN_MC!K2748="","*",FN_MC!K2748)</f>
        <v>*</v>
      </c>
      <c r="O2726" s="289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88" t="str">
        <f>IF(FN_MC!K2749="","*",FN_MC!K2749)</f>
        <v>*</v>
      </c>
      <c r="O2727" s="288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89" t="str">
        <f>IF(FN_MC!K2750="","*",FN_MC!K2750)</f>
        <v>*</v>
      </c>
      <c r="O2728" s="289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89" t="str">
        <f>IF(FN_MC!K2751="","*",FN_MC!K2751)</f>
        <v>*</v>
      </c>
      <c r="O2729" s="289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88" t="str">
        <f>IF(FN_MC!K2752="","*",FN_MC!K2752)</f>
        <v>*</v>
      </c>
      <c r="O2730" s="288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89" t="str">
        <f>IF(FN_MC!K2753="","*",FN_MC!K2753)</f>
        <v>*</v>
      </c>
      <c r="O2731" s="289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89" t="str">
        <f>IF(FN_MC!K2754="","*",FN_MC!K2754)</f>
        <v>*</v>
      </c>
      <c r="O2732" s="289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88" t="str">
        <f>IF(FN_MC!K2755="","*",FN_MC!K2755)</f>
        <v>*</v>
      </c>
      <c r="O2733" s="288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89" t="str">
        <f>IF(FN_MC!K2756="","*",FN_MC!K2756)</f>
        <v>*</v>
      </c>
      <c r="O2734" s="289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89" t="str">
        <f>IF(FN_MC!K2757="","*",FN_MC!K2757)</f>
        <v>*</v>
      </c>
      <c r="O2735" s="289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88" t="str">
        <f>IF(FN_MC!K2758="","*",FN_MC!K2758)</f>
        <v>*</v>
      </c>
      <c r="O2736" s="288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89" t="str">
        <f>IF(FN_MC!K2759="","*",FN_MC!K2759)</f>
        <v>*</v>
      </c>
      <c r="O2737" s="289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89" t="str">
        <f>IF(FN_MC!K2760="","*",FN_MC!K2760)</f>
        <v>*</v>
      </c>
      <c r="O2738" s="289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88" t="str">
        <f>IF(FN_MC!K2761="","*",FN_MC!K2761)</f>
        <v>*</v>
      </c>
      <c r="O2739" s="288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89" t="str">
        <f>IF(FN_MC!K2762="","*",FN_MC!K2762)</f>
        <v>*</v>
      </c>
      <c r="O2740" s="289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89" t="str">
        <f>IF(FN_MC!K2763="","*",FN_MC!K2763)</f>
        <v>*</v>
      </c>
      <c r="O2741" s="289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88" t="str">
        <f>IF(FN_MC!K2764="","*",FN_MC!K2764)</f>
        <v>*</v>
      </c>
      <c r="O2742" s="288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89" t="str">
        <f>IF(FN_MC!K2765="","*",FN_MC!K2765)</f>
        <v>*</v>
      </c>
      <c r="O2743" s="289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89" t="str">
        <f>IF(FN_MC!K2766="","*",FN_MC!K2766)</f>
        <v>*</v>
      </c>
      <c r="O2744" s="289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88" t="str">
        <f>IF(FN_MC!K2767="","*",FN_MC!K2767)</f>
        <v>*</v>
      </c>
      <c r="O2745" s="288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89" t="str">
        <f>IF(FN_MC!K2768="","*",FN_MC!K2768)</f>
        <v>*</v>
      </c>
      <c r="O2746" s="289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89" t="str">
        <f>IF(FN_MC!K2769="","*",FN_MC!K2769)</f>
        <v>*</v>
      </c>
      <c r="O2747" s="289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88" t="str">
        <f>IF(FN_MC!K2770="","*",FN_MC!K2770)</f>
        <v>*</v>
      </c>
      <c r="O2748" s="288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89" t="str">
        <f>IF(FN_MC!K2771="","*",FN_MC!K2771)</f>
        <v>*</v>
      </c>
      <c r="O2749" s="289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89" t="str">
        <f>IF(FN_MC!K2772="","*",FN_MC!K2772)</f>
        <v>*</v>
      </c>
      <c r="O2750" s="289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88" t="str">
        <f>IF(FN_MC!K2773="","*",FN_MC!K2773)</f>
        <v>*</v>
      </c>
      <c r="O2751" s="288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89" t="str">
        <f>IF(FN_MC!K2774="","*",FN_MC!K2774)</f>
        <v>*</v>
      </c>
      <c r="O2752" s="289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89" t="str">
        <f>IF(FN_MC!K2775="","*",FN_MC!K2775)</f>
        <v>*</v>
      </c>
      <c r="O2753" s="289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88" t="str">
        <f>IF(FN_MC!K2776="","*",FN_MC!K2776)</f>
        <v>*</v>
      </c>
      <c r="O2754" s="288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89" t="str">
        <f>IF(FN_MC!K2777="","*",FN_MC!K2777)</f>
        <v>*</v>
      </c>
      <c r="O2755" s="289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89" t="str">
        <f>IF(FN_MC!K2778="","*",FN_MC!K2778)</f>
        <v>*</v>
      </c>
      <c r="O2756" s="289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88" t="str">
        <f>IF(FN_MC!K2779="","*",FN_MC!K2779)</f>
        <v>*</v>
      </c>
      <c r="O2757" s="288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89" t="str">
        <f>IF(FN_MC!K2780="","*",FN_MC!K2780)</f>
        <v>*</v>
      </c>
      <c r="O2758" s="289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89" t="str">
        <f>IF(FN_MC!K2781="","*",FN_MC!K2781)</f>
        <v>*</v>
      </c>
      <c r="O2759" s="289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88" t="str">
        <f>IF(FN_MC!K2782="","*",FN_MC!K2782)</f>
        <v>*</v>
      </c>
      <c r="O2760" s="288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89" t="str">
        <f>IF(FN_MC!K2783="","*",FN_MC!K2783)</f>
        <v>*</v>
      </c>
      <c r="O2761" s="289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89" t="str">
        <f>IF(FN_MC!K2784="","*",FN_MC!K2784)</f>
        <v>*</v>
      </c>
      <c r="O2762" s="289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88" t="str">
        <f>IF(FN_MC!K2785="","*",FN_MC!K2785)</f>
        <v>*</v>
      </c>
      <c r="O2763" s="288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89" t="str">
        <f>IF(FN_MC!K2786="","*",FN_MC!K2786)</f>
        <v>*</v>
      </c>
      <c r="O2764" s="289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89" t="str">
        <f>IF(FN_MC!K2787="","*",FN_MC!K2787)</f>
        <v>*</v>
      </c>
      <c r="O2765" s="289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88" t="str">
        <f>IF(FN_MC!K2788="","*",FN_MC!K2788)</f>
        <v>*</v>
      </c>
      <c r="O2766" s="288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89" t="str">
        <f>IF(FN_MC!K2789="","*",FN_MC!K2789)</f>
        <v>*</v>
      </c>
      <c r="O2767" s="289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89" t="str">
        <f>IF(FN_MC!K2790="","*",FN_MC!K2790)</f>
        <v>*</v>
      </c>
      <c r="O2768" s="289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88" t="str">
        <f>IF(FN_MC!K2791="","*",FN_MC!K2791)</f>
        <v>*</v>
      </c>
      <c r="O2769" s="288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89" t="str">
        <f>IF(FN_MC!K2792="","*",FN_MC!K2792)</f>
        <v>*</v>
      </c>
      <c r="O2770" s="289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89" t="str">
        <f>IF(FN_MC!K2793="","*",FN_MC!K2793)</f>
        <v>*</v>
      </c>
      <c r="O2771" s="289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88" t="str">
        <f>IF(FN_MC!K2794="","*",FN_MC!K2794)</f>
        <v>*</v>
      </c>
      <c r="O2772" s="288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89" t="str">
        <f>IF(FN_MC!K2795="","*",FN_MC!K2795)</f>
        <v>*</v>
      </c>
      <c r="O2773" s="289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89" t="str">
        <f>IF(FN_MC!K2796="","*",FN_MC!K2796)</f>
        <v>*</v>
      </c>
      <c r="O2774" s="289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88" t="str">
        <f>IF(FN_MC!K2797="","*",FN_MC!K2797)</f>
        <v>*</v>
      </c>
      <c r="O2775" s="288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89" t="str">
        <f>IF(FN_MC!K2798="","*",FN_MC!K2798)</f>
        <v>*</v>
      </c>
      <c r="O2776" s="289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89" t="str">
        <f>IF(FN_MC!K2799="","*",FN_MC!K2799)</f>
        <v>*</v>
      </c>
      <c r="O2777" s="289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88" t="str">
        <f>IF(FN_MC!K2800="","*",FN_MC!K2800)</f>
        <v>*</v>
      </c>
      <c r="O2778" s="288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89" t="str">
        <f>IF(FN_MC!K2801="","*",FN_MC!K2801)</f>
        <v>*</v>
      </c>
      <c r="O2779" s="289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89" t="str">
        <f>IF(FN_MC!K2802="","*",FN_MC!K2802)</f>
        <v>*</v>
      </c>
      <c r="O2780" s="289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88" t="str">
        <f>IF(FN_MC!K2803="","*",FN_MC!K2803)</f>
        <v>*</v>
      </c>
      <c r="O2781" s="288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89" t="str">
        <f>IF(FN_MC!K2804="","*",FN_MC!K2804)</f>
        <v>*</v>
      </c>
      <c r="O2782" s="289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89" t="str">
        <f>IF(FN_MC!K2805="","*",FN_MC!K2805)</f>
        <v>*</v>
      </c>
      <c r="O2783" s="289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88" t="str">
        <f>IF(FN_MC!K2806="","*",FN_MC!K2806)</f>
        <v>*</v>
      </c>
      <c r="O2784" s="288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89" t="str">
        <f>IF(FN_MC!K2807="","*",FN_MC!K2807)</f>
        <v>*</v>
      </c>
      <c r="O2785" s="289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89" t="str">
        <f>IF(FN_MC!K2808="","*",FN_MC!K2808)</f>
        <v>*</v>
      </c>
      <c r="O2786" s="289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88" t="str">
        <f>IF(FN_MC!K2809="","*",FN_MC!K2809)</f>
        <v>*</v>
      </c>
      <c r="O2787" s="288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89" t="str">
        <f>IF(FN_MC!K2810="","*",FN_MC!K2810)</f>
        <v>*</v>
      </c>
      <c r="O2788" s="289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89" t="str">
        <f>IF(FN_MC!K2811="","*",FN_MC!K2811)</f>
        <v>*</v>
      </c>
      <c r="O2789" s="289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88" t="str">
        <f>IF(FN_MC!K2812="","*",FN_MC!K2812)</f>
        <v>*</v>
      </c>
      <c r="O2790" s="288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89" t="str">
        <f>IF(FN_MC!K2813="","*",FN_MC!K2813)</f>
        <v>*</v>
      </c>
      <c r="O2791" s="289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89" t="str">
        <f>IF(FN_MC!K2814="","*",FN_MC!K2814)</f>
        <v>*</v>
      </c>
      <c r="O2792" s="289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88" t="str">
        <f>IF(FN_MC!K2815="","*",FN_MC!K2815)</f>
        <v>*</v>
      </c>
      <c r="O2793" s="288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89" t="str">
        <f>IF(FN_MC!K2816="","*",FN_MC!K2816)</f>
        <v>*</v>
      </c>
      <c r="O2794" s="289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89" t="str">
        <f>IF(FN_MC!K2817="","*",FN_MC!K2817)</f>
        <v>*</v>
      </c>
      <c r="O2795" s="289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88" t="str">
        <f>IF(FN_MC!K2818="","*",FN_MC!K2818)</f>
        <v>*</v>
      </c>
      <c r="O2796" s="288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89" t="str">
        <f>IF(FN_MC!K2819="","*",FN_MC!K2819)</f>
        <v>*</v>
      </c>
      <c r="O2797" s="289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89" t="str">
        <f>IF(FN_MC!K2820="","*",FN_MC!K2820)</f>
        <v>*</v>
      </c>
      <c r="O2798" s="289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88" t="str">
        <f>IF(FN_MC!K2821="","*",FN_MC!K2821)</f>
        <v>*</v>
      </c>
      <c r="O2799" s="288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89" t="str">
        <f>IF(FN_MC!K2822="","*",FN_MC!K2822)</f>
        <v>*</v>
      </c>
      <c r="O2800" s="289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89" t="str">
        <f>IF(FN_MC!K2823="","*",FN_MC!K2823)</f>
        <v>*</v>
      </c>
      <c r="O2801" s="289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88" t="str">
        <f>IF(FN_MC!K2824="","*",FN_MC!K2824)</f>
        <v>*</v>
      </c>
      <c r="O2802" s="288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89" t="str">
        <f>IF(FN_MC!K2825="","*",FN_MC!K2825)</f>
        <v>*</v>
      </c>
      <c r="O2803" s="289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89" t="str">
        <f>IF(FN_MC!K2826="","*",FN_MC!K2826)</f>
        <v>*</v>
      </c>
      <c r="O2804" s="289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88" t="str">
        <f>IF(FN_MC!K2827="","*",FN_MC!K2827)</f>
        <v>*</v>
      </c>
      <c r="O2805" s="288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89" t="str">
        <f>IF(FN_MC!K2828="","*",FN_MC!K2828)</f>
        <v>*</v>
      </c>
      <c r="O2806" s="289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89" t="str">
        <f>IF(FN_MC!K2829="","*",FN_MC!K2829)</f>
        <v>*</v>
      </c>
      <c r="O2807" s="289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88" t="str">
        <f>IF(FN_MC!K2830="","*",FN_MC!K2830)</f>
        <v>*</v>
      </c>
      <c r="O2808" s="288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89" t="str">
        <f>IF(FN_MC!K2831="","*",FN_MC!K2831)</f>
        <v>*</v>
      </c>
      <c r="O2809" s="289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89" t="str">
        <f>IF(FN_MC!K2832="","*",FN_MC!K2832)</f>
        <v>*</v>
      </c>
      <c r="O2810" s="289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88" t="str">
        <f>IF(FN_MC!K2833="","*",FN_MC!K2833)</f>
        <v>*</v>
      </c>
      <c r="O2811" s="288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89" t="str">
        <f>IF(FN_MC!K2834="","*",FN_MC!K2834)</f>
        <v>*</v>
      </c>
      <c r="O2812" s="289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89" t="str">
        <f>IF(FN_MC!K2835="","*",FN_MC!K2835)</f>
        <v>*</v>
      </c>
      <c r="O2813" s="289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88" t="str">
        <f>IF(FN_MC!K2836="","*",FN_MC!K2836)</f>
        <v>*</v>
      </c>
      <c r="O2814" s="288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89" t="str">
        <f>IF(FN_MC!K2837="","*",FN_MC!K2837)</f>
        <v>*</v>
      </c>
      <c r="O2815" s="289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89" t="str">
        <f>IF(FN_MC!K2838="","*",FN_MC!K2838)</f>
        <v>*</v>
      </c>
      <c r="O2816" s="289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88" t="str">
        <f>IF(FN_MC!K2839="","*",FN_MC!K2839)</f>
        <v>*</v>
      </c>
      <c r="O2817" s="288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89" t="str">
        <f>IF(FN_MC!K2840="","*",FN_MC!K2840)</f>
        <v>*</v>
      </c>
      <c r="O2818" s="289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89" t="str">
        <f>IF(FN_MC!K2841="","*",FN_MC!K2841)</f>
        <v>*</v>
      </c>
      <c r="O2819" s="289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88" t="str">
        <f>IF(FN_MC!K2842="","*",FN_MC!K2842)</f>
        <v>*</v>
      </c>
      <c r="O2820" s="288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89" t="str">
        <f>IF(FN_MC!K2843="","*",FN_MC!K2843)</f>
        <v>*</v>
      </c>
      <c r="O2821" s="289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89" t="str">
        <f>IF(FN_MC!K2844="","*",FN_MC!K2844)</f>
        <v>*</v>
      </c>
      <c r="O2822" s="289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88" t="str">
        <f>IF(FN_MC!K2845="","*",FN_MC!K2845)</f>
        <v>*</v>
      </c>
      <c r="O2823" s="288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89" t="str">
        <f>IF(FN_MC!K2846="","*",FN_MC!K2846)</f>
        <v>*</v>
      </c>
      <c r="O2824" s="289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89" t="str">
        <f>IF(FN_MC!K2847="","*",FN_MC!K2847)</f>
        <v>*</v>
      </c>
      <c r="O2825" s="289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88" t="str">
        <f>IF(FN_MC!K2848="","*",FN_MC!K2848)</f>
        <v>*</v>
      </c>
      <c r="O2826" s="288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89" t="str">
        <f>IF(FN_MC!K2849="","*",FN_MC!K2849)</f>
        <v>*</v>
      </c>
      <c r="O2827" s="289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89" t="str">
        <f>IF(FN_MC!K2850="","*",FN_MC!K2850)</f>
        <v>*</v>
      </c>
      <c r="O2828" s="289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88" t="str">
        <f>IF(FN_MC!K2851="","*",FN_MC!K2851)</f>
        <v>*</v>
      </c>
      <c r="O2829" s="288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89" t="str">
        <f>IF(FN_MC!K2852="","*",FN_MC!K2852)</f>
        <v>*</v>
      </c>
      <c r="O2830" s="289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89" t="str">
        <f>IF(FN_MC!K2853="","*",FN_MC!K2853)</f>
        <v>*</v>
      </c>
      <c r="O2831" s="289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88" t="str">
        <f>IF(FN_MC!K2854="","*",FN_MC!K2854)</f>
        <v>*</v>
      </c>
      <c r="O2832" s="288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89" t="str">
        <f>IF(FN_MC!K2855="","*",FN_MC!K2855)</f>
        <v>*</v>
      </c>
      <c r="O2833" s="289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89" t="str">
        <f>IF(FN_MC!K2856="","*",FN_MC!K2856)</f>
        <v>*</v>
      </c>
      <c r="O2834" s="289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88" t="str">
        <f>IF(FN_MC!K2857="","*",FN_MC!K2857)</f>
        <v>*</v>
      </c>
      <c r="O2835" s="288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89" t="str">
        <f>IF(FN_MC!K2858="","*",FN_MC!K2858)</f>
        <v>*</v>
      </c>
      <c r="O2836" s="289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89" t="str">
        <f>IF(FN_MC!K2859="","*",FN_MC!K2859)</f>
        <v>*</v>
      </c>
      <c r="O2837" s="289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88" t="str">
        <f>IF(FN_MC!K2860="","*",FN_MC!K2860)</f>
        <v>*</v>
      </c>
      <c r="O2838" s="288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89" t="str">
        <f>IF(FN_MC!K2861="","*",FN_MC!K2861)</f>
        <v>*</v>
      </c>
      <c r="O2839" s="289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89" t="str">
        <f>IF(FN_MC!K2862="","*",FN_MC!K2862)</f>
        <v>*</v>
      </c>
      <c r="O2840" s="289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88" t="str">
        <f>IF(FN_MC!K2863="","*",FN_MC!K2863)</f>
        <v>*</v>
      </c>
      <c r="O2841" s="288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89" t="str">
        <f>IF(FN_MC!K2864="","*",FN_MC!K2864)</f>
        <v>*</v>
      </c>
      <c r="O2842" s="289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89" t="str">
        <f>IF(FN_MC!K2865="","*",FN_MC!K2865)</f>
        <v>*</v>
      </c>
      <c r="O2843" s="289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88" t="str">
        <f>IF(FN_MC!K2866="","*",FN_MC!K2866)</f>
        <v>*</v>
      </c>
      <c r="O2844" s="288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89" t="str">
        <f>IF(FN_MC!K2867="","*",FN_MC!K2867)</f>
        <v>*</v>
      </c>
      <c r="O2845" s="289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89" t="str">
        <f>IF(FN_MC!K2868="","*",FN_MC!K2868)</f>
        <v>*</v>
      </c>
      <c r="O2846" s="289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88" t="str">
        <f>IF(FN_MC!K2869="","*",FN_MC!K2869)</f>
        <v>*</v>
      </c>
      <c r="O2847" s="288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89" t="str">
        <f>IF(FN_MC!K2870="","*",FN_MC!K2870)</f>
        <v>*</v>
      </c>
      <c r="O2848" s="289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89" t="str">
        <f>IF(FN_MC!K2871="","*",FN_MC!K2871)</f>
        <v>*</v>
      </c>
      <c r="O2849" s="289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88" t="str">
        <f>IF(FN_MC!K2872="","*",FN_MC!K2872)</f>
        <v>*</v>
      </c>
      <c r="O2850" s="288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89" t="str">
        <f>IF(FN_MC!K2873="","*",FN_MC!K2873)</f>
        <v>*</v>
      </c>
      <c r="O2851" s="289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89" t="str">
        <f>IF(FN_MC!K2874="","*",FN_MC!K2874)</f>
        <v>*</v>
      </c>
      <c r="O2852" s="289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88" t="str">
        <f>IF(FN_MC!K2875="","*",FN_MC!K2875)</f>
        <v>*</v>
      </c>
      <c r="O2853" s="288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89" t="str">
        <f>IF(FN_MC!K2876="","*",FN_MC!K2876)</f>
        <v>*</v>
      </c>
      <c r="O2854" s="289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89" t="str">
        <f>IF(FN_MC!K2877="","*",FN_MC!K2877)</f>
        <v>*</v>
      </c>
      <c r="O2855" s="289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88" t="str">
        <f>IF(FN_MC!K2878="","*",FN_MC!K2878)</f>
        <v>*</v>
      </c>
      <c r="O2856" s="288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89" t="str">
        <f>IF(FN_MC!K2879="","*",FN_MC!K2879)</f>
        <v>*</v>
      </c>
      <c r="O2857" s="289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89" t="str">
        <f>IF(FN_MC!K2880="","*",FN_MC!K2880)</f>
        <v>*</v>
      </c>
      <c r="O2858" s="289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88" t="str">
        <f>IF(FN_MC!K2881="","*",FN_MC!K2881)</f>
        <v>*</v>
      </c>
      <c r="O2859" s="288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89" t="str">
        <f>IF(FN_MC!K2882="","*",FN_MC!K2882)</f>
        <v>*</v>
      </c>
      <c r="O2860" s="289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89" t="str">
        <f>IF(FN_MC!K2883="","*",FN_MC!K2883)</f>
        <v>*</v>
      </c>
      <c r="O2861" s="289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88" t="str">
        <f>IF(FN_MC!K2884="","*",FN_MC!K2884)</f>
        <v>*</v>
      </c>
      <c r="O2862" s="288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89" t="str">
        <f>IF(FN_MC!K2885="","*",FN_MC!K2885)</f>
        <v>*</v>
      </c>
      <c r="O2863" s="289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89" t="str">
        <f>IF(FN_MC!K2886="","*",FN_MC!K2886)</f>
        <v>*</v>
      </c>
      <c r="O2864" s="289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88" t="str">
        <f>IF(FN_MC!K2887="","*",FN_MC!K2887)</f>
        <v>*</v>
      </c>
      <c r="O2865" s="288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89" t="str">
        <f>IF(FN_MC!K2888="","*",FN_MC!K2888)</f>
        <v>*</v>
      </c>
      <c r="O2866" s="289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89" t="str">
        <f>IF(FN_MC!K2889="","*",FN_MC!K2889)</f>
        <v>*</v>
      </c>
      <c r="O2867" s="289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88" t="str">
        <f>IF(FN_MC!K2890="","*",FN_MC!K2890)</f>
        <v>*</v>
      </c>
      <c r="O2868" s="288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89" t="str">
        <f>IF(FN_MC!K2891="","*",FN_MC!K2891)</f>
        <v>*</v>
      </c>
      <c r="O2869" s="289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89" t="str">
        <f>IF(FN_MC!K2892="","*",FN_MC!K2892)</f>
        <v>*</v>
      </c>
      <c r="O2870" s="289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88" t="str">
        <f>IF(FN_MC!K2893="","*",FN_MC!K2893)</f>
        <v>*</v>
      </c>
      <c r="O2871" s="288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89" t="str">
        <f>IF(FN_MC!K2894="","*",FN_MC!K2894)</f>
        <v>*</v>
      </c>
      <c r="O2872" s="289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89" t="str">
        <f>IF(FN_MC!K2895="","*",FN_MC!K2895)</f>
        <v>*</v>
      </c>
      <c r="O2873" s="289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88" t="str">
        <f>IF(FN_MC!K2896="","*",FN_MC!K2896)</f>
        <v>*</v>
      </c>
      <c r="O2874" s="288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89" t="str">
        <f>IF(FN_MC!K2897="","*",FN_MC!K2897)</f>
        <v>*</v>
      </c>
      <c r="O2875" s="289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89" t="str">
        <f>IF(FN_MC!K2898="","*",FN_MC!K2898)</f>
        <v>*</v>
      </c>
      <c r="O2876" s="289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88" t="str">
        <f>IF(FN_MC!K2899="","*",FN_MC!K2899)</f>
        <v>*</v>
      </c>
      <c r="O2877" s="288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89" t="str">
        <f>IF(FN_MC!K2900="","*",FN_MC!K2900)</f>
        <v>*</v>
      </c>
      <c r="O2878" s="289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89" t="str">
        <f>IF(FN_MC!K2901="","*",FN_MC!K2901)</f>
        <v>*</v>
      </c>
      <c r="O2879" s="289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88" t="str">
        <f>IF(FN_MC!K2902="","*",FN_MC!K2902)</f>
        <v>*</v>
      </c>
      <c r="O2880" s="288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89" t="str">
        <f>IF(FN_MC!K2903="","*",FN_MC!K2903)</f>
        <v>*</v>
      </c>
      <c r="O2881" s="289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89" t="str">
        <f>IF(FN_MC!K2904="","*",FN_MC!K2904)</f>
        <v>*</v>
      </c>
      <c r="O2882" s="289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88" t="str">
        <f>IF(FN_MC!K2905="","*",FN_MC!K2905)</f>
        <v>*</v>
      </c>
      <c r="O2883" s="288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89" t="str">
        <f>IF(FN_MC!K2906="","*",FN_MC!K2906)</f>
        <v>*</v>
      </c>
      <c r="O2884" s="289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89" t="str">
        <f>IF(FN_MC!K2907="","*",FN_MC!K2907)</f>
        <v>*</v>
      </c>
      <c r="O2885" s="289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88" t="str">
        <f>IF(FN_MC!K2908="","*",FN_MC!K2908)</f>
        <v>*</v>
      </c>
      <c r="O2886" s="288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89" t="str">
        <f>IF(FN_MC!K2909="","*",FN_MC!K2909)</f>
        <v>*</v>
      </c>
      <c r="O2887" s="289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89" t="str">
        <f>IF(FN_MC!K2910="","*",FN_MC!K2910)</f>
        <v>*</v>
      </c>
      <c r="O2888" s="289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88" t="str">
        <f>IF(FN_MC!K2911="","*",FN_MC!K2911)</f>
        <v>*</v>
      </c>
      <c r="O2889" s="288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89" t="str">
        <f>IF(FN_MC!K2912="","*",FN_MC!K2912)</f>
        <v>*</v>
      </c>
      <c r="O2890" s="289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89" t="str">
        <f>IF(FN_MC!K2913="","*",FN_MC!K2913)</f>
        <v>*</v>
      </c>
      <c r="O2891" s="289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88" t="str">
        <f>IF(FN_MC!K2914="","*",FN_MC!K2914)</f>
        <v>*</v>
      </c>
      <c r="O2892" s="288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89" t="str">
        <f>IF(FN_MC!K2915="","*",FN_MC!K2915)</f>
        <v>*</v>
      </c>
      <c r="O2893" s="289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89" t="str">
        <f>IF(FN_MC!K2916="","*",FN_MC!K2916)</f>
        <v>*</v>
      </c>
      <c r="O2894" s="289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88" t="str">
        <f>IF(FN_MC!K2917="","*",FN_MC!K2917)</f>
        <v>*</v>
      </c>
      <c r="O2895" s="288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89" t="str">
        <f>IF(FN_MC!K2918="","*",FN_MC!K2918)</f>
        <v>*</v>
      </c>
      <c r="O2896" s="289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89" t="str">
        <f>IF(FN_MC!K2919="","*",FN_MC!K2919)</f>
        <v>*</v>
      </c>
      <c r="O2897" s="289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88" t="str">
        <f>IF(FN_MC!K2920="","*",FN_MC!K2920)</f>
        <v>*</v>
      </c>
      <c r="O2898" s="288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89" t="str">
        <f>IF(FN_MC!K2921="","*",FN_MC!K2921)</f>
        <v>*</v>
      </c>
      <c r="O2899" s="289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89" t="str">
        <f>IF(FN_MC!K2922="","*",FN_MC!K2922)</f>
        <v>*</v>
      </c>
      <c r="O2900" s="289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88" t="str">
        <f>IF(FN_MC!K2923="","*",FN_MC!K2923)</f>
        <v>*</v>
      </c>
      <c r="O2901" s="288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89" t="str">
        <f>IF(FN_MC!K2924="","*",FN_MC!K2924)</f>
        <v>*</v>
      </c>
      <c r="O2902" s="289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89" t="str">
        <f>IF(FN_MC!K2925="","*",FN_MC!K2925)</f>
        <v>*</v>
      </c>
      <c r="O2903" s="289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88" t="str">
        <f>IF(FN_MC!K2926="","*",FN_MC!K2926)</f>
        <v>*</v>
      </c>
      <c r="O2904" s="288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89" t="str">
        <f>IF(FN_MC!K2927="","*",FN_MC!K2927)</f>
        <v>*</v>
      </c>
      <c r="O2905" s="289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89" t="str">
        <f>IF(FN_MC!K2928="","*",FN_MC!K2928)</f>
        <v>*</v>
      </c>
      <c r="O2906" s="289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88" t="str">
        <f>IF(FN_MC!K2929="","*",FN_MC!K2929)</f>
        <v>*</v>
      </c>
      <c r="O2907" s="288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89" t="str">
        <f>IF(FN_MC!K2930="","*",FN_MC!K2930)</f>
        <v>*</v>
      </c>
      <c r="O2908" s="289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89" t="str">
        <f>IF(FN_MC!K2931="","*",FN_MC!K2931)</f>
        <v>*</v>
      </c>
      <c r="O2909" s="289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88" t="str">
        <f>IF(FN_MC!K2932="","*",FN_MC!K2932)</f>
        <v>*</v>
      </c>
      <c r="O2910" s="288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89" t="str">
        <f>IF(FN_MC!K2933="","*",FN_MC!K2933)</f>
        <v>*</v>
      </c>
      <c r="O2911" s="289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89" t="str">
        <f>IF(FN_MC!K2934="","*",FN_MC!K2934)</f>
        <v>*</v>
      </c>
      <c r="O2912" s="289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88" t="str">
        <f>IF(FN_MC!K2935="","*",FN_MC!K2935)</f>
        <v>*</v>
      </c>
      <c r="O2913" s="288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89" t="str">
        <f>IF(FN_MC!K2936="","*",FN_MC!K2936)</f>
        <v>*</v>
      </c>
      <c r="O2914" s="289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89" t="str">
        <f>IF(FN_MC!K2937="","*",FN_MC!K2937)</f>
        <v>*</v>
      </c>
      <c r="O2915" s="289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88" t="str">
        <f>IF(FN_MC!K2938="","*",FN_MC!K2938)</f>
        <v>*</v>
      </c>
      <c r="O2916" s="288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89" t="str">
        <f>IF(FN_MC!K2939="","*",FN_MC!K2939)</f>
        <v>*</v>
      </c>
      <c r="O2917" s="289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89" t="str">
        <f>IF(FN_MC!K2940="","*",FN_MC!K2940)</f>
        <v>*</v>
      </c>
      <c r="O2918" s="289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88" t="str">
        <f>IF(FN_MC!K2941="","*",FN_MC!K2941)</f>
        <v>*</v>
      </c>
      <c r="O2919" s="288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89" t="str">
        <f>IF(FN_MC!K2942="","*",FN_MC!K2942)</f>
        <v>*</v>
      </c>
      <c r="O2920" s="289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89" t="str">
        <f>IF(FN_MC!K2943="","*",FN_MC!K2943)</f>
        <v>*</v>
      </c>
      <c r="O2921" s="289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88" t="str">
        <f>IF(FN_MC!K2944="","*",FN_MC!K2944)</f>
        <v>*</v>
      </c>
      <c r="O2922" s="288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89" t="str">
        <f>IF(FN_MC!K2945="","*",FN_MC!K2945)</f>
        <v>*</v>
      </c>
      <c r="O2923" s="289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89" t="str">
        <f>IF(FN_MC!K2946="","*",FN_MC!K2946)</f>
        <v>*</v>
      </c>
      <c r="O2924" s="289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88" t="str">
        <f>IF(FN_MC!K2947="","*",FN_MC!K2947)</f>
        <v>*</v>
      </c>
      <c r="O2925" s="288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89" t="str">
        <f>IF(FN_MC!K2948="","*",FN_MC!K2948)</f>
        <v>*</v>
      </c>
      <c r="O2926" s="289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89" t="str">
        <f>IF(FN_MC!K2949="","*",FN_MC!K2949)</f>
        <v>*</v>
      </c>
      <c r="O2927" s="289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88" t="str">
        <f>IF(FN_MC!K2950="","*",FN_MC!K2950)</f>
        <v>*</v>
      </c>
      <c r="O2928" s="288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89" t="str">
        <f>IF(FN_MC!K2951="","*",FN_MC!K2951)</f>
        <v>*</v>
      </c>
      <c r="O2929" s="289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89" t="str">
        <f>IF(FN_MC!K2952="","*",FN_MC!K2952)</f>
        <v>*</v>
      </c>
      <c r="O2930" s="289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88" t="str">
        <f>IF(FN_MC!K2953="","*",FN_MC!K2953)</f>
        <v>*</v>
      </c>
      <c r="O2931" s="288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89" t="str">
        <f>IF(FN_MC!K2954="","*",FN_MC!K2954)</f>
        <v>*</v>
      </c>
      <c r="O2932" s="289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89" t="str">
        <f>IF(FN_MC!K2955="","*",FN_MC!K2955)</f>
        <v>*</v>
      </c>
      <c r="O2933" s="289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88" t="str">
        <f>IF(FN_MC!K2956="","*",FN_MC!K2956)</f>
        <v>*</v>
      </c>
      <c r="O2934" s="288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89" t="str">
        <f>IF(FN_MC!K2957="","*",FN_MC!K2957)</f>
        <v>*</v>
      </c>
      <c r="O2935" s="289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89" t="str">
        <f>IF(FN_MC!K2958="","*",FN_MC!K2958)</f>
        <v>*</v>
      </c>
      <c r="O2936" s="289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88" t="str">
        <f>IF(FN_MC!K2959="","*",FN_MC!K2959)</f>
        <v>*</v>
      </c>
      <c r="O2937" s="288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89" t="str">
        <f>IF(FN_MC!K2960="","*",FN_MC!K2960)</f>
        <v>*</v>
      </c>
      <c r="O2938" s="289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89" t="str">
        <f>IF(FN_MC!K2961="","*",FN_MC!K2961)</f>
        <v>*</v>
      </c>
      <c r="O2939" s="289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88" t="str">
        <f>IF(FN_MC!K2962="","*",FN_MC!K2962)</f>
        <v>*</v>
      </c>
      <c r="O2940" s="288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89" t="str">
        <f>IF(FN_MC!K2963="","*",FN_MC!K2963)</f>
        <v>*</v>
      </c>
      <c r="O2941" s="289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89" t="str">
        <f>IF(FN_MC!K2964="","*",FN_MC!K2964)</f>
        <v>*</v>
      </c>
      <c r="O2942" s="289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88" t="str">
        <f>IF(FN_MC!K2965="","*",FN_MC!K2965)</f>
        <v>*</v>
      </c>
      <c r="O2943" s="288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89" t="str">
        <f>IF(FN_MC!K2966="","*",FN_MC!K2966)</f>
        <v>*</v>
      </c>
      <c r="O2944" s="289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89" t="str">
        <f>IF(FN_MC!K2967="","*",FN_MC!K2967)</f>
        <v>*</v>
      </c>
      <c r="O2945" s="289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88" t="str">
        <f>IF(FN_MC!K2968="","*",FN_MC!K2968)</f>
        <v>*</v>
      </c>
      <c r="O2946" s="288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89" t="str">
        <f>IF(FN_MC!K2969="","*",FN_MC!K2969)</f>
        <v>*</v>
      </c>
      <c r="O2947" s="289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89" t="str">
        <f>IF(FN_MC!K2970="","*",FN_MC!K2970)</f>
        <v>*</v>
      </c>
      <c r="O2948" s="289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88" t="str">
        <f>IF(FN_MC!K2971="","*",FN_MC!K2971)</f>
        <v>*</v>
      </c>
      <c r="O2949" s="288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89" t="str">
        <f>IF(FN_MC!K2972="","*",FN_MC!K2972)</f>
        <v>*</v>
      </c>
      <c r="O2950" s="289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89" t="str">
        <f>IF(FN_MC!K2973="","*",FN_MC!K2973)</f>
        <v>*</v>
      </c>
      <c r="O2951" s="289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88" t="str">
        <f>IF(FN_MC!K2974="","*",FN_MC!K2974)</f>
        <v>*</v>
      </c>
      <c r="O2952" s="288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89" t="str">
        <f>IF(FN_MC!K2975="","*",FN_MC!K2975)</f>
        <v>*</v>
      </c>
      <c r="O2953" s="289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89" t="str">
        <f>IF(FN_MC!K2976="","*",FN_MC!K2976)</f>
        <v>*</v>
      </c>
      <c r="O2954" s="289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88" t="str">
        <f>IF(FN_MC!K2977="","*",FN_MC!K2977)</f>
        <v>*</v>
      </c>
      <c r="O2955" s="288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89" t="str">
        <f>IF(FN_MC!K2978="","*",FN_MC!K2978)</f>
        <v>*</v>
      </c>
      <c r="O2956" s="289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89" t="str">
        <f>IF(FN_MC!K2979="","*",FN_MC!K2979)</f>
        <v>*</v>
      </c>
      <c r="O2957" s="289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88" t="str">
        <f>IF(FN_MC!K2980="","*",FN_MC!K2980)</f>
        <v>*</v>
      </c>
      <c r="O2958" s="288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89" t="str">
        <f>IF(FN_MC!K2981="","*",FN_MC!K2981)</f>
        <v>*</v>
      </c>
      <c r="O2959" s="289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89" t="str">
        <f>IF(FN_MC!K2982="","*",FN_MC!K2982)</f>
        <v>*</v>
      </c>
      <c r="O2960" s="289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88" t="str">
        <f>IF(FN_MC!K2983="","*",FN_MC!K2983)</f>
        <v>*</v>
      </c>
      <c r="O2961" s="288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89" t="str">
        <f>IF(FN_MC!K2984="","*",FN_MC!K2984)</f>
        <v>*</v>
      </c>
      <c r="O2962" s="289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89" t="str">
        <f>IF(FN_MC!K2985="","*",FN_MC!K2985)</f>
        <v>*</v>
      </c>
      <c r="O2963" s="289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88" t="str">
        <f>IF(FN_MC!K2986="","*",FN_MC!K2986)</f>
        <v>*</v>
      </c>
      <c r="O2964" s="288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89" t="str">
        <f>IF(FN_MC!K2987="","*",FN_MC!K2987)</f>
        <v>*</v>
      </c>
      <c r="O2965" s="289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89" t="str">
        <f>IF(FN_MC!K2988="","*",FN_MC!K2988)</f>
        <v>*</v>
      </c>
      <c r="O2966" s="289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88" t="str">
        <f>IF(FN_MC!K2989="","*",FN_MC!K2989)</f>
        <v>*</v>
      </c>
      <c r="O2967" s="288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89" t="str">
        <f>IF(FN_MC!K2990="","*",FN_MC!K2990)</f>
        <v>*</v>
      </c>
      <c r="O2968" s="289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89" t="str">
        <f>IF(FN_MC!K2991="","*",FN_MC!K2991)</f>
        <v>*</v>
      </c>
      <c r="O2969" s="289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88" t="str">
        <f>IF(FN_MC!K2992="","*",FN_MC!K2992)</f>
        <v>*</v>
      </c>
      <c r="O2970" s="288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89" t="str">
        <f>IF(FN_MC!K2993="","*",FN_MC!K2993)</f>
        <v>*</v>
      </c>
      <c r="O2971" s="289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89" t="str">
        <f>IF(FN_MC!K2994="","*",FN_MC!K2994)</f>
        <v>*</v>
      </c>
      <c r="O2972" s="289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88" t="str">
        <f>IF(FN_MC!K2995="","*",FN_MC!K2995)</f>
        <v>*</v>
      </c>
      <c r="O2973" s="288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89" t="str">
        <f>IF(FN_MC!K2996="","*",FN_MC!K2996)</f>
        <v>*</v>
      </c>
      <c r="O2974" s="289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89" t="str">
        <f>IF(FN_MC!K2997="","*",FN_MC!K2997)</f>
        <v>*</v>
      </c>
      <c r="O2975" s="289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88" t="str">
        <f>IF(FN_MC!K2998="","*",FN_MC!K2998)</f>
        <v>*</v>
      </c>
      <c r="O2976" s="288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89" t="str">
        <f>IF(FN_MC!K2999="","*",FN_MC!K2999)</f>
        <v>*</v>
      </c>
      <c r="O2977" s="289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89" t="str">
        <f>IF(FN_MC!K3000="","*",FN_MC!K3000)</f>
        <v>*</v>
      </c>
      <c r="O2978" s="289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88" t="str">
        <f>IF(FN_MC!K3001="","*",FN_MC!K3001)</f>
        <v>*</v>
      </c>
      <c r="O2979" s="288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89" t="str">
        <f>IF(FN_MC!K3002="","*",FN_MC!K3002)</f>
        <v>*</v>
      </c>
      <c r="O2980" s="289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89" t="str">
        <f>IF(FN_MC!K3003="","*",FN_MC!K3003)</f>
        <v>*</v>
      </c>
      <c r="O2981" s="289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88" t="str">
        <f>IF(FN_MC!K3004="","*",FN_MC!K3004)</f>
        <v>*</v>
      </c>
      <c r="O2982" s="288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89" t="str">
        <f>IF(FN_MC!K3005="","*",FN_MC!K3005)</f>
        <v>*</v>
      </c>
      <c r="O2983" s="289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89" t="str">
        <f>IF(FN_MC!K3006="","*",FN_MC!K3006)</f>
        <v>*</v>
      </c>
      <c r="O2984" s="289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88" t="str">
        <f>IF(FN_MC!K3007="","*",FN_MC!K3007)</f>
        <v>*</v>
      </c>
      <c r="O2985" s="288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89" t="str">
        <f>IF(FN_MC!K3008="","*",FN_MC!K3008)</f>
        <v>*</v>
      </c>
      <c r="O2986" s="289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89" t="str">
        <f>IF(FN_MC!K3009="","*",FN_MC!K3009)</f>
        <v>*</v>
      </c>
      <c r="O2987" s="289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88" t="str">
        <f>IF(FN_MC!K3010="","*",FN_MC!K3010)</f>
        <v>*</v>
      </c>
      <c r="O2988" s="288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89" t="str">
        <f>IF(FN_MC!K3011="","*",FN_MC!K3011)</f>
        <v>*</v>
      </c>
      <c r="O2989" s="289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89" t="str">
        <f>IF(FN_MC!K3012="","*",FN_MC!K3012)</f>
        <v>*</v>
      </c>
      <c r="O2990" s="289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88" t="str">
        <f>IF(FN_MC!K3013="","*",FN_MC!K3013)</f>
        <v>*</v>
      </c>
      <c r="O2991" s="288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89" t="str">
        <f>IF(FN_MC!K3014="","*",FN_MC!K3014)</f>
        <v>*</v>
      </c>
      <c r="O2992" s="289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89" t="str">
        <f>IF(FN_MC!K3015="","*",FN_MC!K3015)</f>
        <v>*</v>
      </c>
      <c r="O2993" s="289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88" t="str">
        <f>IF(FN_MC!K3016="","*",FN_MC!K3016)</f>
        <v>*</v>
      </c>
      <c r="O2994" s="288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89" t="str">
        <f>IF(FN_MC!K3017="","*",FN_MC!K3017)</f>
        <v>*</v>
      </c>
      <c r="O2995" s="289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89" t="str">
        <f>IF(FN_MC!K3018="","*",FN_MC!K3018)</f>
        <v>*</v>
      </c>
      <c r="O2996" s="289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88" t="str">
        <f>IF(FN_MC!K3019="","*",FN_MC!K3019)</f>
        <v>*</v>
      </c>
      <c r="O2997" s="288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89" t="str">
        <f>IF(FN_MC!K3020="","*",FN_MC!K3020)</f>
        <v>*</v>
      </c>
      <c r="O2998" s="289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89" t="str">
        <f>IF(FN_MC!K3021="","*",FN_MC!K3021)</f>
        <v>*</v>
      </c>
      <c r="O2999" s="289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88" t="str">
        <f>IF(FN_MC!K3022="","*",FN_MC!K3022)</f>
        <v>*</v>
      </c>
      <c r="O3000" s="288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1823</v>
      </c>
    </row>
  </sheetData>
  <autoFilter ref="A2:Y3000" xr:uid="{D1126E52-FA3F-4EAC-A720-DDE9797BEFF6}">
    <filterColumn colId="5">
      <filters>
        <dateGroupItem year="2025" month="12" day="22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>
    <tabColor rgb="FF0070C0"/>
  </sheetPr>
  <dimension ref="B1:K3033"/>
  <sheetViews>
    <sheetView showGridLines="0" workbookViewId="0">
      <selection activeCell="H3051" sqref="H305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1824</v>
      </c>
      <c r="C2" s="95" t="s">
        <v>1157</v>
      </c>
      <c r="D2" s="95" t="s">
        <v>596</v>
      </c>
      <c r="E2" s="95" t="s">
        <v>1825</v>
      </c>
      <c r="F2" s="95" t="s">
        <v>1826</v>
      </c>
      <c r="G2" s="95" t="s">
        <v>1827</v>
      </c>
      <c r="H2" s="95" t="s">
        <v>1828</v>
      </c>
      <c r="I2" s="95" t="s">
        <v>1829</v>
      </c>
      <c r="J2" s="95" t="s">
        <v>1830</v>
      </c>
      <c r="K2" s="131" t="s">
        <v>1831</v>
      </c>
    </row>
    <row r="3" spans="2:11" s="123" customFormat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>
      <c r="B11" s="120" t="str">
        <f>IF(FN_MC!Y13="","*",FN_MC!Y13)</f>
        <v>*</v>
      </c>
      <c r="C11" s="121">
        <f>IF(FN_MC!B13="","*",FN_MC!B13)</f>
        <v>45992</v>
      </c>
      <c r="D11" s="121" t="str">
        <f>IF(FN_MC!D13="","*",FN_MC!D13)</f>
        <v>V42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>
      <c r="B12" s="120" t="str">
        <f>IF(FN_MC!Y14="","*",FN_MC!Y14)</f>
        <v>*</v>
      </c>
      <c r="C12" s="121">
        <f>IF(FN_MC!B14="","*",FN_MC!B14)</f>
        <v>45992</v>
      </c>
      <c r="D12" s="121" t="str">
        <f>IF(FN_MC!D14="","*",FN_MC!D14)</f>
        <v>V80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IF(FN_MC!AA46="","*",FN_MC!AA46)</f>
        <v>Enio  e Daniel</v>
      </c>
      <c r="K44" s="134">
        <f>IF(FN_MC!AD46="","*",FN_MC!AD46)</f>
        <v>0.39583333333333331</v>
      </c>
    </row>
    <row r="45" spans="2:11" s="123" customFormat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str">
        <f>IF(FN_MC!AA48="","*",FN_MC!AA48)</f>
        <v>-</v>
      </c>
      <c r="K46" s="134" t="str">
        <f>IF(FN_MC!AD48="","*",FN_MC!AD48)</f>
        <v>-</v>
      </c>
    </row>
    <row r="47" spans="2:11" s="123" customFormat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*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>
      <c r="B89" s="120" t="str">
        <f>IF(FN_MC!Y91="","*",FN_MC!Y91)</f>
        <v>*</v>
      </c>
      <c r="C89" s="121">
        <f>IF(FN_MC!B91="","*",FN_MC!B91)</f>
        <v>45999</v>
      </c>
      <c r="D89" s="121" t="str">
        <f>IF(FN_MC!D91="","*",FN_MC!D91)</f>
        <v>W70</v>
      </c>
      <c r="E89" s="121" t="str">
        <f>IF(FN_MC!H91="","*",FN_MC!H91)</f>
        <v>TGR2</v>
      </c>
      <c r="F89" s="137" t="str">
        <f>IF(FN_MC!M91="","*",FN_MC!M91)</f>
        <v>TGR-TBE</v>
      </c>
      <c r="G89" s="121" t="str">
        <f>IF(FN_MC!I91="","*",FN_MC!I91)</f>
        <v>TGR2</v>
      </c>
      <c r="H89" s="121" t="str">
        <f>IF(FN_MC!AB91="","*",FN_MC!AB91)</f>
        <v>FIXO</v>
      </c>
      <c r="I89" s="121" t="str">
        <f>IF(FN_MC!AC91="","*",FN_MC!AC91)</f>
        <v>ACIONAMENTO</v>
      </c>
      <c r="J89" s="122" t="str">
        <f>IF(FN_MC!AA91="","*",FN_MC!AA91)</f>
        <v>2 (Ênio+Daniel)</v>
      </c>
      <c r="K89" s="134">
        <f>IF(FN_MC!AD91="","*",FN_MC!AD91)</f>
        <v>0.35416666666666669</v>
      </c>
    </row>
    <row r="90" spans="2:11" s="123" customFormat="1">
      <c r="B90" s="120" t="str">
        <f>IF(FN_MC!Y92="","*",FN_MC!Y92)</f>
        <v>*</v>
      </c>
      <c r="C90" s="121">
        <f>IF(FN_MC!B92="","*",FN_MC!B92)</f>
        <v>45999</v>
      </c>
      <c r="D90" s="121" t="str">
        <f>IF(FN_MC!D92="","*",FN_MC!D92)</f>
        <v>BRUNO (TF-525)</v>
      </c>
      <c r="E90" s="121" t="str">
        <f>IF(FN_MC!H92="","*",FN_MC!H92)</f>
        <v>440TVL</v>
      </c>
      <c r="F90" s="137" t="str">
        <f>IF(FN_MC!M92="","*",FN_MC!M92)</f>
        <v>TPC-TVL</v>
      </c>
      <c r="G90" s="121" t="str">
        <f>IF(FN_MC!I92="","*",FN_MC!I92)</f>
        <v>-</v>
      </c>
      <c r="H90" s="121" t="str">
        <f>IF(FN_MC!AB92="","*",FN_MC!AB92)</f>
        <v>-</v>
      </c>
      <c r="I90" s="121" t="str">
        <f>IF(FN_MC!AC92="","*",FN_MC!AC92)</f>
        <v>-</v>
      </c>
      <c r="J90" s="122" t="str">
        <f>IF(FN_MC!AA92="","*",FN_MC!AA92)</f>
        <v>-</v>
      </c>
      <c r="K90" s="134" t="str">
        <f>IF(FN_MC!AD92="","*",FN_MC!AD92)</f>
        <v>-</v>
      </c>
    </row>
    <row r="91" spans="2:11" s="123" customFormat="1">
      <c r="B91" s="120" t="str">
        <f>IF(FN_MC!Y93="","*",FN_MC!Y93)</f>
        <v>*</v>
      </c>
      <c r="C91" s="121">
        <f>IF(FN_MC!B93="","*",FN_MC!B93)</f>
        <v>45999</v>
      </c>
      <c r="D91" s="121" t="str">
        <f>IF(FN_MC!D93="","*",FN_MC!D93)</f>
        <v>W48</v>
      </c>
      <c r="E91" s="121" t="str">
        <f>IF(FN_MC!H93="","*",FN_MC!H93)</f>
        <v>TOM2</v>
      </c>
      <c r="F91" s="137" t="str">
        <f>IF(FN_MC!M93="","*",FN_MC!M93)</f>
        <v>TOM-TPC</v>
      </c>
      <c r="G91" s="121" t="str">
        <f>IF(FN_MC!I93="","*",FN_MC!I93)</f>
        <v>TOM2</v>
      </c>
      <c r="H91" s="121" t="str">
        <f>IF(FN_MC!AB93="","*",FN_MC!AB93)</f>
        <v>FIXO</v>
      </c>
      <c r="I91" s="121" t="str">
        <f>IF(FN_MC!AC93="","*",FN_MC!AC93)</f>
        <v>ACIONAMENTO</v>
      </c>
      <c r="J91" s="122">
        <f>IF(FN_MC!AA93="","*",FN_MC!AA93)</f>
        <v>1</v>
      </c>
      <c r="K91" s="134">
        <f>IF(FN_MC!AD93="","*",FN_MC!AD93)</f>
        <v>0.39583333333333331</v>
      </c>
    </row>
    <row r="92" spans="2:11" s="123" customFormat="1">
      <c r="B92" s="120" t="str">
        <f>IF(FN_MC!Y94="","*",FN_MC!Y94)</f>
        <v>*</v>
      </c>
      <c r="C92" s="121">
        <f>IF(FN_MC!B94="","*",FN_MC!B94)</f>
        <v>45999</v>
      </c>
      <c r="D92" s="121" t="str">
        <f>IF(FN_MC!D94="","*",FN_MC!D94)</f>
        <v>ELSON (TF-526)</v>
      </c>
      <c r="E92" s="121" t="str">
        <f>IF(FN_MC!H94="","*",FN_MC!H94)</f>
        <v>TMR326</v>
      </c>
      <c r="F92" s="137" t="str">
        <f>IF(FN_MC!M94="","*",FN_MC!M94)</f>
        <v>TMR-TLA</v>
      </c>
      <c r="G92" s="121" t="str">
        <f>IF(FN_MC!I94="","*",FN_MC!I94)</f>
        <v>-</v>
      </c>
      <c r="H92" s="121" t="str">
        <f>IF(FN_MC!AB94="","*",FN_MC!AB94)</f>
        <v>-</v>
      </c>
      <c r="I92" s="121" t="str">
        <f>IF(FN_MC!AC94="","*",FN_MC!AC94)</f>
        <v>-</v>
      </c>
      <c r="J92" s="122" t="str">
        <f>IF(FN_MC!AA94="","*",FN_MC!AA94)</f>
        <v>-</v>
      </c>
      <c r="K92" s="134" t="str">
        <f>IF(FN_MC!AD94="","*",FN_MC!AD94)</f>
        <v>-</v>
      </c>
    </row>
    <row r="93" spans="2:11" s="123" customFormat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W50</v>
      </c>
      <c r="E93" s="121" t="str">
        <f>IF(FN_MC!H95="","*",FN_MC!H95)</f>
        <v>TCS</v>
      </c>
      <c r="F93" s="137" t="str">
        <f>IF(FN_MC!M95="","*",FN_MC!M95)</f>
        <v>TCS</v>
      </c>
      <c r="G93" s="121" t="str">
        <f>IF(FN_MC!I95="","*",FN_MC!I95)</f>
        <v>TCS</v>
      </c>
      <c r="H93" s="121" t="str">
        <f>IF(FN_MC!AB95="","*",FN_MC!AB95)</f>
        <v>FIXO</v>
      </c>
      <c r="I93" s="121" t="str">
        <f>IF(FN_MC!AC95="","*",FN_MC!AC95)</f>
        <v>ACIONAMENTO</v>
      </c>
      <c r="J93" s="122" t="str">
        <f>IF(FN_MC!AA95="","*",FN_MC!AA95)</f>
        <v>2 Alex e Maicon</v>
      </c>
      <c r="K93" s="134">
        <f>IF(FN_MC!AD95="","*",FN_MC!AD95)</f>
        <v>0.29166666666666669</v>
      </c>
    </row>
    <row r="94" spans="2:11" s="123" customFormat="1">
      <c r="B94" s="120" t="str">
        <f>IF(FN_MC!Y96="","*",FN_MC!Y96)</f>
        <v>*</v>
      </c>
      <c r="C94" s="121">
        <f>IF(FN_MC!B96="","*",FN_MC!B96)</f>
        <v>45999</v>
      </c>
      <c r="D94" s="121" t="str">
        <f>IF(FN_MC!D96="","*",FN_MC!D96)</f>
        <v>V86</v>
      </c>
      <c r="E94" s="121" t="str">
        <f>IF(FN_MC!H96="","*",FN_MC!H96)</f>
        <v>TID2</v>
      </c>
      <c r="F94" s="137" t="str">
        <f>IF(FN_MC!M96="","*",FN_MC!M96)</f>
        <v>TID-TVI</v>
      </c>
      <c r="G94" s="121" t="str">
        <f>IF(FN_MC!I96="","*",FN_MC!I96)</f>
        <v>TID2</v>
      </c>
      <c r="H94" s="121" t="str">
        <f>IF(FN_MC!AB96="","*",FN_MC!AB96)</f>
        <v>FIXO</v>
      </c>
      <c r="I94" s="121" t="str">
        <f>IF(FN_MC!AC96="","*",FN_MC!AC96)</f>
        <v>ACIONAMENTO</v>
      </c>
      <c r="J94" s="122">
        <f>IF(FN_MC!AA96="","*",FN_MC!AA96)</f>
        <v>1</v>
      </c>
      <c r="K94" s="134">
        <f>IF(FN_MC!AD96="","*",FN_MC!AD96)</f>
        <v>0.39583333333333331</v>
      </c>
    </row>
    <row r="95" spans="2:11" s="123" customFormat="1">
      <c r="B95" s="120" t="str">
        <f>IF(FN_MC!Y97="","*",FN_MC!Y97)</f>
        <v>*</v>
      </c>
      <c r="C95" s="121">
        <f>IF(FN_MC!B97="","*",FN_MC!B97)</f>
        <v>45999</v>
      </c>
      <c r="D95" s="121" t="str">
        <f>IF(FN_MC!D97="","*",FN_MC!D97)</f>
        <v>FRANCISCO (TF-670)</v>
      </c>
      <c r="E95" s="121" t="str">
        <f>IF(FN_MC!H97="","*",FN_MC!H97)</f>
        <v>TIN1</v>
      </c>
      <c r="F95" s="137" t="str">
        <f>IF(FN_MC!M97="","*",FN_MC!M97)</f>
        <v>TIN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>
      <c r="B96" s="120" t="str">
        <f>IF(FN_MC!Y98="","*",FN_MC!Y98)</f>
        <v>*</v>
      </c>
      <c r="C96" s="121">
        <f>IF(FN_MC!B98="","*",FN_MC!B98)</f>
        <v>45999</v>
      </c>
      <c r="D96" s="121" t="str">
        <f>IF(FN_MC!D98="","*",FN_MC!D98)</f>
        <v>ANISIO (TF-514)</v>
      </c>
      <c r="E96" s="121" t="str">
        <f>IF(FN_MC!H98="","*",FN_MC!H98)</f>
        <v>TAP2</v>
      </c>
      <c r="F96" s="137" t="str">
        <f>IF(FN_MC!M98="","*",FN_MC!M98)</f>
        <v>TAP</v>
      </c>
      <c r="G96" s="121" t="str">
        <f>IF(FN_MC!I98="","*",FN_MC!I98)</f>
        <v>-</v>
      </c>
      <c r="H96" s="121" t="str">
        <f>IF(FN_MC!AB98="","*",FN_MC!AB98)</f>
        <v>-</v>
      </c>
      <c r="I96" s="121" t="str">
        <f>IF(FN_MC!AC98="","*",FN_MC!AC98)</f>
        <v>-</v>
      </c>
      <c r="J96" s="122" t="str">
        <f>IF(FN_MC!AA98="","*",FN_MC!AA98)</f>
        <v>-</v>
      </c>
      <c r="K96" s="134" t="str">
        <f>IF(FN_MC!AD98="","*",FN_MC!AD98)</f>
        <v>-</v>
      </c>
    </row>
    <row r="97" spans="2:11" s="123" customFormat="1">
      <c r="B97" s="120" t="str">
        <f>IF(FN_MC!Y99="","*",FN_MC!Y99)</f>
        <v>*</v>
      </c>
      <c r="C97" s="121">
        <f>IF(FN_MC!B99="","*",FN_MC!B99)</f>
        <v>45999</v>
      </c>
      <c r="D97" s="121" t="str">
        <f>IF(FN_MC!D99="","*",FN_MC!D99)</f>
        <v>A60</v>
      </c>
      <c r="E97" s="121" t="str">
        <f>IF(FN_MC!H99="","*",FN_MC!H99)</f>
        <v>TMI</v>
      </c>
      <c r="F97" s="137" t="str">
        <f>IF(FN_MC!M99="","*",FN_MC!M99)</f>
        <v>TMI-TCS</v>
      </c>
      <c r="G97" s="121" t="str">
        <f>IF(FN_MC!I99="","*",FN_MC!I99)</f>
        <v>TCS2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0.29166666666666669</v>
      </c>
    </row>
    <row r="98" spans="2:11" s="123" customFormat="1">
      <c r="B98" s="120" t="str">
        <f>IF(FN_MC!Y100="","*",FN_MC!Y100)</f>
        <v>*</v>
      </c>
      <c r="C98" s="121">
        <f>IF(FN_MC!B100="","*",FN_MC!B100)</f>
        <v>45999</v>
      </c>
      <c r="D98" s="121" t="str">
        <f>IF(FN_MC!D100="","*",FN_MC!D100)</f>
        <v>E17</v>
      </c>
      <c r="E98" s="121" t="str">
        <f>IF(FN_MC!H100="","*",FN_MC!H100)</f>
        <v>ZDK1</v>
      </c>
      <c r="F98" s="137" t="str">
        <f>IF(FN_MC!M100="","*",FN_MC!M100)</f>
        <v>ZDK-ZVT</v>
      </c>
      <c r="G98" s="121" t="str">
        <f>IF(FN_MC!I100="","*",FN_MC!I100)</f>
        <v>ZDK1</v>
      </c>
      <c r="H98" s="121" t="str">
        <f>IF(FN_MC!AB100="","*",FN_MC!AB100)</f>
        <v>-</v>
      </c>
      <c r="I98" s="121" t="str">
        <f>IF(FN_MC!AC100="","*",FN_MC!AC100)</f>
        <v>-</v>
      </c>
      <c r="J98" s="122" t="str">
        <f>IF(FN_MC!AA100="","*",FN_MC!AA100)</f>
        <v>-</v>
      </c>
      <c r="K98" s="134" t="str">
        <f>IF(FN_MC!AD100="","*",FN_MC!AD100)</f>
        <v>-</v>
      </c>
    </row>
    <row r="99" spans="2:11" s="123" customFormat="1">
      <c r="B99" s="120" t="str">
        <f>IF(FN_MC!Y101="","*",FN_MC!Y101)</f>
        <v>*</v>
      </c>
      <c r="C99" s="121">
        <f>IF(FN_MC!B101="","*",FN_MC!B101)</f>
        <v>45999</v>
      </c>
      <c r="D99" s="121" t="str">
        <f>IF(FN_MC!D101="","*",FN_MC!D101)</f>
        <v>V42</v>
      </c>
      <c r="E99" s="121" t="str">
        <f>IF(FN_MC!H101="","*",FN_MC!H101)</f>
        <v>ZGT1</v>
      </c>
      <c r="F99" s="137" t="str">
        <f>IF(FN_MC!M101="","*",FN_MC!M101)</f>
        <v>ZGT-ZXE</v>
      </c>
      <c r="G99" s="121" t="str">
        <f>IF(FN_MC!I101="","*",FN_MC!I101)</f>
        <v>ZGT1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1</v>
      </c>
      <c r="K99" s="134">
        <f>IF(FN_MC!AD101="","*",FN_MC!AD101)</f>
        <v>0.3125</v>
      </c>
    </row>
    <row r="100" spans="2:11" s="123" customFormat="1">
      <c r="B100" s="120" t="str">
        <f>IF(FN_MC!Y102="","*",FN_MC!Y102)</f>
        <v>*</v>
      </c>
      <c r="C100" s="121">
        <f>IF(FN_MC!B102="","*",FN_MC!B102)</f>
        <v>45999</v>
      </c>
      <c r="D100" s="121" t="str">
        <f>IF(FN_MC!D102="","*",FN_MC!D102)</f>
        <v>W94</v>
      </c>
      <c r="E100" s="121" t="str">
        <f>IF(FN_MC!H102="","*",FN_MC!H102)</f>
        <v>PUD</v>
      </c>
      <c r="F100" s="137" t="str">
        <f>IF(FN_MC!M102="","*",FN_MC!M102)</f>
        <v>PIT-K97</v>
      </c>
      <c r="G100" s="121" t="str">
        <f>IF(FN_MC!I102="","*",FN_MC!I102)</f>
        <v>PIT</v>
      </c>
      <c r="H100" s="121" t="str">
        <f>IF(FN_MC!AB102="","*",FN_MC!AB102)</f>
        <v>FIXO</v>
      </c>
      <c r="I100" s="121" t="str">
        <f>IF(FN_MC!AC102="","*",FN_MC!AC102)</f>
        <v>-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>
      <c r="B103" s="120" t="str">
        <f>IF(FN_MC!Y105="","*",FN_MC!Y105)</f>
        <v>OPORTUNIDADE</v>
      </c>
      <c r="C103" s="121">
        <f>IF(FN_MC!B105="","*",FN_MC!B105)</f>
        <v>46000</v>
      </c>
      <c r="D103" s="121" t="str">
        <f>IF(FN_MC!D105="","*",FN_MC!D105)</f>
        <v>W70</v>
      </c>
      <c r="E103" s="121" t="str">
        <f>IF(FN_MC!H105="","*",FN_MC!H105)</f>
        <v>TGR2</v>
      </c>
      <c r="F103" s="137" t="str">
        <f>IF(FN_MC!M105="","*",FN_MC!M105)</f>
        <v>TGR-TBE</v>
      </c>
      <c r="G103" s="121" t="str">
        <f>IF(FN_MC!I105="","*",FN_MC!I105)</f>
        <v>TGR2</v>
      </c>
      <c r="H103" s="121" t="str">
        <f>IF(FN_MC!AB105="","*",FN_MC!AB105)</f>
        <v>FIXO</v>
      </c>
      <c r="I103" s="121" t="str">
        <f>IF(FN_MC!AC105="","*",FN_MC!AC105)</f>
        <v>ACIONAMENTO</v>
      </c>
      <c r="J103" s="122" t="str">
        <f>IF(FN_MC!AA105="","*",FN_MC!AA105)</f>
        <v>2 (Ênio+Daniel)</v>
      </c>
      <c r="K103" s="134">
        <f>IF(FN_MC!AD105="","*",FN_MC!AD105)</f>
        <v>0.35416666666666669</v>
      </c>
    </row>
    <row r="104" spans="2:11" s="123" customFormat="1">
      <c r="B104" s="120" t="str">
        <f>IF(FN_MC!Y106="","*",FN_MC!Y106)</f>
        <v>OPORTUNIDADE</v>
      </c>
      <c r="C104" s="121">
        <f>IF(FN_MC!B106="","*",FN_MC!B106)</f>
        <v>46000</v>
      </c>
      <c r="D104" s="121" t="str">
        <f>IF(FN_MC!D106="","*",FN_MC!D106)</f>
        <v>BRUNO (TF-525)</v>
      </c>
      <c r="E104" s="121" t="str">
        <f>IF(FN_MC!H106="","*",FN_MC!H106)</f>
        <v>440TVL</v>
      </c>
      <c r="F104" s="137" t="str">
        <f>IF(FN_MC!M106="","*",FN_MC!M106)</f>
        <v>TPC-TVL</v>
      </c>
      <c r="G104" s="121" t="str">
        <f>IF(FN_MC!I106="","*",FN_MC!I106)</f>
        <v>-</v>
      </c>
      <c r="H104" s="121" t="str">
        <f>IF(FN_MC!AB106="","*",FN_MC!AB106)</f>
        <v>-</v>
      </c>
      <c r="I104" s="121" t="str">
        <f>IF(FN_MC!AC106="","*",FN_MC!AC106)</f>
        <v>-</v>
      </c>
      <c r="J104" s="122" t="str">
        <f>IF(FN_MC!AA106="","*",FN_MC!AA106)</f>
        <v>-</v>
      </c>
      <c r="K104" s="134" t="str">
        <f>IF(FN_MC!AD106="","*",FN_MC!AD106)</f>
        <v>-</v>
      </c>
    </row>
    <row r="105" spans="2:11" s="123" customFormat="1">
      <c r="B105" s="120" t="str">
        <f>IF(FN_MC!Y107="","*",FN_MC!Y107)</f>
        <v>OPORTUNIDADE</v>
      </c>
      <c r="C105" s="121">
        <f>IF(FN_MC!B107="","*",FN_MC!B107)</f>
        <v>46000</v>
      </c>
      <c r="D105" s="121" t="str">
        <f>IF(FN_MC!D107="","*",FN_MC!D107)</f>
        <v>W48</v>
      </c>
      <c r="E105" s="121" t="str">
        <f>IF(FN_MC!H107="","*",FN_MC!H107)</f>
        <v>TOM2</v>
      </c>
      <c r="F105" s="137" t="str">
        <f>IF(FN_MC!M107="","*",FN_MC!M107)</f>
        <v>TSE-TBA</v>
      </c>
      <c r="G105" s="121" t="str">
        <f>IF(FN_MC!I107="","*",FN_MC!I107)</f>
        <v>TOM2</v>
      </c>
      <c r="H105" s="121" t="str">
        <f>IF(FN_MC!AB107="","*",FN_MC!AB107)</f>
        <v>FIXO</v>
      </c>
      <c r="I105" s="121" t="str">
        <f>IF(FN_MC!AC107="","*",FN_MC!AC107)</f>
        <v>ACIONAMENTO</v>
      </c>
      <c r="J105" s="122">
        <f>IF(FN_MC!AA107="","*",FN_MC!AA107)</f>
        <v>1</v>
      </c>
      <c r="K105" s="134">
        <f>IF(FN_MC!AD107="","*",FN_MC!AD107)</f>
        <v>0.3125</v>
      </c>
    </row>
    <row r="106" spans="2:11" s="123" customFormat="1">
      <c r="B106" s="120" t="str">
        <f>IF(FN_MC!Y108="","*",FN_MC!Y108)</f>
        <v>OPORTUNIDADE</v>
      </c>
      <c r="C106" s="121">
        <f>IF(FN_MC!B108="","*",FN_MC!B108)</f>
        <v>46000</v>
      </c>
      <c r="D106" s="121" t="str">
        <f>IF(FN_MC!D108="","*",FN_MC!D108)</f>
        <v>ELSON (TF-526)</v>
      </c>
      <c r="E106" s="121" t="str">
        <f>IF(FN_MC!H108="","*",FN_MC!H108)</f>
        <v>TMR326</v>
      </c>
      <c r="F106" s="137" t="str">
        <f>IF(FN_MC!M108="","*",FN_MC!M108)</f>
        <v>TMR-TLA</v>
      </c>
      <c r="G106" s="121" t="str">
        <f>IF(FN_MC!I108="","*",FN_MC!I108)</f>
        <v>-</v>
      </c>
      <c r="H106" s="121" t="str">
        <f>IF(FN_MC!AB108="","*",FN_MC!AB108)</f>
        <v>-</v>
      </c>
      <c r="I106" s="121" t="str">
        <f>IF(FN_MC!AC108="","*",FN_MC!AC108)</f>
        <v>-</v>
      </c>
      <c r="J106" s="122" t="str">
        <f>IF(FN_MC!AA108="","*",FN_MC!AA108)</f>
        <v>-</v>
      </c>
      <c r="K106" s="134" t="str">
        <f>IF(FN_MC!AD108="","*",FN_MC!AD108)</f>
        <v>-</v>
      </c>
    </row>
    <row r="107" spans="2:11" s="123" customFormat="1">
      <c r="B107" s="120" t="str">
        <f>IF(FN_MC!Y109="","*",FN_MC!Y109)</f>
        <v>OPORTUNIDADE</v>
      </c>
      <c r="C107" s="121">
        <f>IF(FN_MC!B109="","*",FN_MC!B109)</f>
        <v>46000</v>
      </c>
      <c r="D107" s="121" t="str">
        <f>IF(FN_MC!D109="","*",FN_MC!D109)</f>
        <v>A60</v>
      </c>
      <c r="E107" s="121" t="str">
        <f>IF(FN_MC!H109="","*",FN_MC!H109)</f>
        <v>TCS291</v>
      </c>
      <c r="F107" s="137" t="str">
        <f>IF(FN_MC!M109="","*",FN_MC!M109)</f>
        <v>TCS-TAG</v>
      </c>
      <c r="G107" s="121" t="str">
        <f>IF(FN_MC!I109="","*",FN_MC!I109)</f>
        <v>TAG</v>
      </c>
      <c r="H107" s="121" t="str">
        <f>IF(FN_MC!AB109="","*",FN_MC!AB109)</f>
        <v>FIXO</v>
      </c>
      <c r="I107" s="121" t="str">
        <f>IF(FN_MC!AC109="","*",FN_MC!AC109)</f>
        <v>ACIONAMENTO</v>
      </c>
      <c r="J107" s="122">
        <f>IF(FN_MC!AA109="","*",FN_MC!AA109)</f>
        <v>1</v>
      </c>
      <c r="K107" s="134">
        <f>IF(FN_MC!AD109="","*",FN_MC!AD109)</f>
        <v>0.29166666666666669</v>
      </c>
    </row>
    <row r="108" spans="2:11" s="123" customFormat="1">
      <c r="B108" s="120" t="str">
        <f>IF(FN_MC!Y110="","*",FN_MC!Y110)</f>
        <v>OPORTUNIDADE</v>
      </c>
      <c r="C108" s="121">
        <f>IF(FN_MC!B110="","*",FN_MC!B110)</f>
        <v>46000</v>
      </c>
      <c r="D108" s="121" t="str">
        <f>IF(FN_MC!D110="","*",FN_MC!D110)</f>
        <v>MOD FN</v>
      </c>
      <c r="E108" s="121" t="str">
        <f>IF(FN_MC!H110="","*",FN_MC!H110)</f>
        <v>-</v>
      </c>
      <c r="F108" s="137" t="str">
        <f>IF(FN_MC!M110="","*",FN_MC!M110)</f>
        <v>TID-TVI</v>
      </c>
      <c r="G108" s="121" t="str">
        <f>IF(FN_MC!I110="","*",FN_MC!I110)</f>
        <v>-</v>
      </c>
      <c r="H108" s="121" t="str">
        <f>IF(FN_MC!AB110="","*",FN_MC!AB110)</f>
        <v>-</v>
      </c>
      <c r="I108" s="121" t="str">
        <f>IF(FN_MC!AC110="","*",FN_MC!AC110)</f>
        <v>-</v>
      </c>
      <c r="J108" s="122" t="str">
        <f>IF(FN_MC!AA110="","*",FN_MC!AA110)</f>
        <v>-</v>
      </c>
      <c r="K108" s="134" t="str">
        <f>IF(FN_MC!AD110="","*",FN_MC!AD110)</f>
        <v>-</v>
      </c>
    </row>
    <row r="109" spans="2:11" s="123" customFormat="1">
      <c r="B109" s="120" t="str">
        <f>IF(FN_MC!Y111="","*",FN_MC!Y111)</f>
        <v>OPORTUNIDADE</v>
      </c>
      <c r="C109" s="121">
        <f>IF(FN_MC!B111="","*",FN_MC!B111)</f>
        <v>46000</v>
      </c>
      <c r="D109" s="121" t="str">
        <f>IF(FN_MC!D111="","*",FN_MC!D111)</f>
        <v>W50</v>
      </c>
      <c r="E109" s="121" t="str">
        <f>IF(FN_MC!H111="","*",FN_MC!H111)</f>
        <v xml:space="preserve">TCS2 </v>
      </c>
      <c r="F109" s="137" t="str">
        <f>IF(FN_MC!M111="","*",FN_MC!M111)</f>
        <v>TID-TVI</v>
      </c>
      <c r="G109" s="121" t="str">
        <f>IF(FN_MC!I111="","*",FN_MC!I111)</f>
        <v>TCS2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 t="str">
        <f>IF(FN_MC!AA111="","*",FN_MC!AA111)</f>
        <v>2 Alex e Maicon</v>
      </c>
      <c r="K109" s="134">
        <f>IF(FN_MC!AD111="","*",FN_MC!AD111)</f>
        <v>0.25</v>
      </c>
    </row>
    <row r="110" spans="2:11" s="123" customFormat="1">
      <c r="B110" s="120" t="str">
        <f>IF(FN_MC!Y112="","*",FN_MC!Y112)</f>
        <v>OPORTUNIDADE</v>
      </c>
      <c r="C110" s="121">
        <f>IF(FN_MC!B112="","*",FN_MC!B112)</f>
        <v>46000</v>
      </c>
      <c r="D110" s="121" t="str">
        <f>IF(FN_MC!D112="","*",FN_MC!D112)</f>
        <v>V86</v>
      </c>
      <c r="E110" s="121" t="str">
        <f>IF(FN_MC!H112="","*",FN_MC!H112)</f>
        <v>TID2</v>
      </c>
      <c r="F110" s="137" t="str">
        <f>IF(FN_MC!M112="","*",FN_MC!M112)</f>
        <v>TID-TVI</v>
      </c>
      <c r="G110" s="121" t="str">
        <f>IF(FN_MC!I112="","*",FN_MC!I112)</f>
        <v>TID2</v>
      </c>
      <c r="H110" s="121" t="str">
        <f>IF(FN_MC!AB112="","*",FN_MC!AB112)</f>
        <v>FIXO</v>
      </c>
      <c r="I110" s="121" t="str">
        <f>IF(FN_MC!AC112="","*",FN_MC!AC112)</f>
        <v>ACIONAMENTO</v>
      </c>
      <c r="J110" s="122">
        <f>IF(FN_MC!AA112="","*",FN_MC!AA112)</f>
        <v>1</v>
      </c>
      <c r="K110" s="134">
        <f>IF(FN_MC!AD112="","*",FN_MC!AD112)</f>
        <v>0.39583333333333331</v>
      </c>
    </row>
    <row r="111" spans="2:11" s="123" customFormat="1">
      <c r="B111" s="120" t="str">
        <f>IF(FN_MC!Y113="","*",FN_MC!Y113)</f>
        <v>OPORTUNIDADE</v>
      </c>
      <c r="C111" s="121">
        <f>IF(FN_MC!B113="","*",FN_MC!B113)</f>
        <v>46000</v>
      </c>
      <c r="D111" s="121" t="str">
        <f>IF(FN_MC!D113="","*",FN_MC!D113)</f>
        <v>FRANCISCO (TF-670)</v>
      </c>
      <c r="E111" s="121" t="str">
        <f>IF(FN_MC!H113="","*",FN_MC!H113)</f>
        <v>TIN1</v>
      </c>
      <c r="F111" s="137" t="str">
        <f>IF(FN_MC!M113="","*",FN_MC!M113)</f>
        <v>TIN</v>
      </c>
      <c r="G111" s="121" t="str">
        <f>IF(FN_MC!I113="","*",FN_MC!I113)</f>
        <v>-</v>
      </c>
      <c r="H111" s="121" t="str">
        <f>IF(FN_MC!AB113="","*",FN_MC!AB113)</f>
        <v>-</v>
      </c>
      <c r="I111" s="121" t="str">
        <f>IF(FN_MC!AC113="","*",FN_MC!AC113)</f>
        <v>-</v>
      </c>
      <c r="J111" s="122" t="str">
        <f>IF(FN_MC!AA113="","*",FN_MC!AA113)</f>
        <v>-</v>
      </c>
      <c r="K111" s="134" t="str">
        <f>IF(FN_MC!AD113="","*",FN_MC!AD113)</f>
        <v>-</v>
      </c>
    </row>
    <row r="112" spans="2:11" s="123" customFormat="1">
      <c r="B112" s="120" t="str">
        <f>IF(FN_MC!Y114="","*",FN_MC!Y114)</f>
        <v>OPORTUNIDADE</v>
      </c>
      <c r="C112" s="121">
        <f>IF(FN_MC!B114="","*",FN_MC!B114)</f>
        <v>46000</v>
      </c>
      <c r="D112" s="121" t="str">
        <f>IF(FN_MC!D114="","*",FN_MC!D114)</f>
        <v>ANISIO (TF-514)</v>
      </c>
      <c r="E112" s="121" t="str">
        <f>IF(FN_MC!H114="","*",FN_MC!H114)</f>
        <v>TAP2</v>
      </c>
      <c r="F112" s="137" t="str">
        <f>IF(FN_MC!M114="","*",FN_MC!M114)</f>
        <v>TAP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>
      <c r="B113" s="120" t="str">
        <f>IF(FN_MC!Y115="","*",FN_MC!Y115)</f>
        <v>OPORTUNIDADE</v>
      </c>
      <c r="C113" s="121">
        <f>IF(FN_MC!B115="","*",FN_MC!B115)</f>
        <v>46000</v>
      </c>
      <c r="D113" s="121" t="str">
        <f>IF(FN_MC!D115="","*",FN_MC!D115)</f>
        <v>V42</v>
      </c>
      <c r="E113" s="121" t="str">
        <f>IF(FN_MC!H115="","*",FN_MC!H115)</f>
        <v>ZGT1</v>
      </c>
      <c r="F113" s="137" t="str">
        <f>IF(FN_MC!M115="","*",FN_MC!M115)</f>
        <v>ZGT-ZXE</v>
      </c>
      <c r="G113" s="121" t="str">
        <f>IF(FN_MC!I115="","*",FN_MC!I115)</f>
        <v>ZGT1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0.3125</v>
      </c>
    </row>
    <row r="114" spans="2:11" s="123" customFormat="1">
      <c r="B114" s="120" t="str">
        <f>IF(FN_MC!Y116="","*",FN_MC!Y116)</f>
        <v>OPORTUNIDADE</v>
      </c>
      <c r="C114" s="121">
        <f>IF(FN_MC!B116="","*",FN_MC!B116)</f>
        <v>46000</v>
      </c>
      <c r="D114" s="121" t="str">
        <f>IF(FN_MC!D116="","*",FN_MC!D116)</f>
        <v>E17</v>
      </c>
      <c r="E114" s="121" t="str">
        <f>IF(FN_MC!H116="","*",FN_MC!H116)</f>
        <v>ZDK1</v>
      </c>
      <c r="F114" s="137" t="str">
        <f>IF(FN_MC!M116="","*",FN_MC!M116)</f>
        <v>ZDK-ZVT</v>
      </c>
      <c r="G114" s="121" t="str">
        <f>IF(FN_MC!I116="","*",FN_MC!I116)</f>
        <v>ZDK1</v>
      </c>
      <c r="H114" s="121" t="str">
        <f>IF(FN_MC!AB116="","*",FN_MC!AB116)</f>
        <v>FIXO</v>
      </c>
      <c r="I114" s="121" t="str">
        <f>IF(FN_MC!AC116="","*",FN_MC!AC116)</f>
        <v>ACIONAMENTO</v>
      </c>
      <c r="J114" s="122" t="str">
        <f>IF(FN_MC!AA116="","*",FN_MC!AA116)</f>
        <v>-</v>
      </c>
      <c r="K114" s="134" t="str">
        <f>IF(FN_MC!AD116="","*",FN_MC!AD116)</f>
        <v>-</v>
      </c>
    </row>
    <row r="115" spans="2:11" s="123" customFormat="1">
      <c r="B115" s="120" t="str">
        <f>IF(FN_MC!Y117="","*",FN_MC!Y117)</f>
        <v>OPORTUNIDADE</v>
      </c>
      <c r="C115" s="121">
        <f>IF(FN_MC!B117="","*",FN_MC!B117)</f>
        <v>46000</v>
      </c>
      <c r="D115" s="121" t="str">
        <f>IF(FN_MC!D117="","*",FN_MC!D117)</f>
        <v>A74</v>
      </c>
      <c r="E115" s="121" t="str">
        <f>IF(FN_MC!H117="","*",FN_MC!H117)</f>
        <v>ZTP</v>
      </c>
      <c r="F115" s="137" t="str">
        <f>IF(FN_MC!M117="","*",FN_MC!M117)</f>
        <v>ZTP-ZBO</v>
      </c>
      <c r="G115" s="121" t="str">
        <f>IF(FN_MC!I117="","*",FN_MC!I117)</f>
        <v>ZBO</v>
      </c>
      <c r="H115" s="121" t="str">
        <f>IF(FN_MC!AB117="","*",FN_MC!AB117)</f>
        <v>FIXO</v>
      </c>
      <c r="I115" s="121" t="str">
        <f>IF(FN_MC!AC117="","*",FN_MC!AC117)</f>
        <v>ACIONAMENTO</v>
      </c>
      <c r="J115" s="122" t="str">
        <f>IF(FN_MC!AA117="","*",FN_MC!AA117)</f>
        <v>-</v>
      </c>
      <c r="K115" s="134" t="str">
        <f>IF(FN_MC!AD117="","*",FN_MC!AD117)</f>
        <v>-</v>
      </c>
    </row>
    <row r="116" spans="2:11" s="123" customFormat="1">
      <c r="B116" s="120" t="str">
        <f>IF(FN_MC!Y118="","*",FN_MC!Y118)</f>
        <v>OPORTUNIDADE</v>
      </c>
      <c r="C116" s="121">
        <f>IF(FN_MC!B118="","*",FN_MC!B118)</f>
        <v>46000</v>
      </c>
      <c r="D116" s="121" t="str">
        <f>IF(FN_MC!D118="","*",FN_MC!D118)</f>
        <v>A13</v>
      </c>
      <c r="E116" s="121" t="str">
        <f>IF(FN_MC!H118="","*",FN_MC!H118)</f>
        <v>PPN</v>
      </c>
      <c r="F116" s="137" t="str">
        <f>IF(FN_MC!M118="","*",FN_MC!M118)</f>
        <v>PPN</v>
      </c>
      <c r="G116" s="121" t="str">
        <f>IF(FN_MC!I118="","*",FN_MC!I118)</f>
        <v>PFI</v>
      </c>
      <c r="H116" s="121" t="str">
        <f>IF(FN_MC!AB118="","*",FN_MC!AB118)</f>
        <v>FIXO</v>
      </c>
      <c r="I116" s="121" t="str">
        <f>IF(FN_MC!AC118="","*",FN_MC!AC118)</f>
        <v>ACIONAMENTO</v>
      </c>
      <c r="J116" s="122" t="str">
        <f>IF(FN_MC!AA118="","*",FN_MC!AA118)</f>
        <v>-</v>
      </c>
      <c r="K116" s="134" t="str">
        <f>IF(FN_MC!AD118="","*",FN_MC!AD118)</f>
        <v>-</v>
      </c>
    </row>
    <row r="117" spans="2:11" s="123" customFormat="1">
      <c r="B117" s="120" t="str">
        <f>IF(FN_MC!Y119="","*",FN_MC!Y119)</f>
        <v>OPORTUNIDADE</v>
      </c>
      <c r="C117" s="121">
        <f>IF(FN_MC!B119="","*",FN_MC!B119)</f>
        <v>46000</v>
      </c>
      <c r="D117" s="121" t="str">
        <f>IF(FN_MC!D119="","*",FN_MC!D119)</f>
        <v>A10</v>
      </c>
      <c r="E117" s="121" t="str">
        <f>IF(FN_MC!H119="","*",FN_MC!H119)</f>
        <v>PNN2</v>
      </c>
      <c r="F117" s="137" t="str">
        <f>IF(FN_MC!M119="","*",FN_MC!M119)</f>
        <v>PNN-PCB</v>
      </c>
      <c r="G117" s="121" t="str">
        <f>IF(FN_MC!I119="","*",FN_MC!I119)</f>
        <v>PNN</v>
      </c>
      <c r="H117" s="121" t="str">
        <f>IF(FN_MC!AB119="","*",FN_MC!AB119)</f>
        <v>FIXO</v>
      </c>
      <c r="I117" s="121" t="str">
        <f>IF(FN_MC!AC119="","*",FN_MC!AC119)</f>
        <v>ACIONAMENTO</v>
      </c>
      <c r="J117" s="122">
        <f>IF(FN_MC!AA119="","*",FN_MC!AA119)</f>
        <v>1</v>
      </c>
      <c r="K117" s="134">
        <f>IF(FN_MC!AD119="","*",FN_MC!AD119)</f>
        <v>0.29166666666666669</v>
      </c>
    </row>
    <row r="118" spans="2:11" s="123" customFormat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>
      <c r="B120" s="120" t="str">
        <f>IF(FN_MC!Y122="","*",FN_MC!Y122)</f>
        <v>*</v>
      </c>
      <c r="C120" s="121">
        <f>IF(FN_MC!B122="","*",FN_MC!B122)</f>
        <v>46001</v>
      </c>
      <c r="D120" s="121" t="str">
        <f>IF(FN_MC!D122="","*",FN_MC!D122)</f>
        <v>A60</v>
      </c>
      <c r="E120" s="121" t="str">
        <f>IF(FN_MC!H122="","*",FN_MC!H122)</f>
        <v>TIQ</v>
      </c>
      <c r="F120" s="137" t="str">
        <f>IF(FN_MC!M122="","*",FN_MC!M122)</f>
        <v>TIQ-TRO</v>
      </c>
      <c r="G120" s="121" t="str">
        <f>IF(FN_MC!I122="","*",FN_MC!I122)</f>
        <v>TRO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0.29166666666666669</v>
      </c>
    </row>
    <row r="121" spans="2:11" s="123" customFormat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W70</v>
      </c>
      <c r="E121" s="121" t="str">
        <f>IF(FN_MC!H123="","*",FN_MC!H123)</f>
        <v>TAG</v>
      </c>
      <c r="F121" s="137" t="str">
        <f>IF(FN_MC!M123="","*",FN_MC!M123)</f>
        <v>TGR</v>
      </c>
      <c r="G121" s="121" t="str">
        <f>IF(FN_MC!I123="","*",FN_MC!I123)</f>
        <v>TAG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 t="str">
        <f>IF(FN_MC!AA123="","*",FN_MC!AA123)</f>
        <v>2 (Ênio+Daniel)</v>
      </c>
      <c r="K121" s="134">
        <f>IF(FN_MC!AD123="","*",FN_MC!AD123)</f>
        <v>0.35416666666666669</v>
      </c>
    </row>
    <row r="122" spans="2:11" s="123" customFormat="1">
      <c r="B122" s="120" t="str">
        <f>IF(FN_MC!Y124="","*",FN_MC!Y124)</f>
        <v>*</v>
      </c>
      <c r="C122" s="121">
        <f>IF(FN_MC!B124="","*",FN_MC!B124)</f>
        <v>46001</v>
      </c>
      <c r="D122" s="121" t="str">
        <f>IF(FN_MC!D124="","*",FN_MC!D124)</f>
        <v>BRUNO (TF-525)</v>
      </c>
      <c r="E122" s="121" t="str">
        <f>IF(FN_MC!H124="","*",FN_MC!H124)</f>
        <v>440TVL</v>
      </c>
      <c r="F122" s="137" t="str">
        <f>IF(FN_MC!M124="","*",FN_MC!M124)</f>
        <v>TPC-TVL</v>
      </c>
      <c r="G122" s="121" t="str">
        <f>IF(FN_MC!I124="","*",FN_MC!I124)</f>
        <v>-</v>
      </c>
      <c r="H122" s="121" t="str">
        <f>IF(FN_MC!AB124="","*",FN_MC!AB124)</f>
        <v>-</v>
      </c>
      <c r="I122" s="121" t="str">
        <f>IF(FN_MC!AC124="","*",FN_MC!AC124)</f>
        <v>-</v>
      </c>
      <c r="J122" s="122" t="str">
        <f>IF(FN_MC!AA124="","*",FN_MC!AA124)</f>
        <v>-</v>
      </c>
      <c r="K122" s="134" t="str">
        <f>IF(FN_MC!AD124="","*",FN_MC!AD124)</f>
        <v>-</v>
      </c>
    </row>
    <row r="123" spans="2:11" s="123" customFormat="1">
      <c r="B123" s="120" t="str">
        <f>IF(FN_MC!Y125="","*",FN_MC!Y125)</f>
        <v>*</v>
      </c>
      <c r="C123" s="121">
        <f>IF(FN_MC!B125="","*",FN_MC!B125)</f>
        <v>46001</v>
      </c>
      <c r="D123" s="121" t="str">
        <f>IF(FN_MC!D125="","*",FN_MC!D125)</f>
        <v>ELSON (TF-526)</v>
      </c>
      <c r="E123" s="121" t="str">
        <f>IF(FN_MC!H125="","*",FN_MC!H125)</f>
        <v>TMR326</v>
      </c>
      <c r="F123" s="137" t="str">
        <f>IF(FN_MC!M125="","*",FN_MC!M125)</f>
        <v>TMR-TLA</v>
      </c>
      <c r="G123" s="121" t="str">
        <f>IF(FN_MC!I125="","*",FN_MC!I125)</f>
        <v>-</v>
      </c>
      <c r="H123" s="121" t="str">
        <f>IF(FN_MC!AB125="","*",FN_MC!AB125)</f>
        <v>-</v>
      </c>
      <c r="I123" s="121" t="str">
        <f>IF(FN_MC!AC125="","*",FN_MC!AC125)</f>
        <v>-</v>
      </c>
      <c r="J123" s="122" t="str">
        <f>IF(FN_MC!AA125="","*",FN_MC!AA125)</f>
        <v>-</v>
      </c>
      <c r="K123" s="134" t="str">
        <f>IF(FN_MC!AD125="","*",FN_MC!AD125)</f>
        <v>-</v>
      </c>
    </row>
    <row r="124" spans="2:11" s="123" customFormat="1">
      <c r="B124" s="120" t="str">
        <f>IF(FN_MC!Y126="","*",FN_MC!Y126)</f>
        <v>*</v>
      </c>
      <c r="C124" s="121">
        <f>IF(FN_MC!B126="","*",FN_MC!B126)</f>
        <v>46001</v>
      </c>
      <c r="D124" s="121" t="str">
        <f>IF(FN_MC!D126="","*",FN_MC!D126)</f>
        <v>MOD FN</v>
      </c>
      <c r="E124" s="121" t="str">
        <f>IF(FN_MC!H126="","*",FN_MC!H126)</f>
        <v>-</v>
      </c>
      <c r="F124" s="137" t="str">
        <f>IF(FN_MC!M126="","*",FN_MC!M126)</f>
        <v>TID-TVI</v>
      </c>
      <c r="G124" s="121" t="str">
        <f>IF(FN_MC!I126="","*",FN_MC!I126)</f>
        <v>-</v>
      </c>
      <c r="H124" s="121" t="str">
        <f>IF(FN_MC!AB126="","*",FN_MC!AB126)</f>
        <v>-</v>
      </c>
      <c r="I124" s="121" t="str">
        <f>IF(FN_MC!AC126="","*",FN_MC!AC126)</f>
        <v>-</v>
      </c>
      <c r="J124" s="122" t="str">
        <f>IF(FN_MC!AA126="","*",FN_MC!AA126)</f>
        <v>-</v>
      </c>
      <c r="K124" s="134" t="str">
        <f>IF(FN_MC!AD126="","*",FN_MC!AD126)</f>
        <v>-</v>
      </c>
    </row>
    <row r="125" spans="2:11" s="123" customFormat="1">
      <c r="B125" s="120" t="str">
        <f>IF(FN_MC!Y127="","*",FN_MC!Y127)</f>
        <v>*</v>
      </c>
      <c r="C125" s="121">
        <f>IF(FN_MC!B127="","*",FN_MC!B127)</f>
        <v>46001</v>
      </c>
      <c r="D125" s="121" t="str">
        <f>IF(FN_MC!D127="","*",FN_MC!D127)</f>
        <v>W50</v>
      </c>
      <c r="E125" s="121" t="str">
        <f>IF(FN_MC!H127="","*",FN_MC!H127)</f>
        <v xml:space="preserve">TCS2 </v>
      </c>
      <c r="F125" s="137" t="str">
        <f>IF(FN_MC!M127="","*",FN_MC!M127)</f>
        <v>TID-TVI</v>
      </c>
      <c r="G125" s="121" t="str">
        <f>IF(FN_MC!I127="","*",FN_MC!I127)</f>
        <v>TCS2</v>
      </c>
      <c r="H125" s="121" t="str">
        <f>IF(FN_MC!AB127="","*",FN_MC!AB127)</f>
        <v>FIXO</v>
      </c>
      <c r="I125" s="121" t="str">
        <f>IF(FN_MC!AC127="","*",FN_MC!AC127)</f>
        <v>ACIONAMENTO</v>
      </c>
      <c r="J125" s="122" t="str">
        <f>IF(FN_MC!AA127="","*",FN_MC!AA127)</f>
        <v>2 Alex e Maicon</v>
      </c>
      <c r="K125" s="134">
        <f>IF(FN_MC!AD127="","*",FN_MC!AD127)</f>
        <v>0.25</v>
      </c>
    </row>
    <row r="126" spans="2:11" s="123" customFormat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V86</v>
      </c>
      <c r="E126" s="121" t="str">
        <f>IF(FN_MC!H128="","*",FN_MC!H128)</f>
        <v>TID2</v>
      </c>
      <c r="F126" s="137" t="str">
        <f>IF(FN_MC!M128="","*",FN_MC!M128)</f>
        <v>TID-TVI</v>
      </c>
      <c r="G126" s="121" t="str">
        <f>IF(FN_MC!I128="","*",FN_MC!I128)</f>
        <v>TID2</v>
      </c>
      <c r="H126" s="121" t="str">
        <f>IF(FN_MC!AB128="","*",FN_MC!AB128)</f>
        <v>FIXO</v>
      </c>
      <c r="I126" s="121" t="str">
        <f>IF(FN_MC!AC128="","*",FN_MC!AC128)</f>
        <v>ACIONAMENTO</v>
      </c>
      <c r="J126" s="122">
        <f>IF(FN_MC!AA128="","*",FN_MC!AA128)</f>
        <v>1</v>
      </c>
      <c r="K126" s="134">
        <f>IF(FN_MC!AD128="","*",FN_MC!AD128)</f>
        <v>0.39583333333333331</v>
      </c>
    </row>
    <row r="127" spans="2:11" s="123" customFormat="1">
      <c r="B127" s="120" t="str">
        <f>IF(FN_MC!Y129="","*",FN_MC!Y129)</f>
        <v>*</v>
      </c>
      <c r="C127" s="121">
        <f>IF(FN_MC!B129="","*",FN_MC!B129)</f>
        <v>46001</v>
      </c>
      <c r="D127" s="121" t="str">
        <f>IF(FN_MC!D129="","*",FN_MC!D129)</f>
        <v>FRANCISCO (TF-670)</v>
      </c>
      <c r="E127" s="121" t="str">
        <f>IF(FN_MC!H129="","*",FN_MC!H129)</f>
        <v>TIN1</v>
      </c>
      <c r="F127" s="137" t="str">
        <f>IF(FN_MC!M129="","*",FN_MC!M129)</f>
        <v>TIN</v>
      </c>
      <c r="G127" s="121" t="str">
        <f>IF(FN_MC!I129="","*",FN_MC!I129)</f>
        <v>-</v>
      </c>
      <c r="H127" s="121" t="str">
        <f>IF(FN_MC!AB129="","*",FN_MC!AB129)</f>
        <v>-</v>
      </c>
      <c r="I127" s="121" t="str">
        <f>IF(FN_MC!AC129="","*",FN_MC!AC129)</f>
        <v>-</v>
      </c>
      <c r="J127" s="122" t="str">
        <f>IF(FN_MC!AA129="","*",FN_MC!AA129)</f>
        <v>-</v>
      </c>
      <c r="K127" s="134" t="str">
        <f>IF(FN_MC!AD129="","*",FN_MC!AD129)</f>
        <v>-</v>
      </c>
    </row>
    <row r="128" spans="2:11" s="123" customFormat="1">
      <c r="B128" s="120" t="str">
        <f>IF(FN_MC!Y130="","*",FN_MC!Y130)</f>
        <v>*</v>
      </c>
      <c r="C128" s="121">
        <f>IF(FN_MC!B130="","*",FN_MC!B130)</f>
        <v>46001</v>
      </c>
      <c r="D128" s="121" t="str">
        <f>IF(FN_MC!D130="","*",FN_MC!D130)</f>
        <v>ANISIO (TF-514)</v>
      </c>
      <c r="E128" s="121" t="str">
        <f>IF(FN_MC!H130="","*",FN_MC!H130)</f>
        <v>TAP2</v>
      </c>
      <c r="F128" s="137" t="str">
        <f>IF(FN_MC!M130="","*",FN_MC!M130)</f>
        <v>TAP</v>
      </c>
      <c r="G128" s="121" t="str">
        <f>IF(FN_MC!I130="","*",FN_MC!I130)</f>
        <v>-</v>
      </c>
      <c r="H128" s="121" t="str">
        <f>IF(FN_MC!AB130="","*",FN_MC!AB130)</f>
        <v>-</v>
      </c>
      <c r="I128" s="121" t="str">
        <f>IF(FN_MC!AC130="","*",FN_MC!AC130)</f>
        <v>-</v>
      </c>
      <c r="J128" s="122" t="str">
        <f>IF(FN_MC!AA130="","*",FN_MC!AA130)</f>
        <v>-</v>
      </c>
      <c r="K128" s="134" t="str">
        <f>IF(FN_MC!AD130="","*",FN_MC!AD130)</f>
        <v>-</v>
      </c>
    </row>
    <row r="129" spans="2:11" s="123" customFormat="1">
      <c r="B129" s="120" t="str">
        <f>IF(FN_MC!Y131="","*",FN_MC!Y131)</f>
        <v>*</v>
      </c>
      <c r="C129" s="121">
        <f>IF(FN_MC!B131="","*",FN_MC!B131)</f>
        <v>46001</v>
      </c>
      <c r="D129" s="121" t="str">
        <f>IF(FN_MC!D131="","*",FN_MC!D131)</f>
        <v>V42</v>
      </c>
      <c r="E129" s="121" t="str">
        <f>IF(FN_MC!H131="","*",FN_MC!H131)</f>
        <v>ZGT1</v>
      </c>
      <c r="F129" s="137" t="str">
        <f>IF(FN_MC!M131="","*",FN_MC!M131)</f>
        <v>ZGT-ZXE</v>
      </c>
      <c r="G129" s="121" t="str">
        <f>IF(FN_MC!I131="","*",FN_MC!I131)</f>
        <v>ZGT1</v>
      </c>
      <c r="H129" s="121" t="str">
        <f>IF(FN_MC!AB131="","*",FN_MC!AB131)</f>
        <v>FIXO</v>
      </c>
      <c r="I129" s="121" t="str">
        <f>IF(FN_MC!AC131="","*",FN_MC!AC131)</f>
        <v>ACIONAMENTO</v>
      </c>
      <c r="J129" s="122">
        <f>IF(FN_MC!AA131="","*",FN_MC!AA131)</f>
        <v>1</v>
      </c>
      <c r="K129" s="134">
        <f>IF(FN_MC!AD131="","*",FN_MC!AD131)</f>
        <v>0.3125</v>
      </c>
    </row>
    <row r="130" spans="2:11" s="123" customFormat="1">
      <c r="B130" s="120" t="str">
        <f>IF(FN_MC!Y132="","*",FN_MC!Y132)</f>
        <v>*</v>
      </c>
      <c r="C130" s="121">
        <f>IF(FN_MC!B132="","*",FN_MC!B132)</f>
        <v>46001</v>
      </c>
      <c r="D130" s="121" t="str">
        <f>IF(FN_MC!D132="","*",FN_MC!D132)</f>
        <v>E17</v>
      </c>
      <c r="E130" s="121" t="str">
        <f>IF(FN_MC!H132="","*",FN_MC!H132)</f>
        <v>ZDK1</v>
      </c>
      <c r="F130" s="137" t="str">
        <f>IF(FN_MC!M132="","*",FN_MC!M132)</f>
        <v>ZDK-ZVT</v>
      </c>
      <c r="G130" s="121" t="str">
        <f>IF(FN_MC!I132="","*",FN_MC!I132)</f>
        <v>ZDK1</v>
      </c>
      <c r="H130" s="121" t="str">
        <f>IF(FN_MC!AB132="","*",FN_MC!AB132)</f>
        <v>FIXO</v>
      </c>
      <c r="I130" s="121" t="str">
        <f>IF(FN_MC!AC132="","*",FN_MC!AC132)</f>
        <v>ACIONAMENTO</v>
      </c>
      <c r="J130" s="122" t="str">
        <f>IF(FN_MC!AA132="","*",FN_MC!AA132)</f>
        <v>-</v>
      </c>
      <c r="K130" s="134">
        <f>IF(FN_MC!AD132="","*",FN_MC!AD132)</f>
        <v>0.33333333333333331</v>
      </c>
    </row>
    <row r="131" spans="2:11" s="123" customFormat="1">
      <c r="B131" s="120" t="str">
        <f>IF(FN_MC!Y133="","*",FN_MC!Y133)</f>
        <v>*</v>
      </c>
      <c r="C131" s="121">
        <f>IF(FN_MC!B133="","*",FN_MC!B133)</f>
        <v>46001</v>
      </c>
      <c r="D131" s="121" t="str">
        <f>IF(FN_MC!D133="","*",FN_MC!D133)</f>
        <v>A13</v>
      </c>
      <c r="E131" s="121" t="str">
        <f>IF(FN_MC!H133="","*",FN_MC!H133)</f>
        <v>PEN</v>
      </c>
      <c r="F131" s="137" t="str">
        <f>IF(FN_MC!M133="","*",FN_MC!M133)</f>
        <v>PEN-PUR</v>
      </c>
      <c r="G131" s="121" t="str">
        <f>IF(FN_MC!I133="","*",FN_MC!I133)</f>
        <v>PUR</v>
      </c>
      <c r="H131" s="121" t="str">
        <f>IF(FN_MC!AB133="","*",FN_MC!AB133)</f>
        <v>FIXO</v>
      </c>
      <c r="I131" s="121" t="str">
        <f>IF(FN_MC!AC133="","*",FN_MC!AC133)</f>
        <v>ACIONAMENTO</v>
      </c>
      <c r="J131" s="122" t="str">
        <f>IF(FN_MC!AA133="","*",FN_MC!AA133)</f>
        <v>-</v>
      </c>
      <c r="K131" s="134" t="str">
        <f>IF(FN_MC!AD133="","*",FN_MC!AD133)</f>
        <v>-</v>
      </c>
    </row>
    <row r="132" spans="2:11" s="123" customFormat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>
      <c r="B134" s="120" t="str">
        <f>IF(FN_MC!Y136="","*",FN_MC!Y136)</f>
        <v>OPORTUNIDADE</v>
      </c>
      <c r="C134" s="121">
        <f>IF(FN_MC!B136="","*",FN_MC!B136)</f>
        <v>46002</v>
      </c>
      <c r="D134" s="121" t="str">
        <f>IF(FN_MC!D136="","*",FN_MC!D136)</f>
        <v>W70</v>
      </c>
      <c r="E134" s="121" t="str">
        <f>IF(FN_MC!H136="","*",FN_MC!H136)</f>
        <v>TAG</v>
      </c>
      <c r="F134" s="137" t="str">
        <f>IF(FN_MC!M136="","*",FN_MC!M136)</f>
        <v>TGR-TBE</v>
      </c>
      <c r="G134" s="121" t="str">
        <f>IF(FN_MC!I136="","*",FN_MC!I136)</f>
        <v>TAG</v>
      </c>
      <c r="H134" s="121" t="str">
        <f>IF(FN_MC!AB136="","*",FN_MC!AB136)</f>
        <v>FIXO</v>
      </c>
      <c r="I134" s="121" t="str">
        <f>IF(FN_MC!AC136="","*",FN_MC!AC136)</f>
        <v>ACIONAMENTO</v>
      </c>
      <c r="J134" s="122" t="str">
        <f>IF(FN_MC!AA136="","*",FN_MC!AA136)</f>
        <v>2 (Ênio+Daniel)</v>
      </c>
      <c r="K134" s="134">
        <f>IF(FN_MC!AD136="","*",FN_MC!AD136)</f>
        <v>0.35416666666666669</v>
      </c>
    </row>
    <row r="135" spans="2:11" s="123" customFormat="1">
      <c r="B135" s="120" t="str">
        <f>IF(FN_MC!Y137="","*",FN_MC!Y137)</f>
        <v>SIM</v>
      </c>
      <c r="C135" s="121">
        <f>IF(FN_MC!B137="","*",FN_MC!B137)</f>
        <v>46002</v>
      </c>
      <c r="D135" s="121" t="str">
        <f>IF(FN_MC!D137="","*",FN_MC!D137)</f>
        <v>A60</v>
      </c>
      <c r="E135" s="121" t="str">
        <f>IF(FN_MC!H137="","*",FN_MC!H137)</f>
        <v>TGR</v>
      </c>
      <c r="F135" s="137" t="str">
        <f>IF(FN_MC!M137="","*",FN_MC!M137)</f>
        <v>TGR-TIQ</v>
      </c>
      <c r="G135" s="121" t="str">
        <f>IF(FN_MC!I137="","*",FN_MC!I137)</f>
        <v>TIQ</v>
      </c>
      <c r="H135" s="121" t="str">
        <f>IF(FN_MC!AB137="","*",FN_MC!AB137)</f>
        <v>FIXO</v>
      </c>
      <c r="I135" s="121" t="str">
        <f>IF(FN_MC!AC137="","*",FN_MC!AC137)</f>
        <v>ACIONAMENTO</v>
      </c>
      <c r="J135" s="122">
        <f>IF(FN_MC!AA137="","*",FN_MC!AA137)</f>
        <v>1</v>
      </c>
      <c r="K135" s="134">
        <f>IF(FN_MC!AD137="","*",FN_MC!AD137)</f>
        <v>0.29166666666666669</v>
      </c>
    </row>
    <row r="136" spans="2:11" s="123" customFormat="1">
      <c r="B136" s="120" t="str">
        <f>IF(FN_MC!Y138="","*",FN_MC!Y138)</f>
        <v>OPORTUNIDADE</v>
      </c>
      <c r="C136" s="121">
        <f>IF(FN_MC!B138="","*",FN_MC!B138)</f>
        <v>46002</v>
      </c>
      <c r="D136" s="121" t="str">
        <f>IF(FN_MC!D138="","*",FN_MC!D138)</f>
        <v>MOD FN</v>
      </c>
      <c r="E136" s="121" t="str">
        <f>IF(FN_MC!H138="","*",FN_MC!H138)</f>
        <v>-</v>
      </c>
      <c r="F136" s="137" t="str">
        <f>IF(FN_MC!M138="","*",FN_MC!M138)</f>
        <v>TID-TVI</v>
      </c>
      <c r="G136" s="121" t="str">
        <f>IF(FN_MC!I138="","*",FN_MC!I138)</f>
        <v>-</v>
      </c>
      <c r="H136" s="121" t="str">
        <f>IF(FN_MC!AB138="","*",FN_MC!AB138)</f>
        <v>-</v>
      </c>
      <c r="I136" s="121" t="str">
        <f>IF(FN_MC!AC138="","*",FN_MC!AC138)</f>
        <v>-</v>
      </c>
      <c r="J136" s="122" t="str">
        <f>IF(FN_MC!AA138="","*",FN_MC!AA138)</f>
        <v>-</v>
      </c>
      <c r="K136" s="134" t="str">
        <f>IF(FN_MC!AD138="","*",FN_MC!AD138)</f>
        <v>-</v>
      </c>
    </row>
    <row r="137" spans="2:11" s="123" customFormat="1">
      <c r="B137" s="120" t="str">
        <f>IF(FN_MC!Y139="","*",FN_MC!Y139)</f>
        <v>OPORTUNIDADE</v>
      </c>
      <c r="C137" s="121">
        <f>IF(FN_MC!B139="","*",FN_MC!B139)</f>
        <v>46002</v>
      </c>
      <c r="D137" s="121" t="str">
        <f>IF(FN_MC!D139="","*",FN_MC!D139)</f>
        <v>W50</v>
      </c>
      <c r="E137" s="121" t="str">
        <f>IF(FN_MC!H139="","*",FN_MC!H139)</f>
        <v xml:space="preserve">TCS2 </v>
      </c>
      <c r="F137" s="137" t="str">
        <f>IF(FN_MC!M139="","*",FN_MC!M139)</f>
        <v>TID-TVI</v>
      </c>
      <c r="G137" s="121" t="str">
        <f>IF(FN_MC!I139="","*",FN_MC!I139)</f>
        <v>TCS2</v>
      </c>
      <c r="H137" s="121" t="str">
        <f>IF(FN_MC!AB139="","*",FN_MC!AB139)</f>
        <v>FIXO</v>
      </c>
      <c r="I137" s="121" t="str">
        <f>IF(FN_MC!AC139="","*",FN_MC!AC139)</f>
        <v>ACIONAMENTO</v>
      </c>
      <c r="J137" s="122" t="str">
        <f>IF(FN_MC!AA139="","*",FN_MC!AA139)</f>
        <v>2 Alex e Maicon</v>
      </c>
      <c r="K137" s="134">
        <f>IF(FN_MC!AD139="","*",FN_MC!AD139)</f>
        <v>0.25</v>
      </c>
    </row>
    <row r="138" spans="2:11" s="123" customFormat="1">
      <c r="B138" s="120" t="str">
        <f>IF(FN_MC!Y140="","*",FN_MC!Y140)</f>
        <v>OPORTUNIDADE</v>
      </c>
      <c r="C138" s="121">
        <f>IF(FN_MC!B140="","*",FN_MC!B140)</f>
        <v>46002</v>
      </c>
      <c r="D138" s="121" t="str">
        <f>IF(FN_MC!D140="","*",FN_MC!D140)</f>
        <v>V86</v>
      </c>
      <c r="E138" s="121" t="str">
        <f>IF(FN_MC!H140="","*",FN_MC!H140)</f>
        <v>TID2</v>
      </c>
      <c r="F138" s="137" t="str">
        <f>IF(FN_MC!M140="","*",FN_MC!M140)</f>
        <v>TID-TVI</v>
      </c>
      <c r="G138" s="121" t="str">
        <f>IF(FN_MC!I140="","*",FN_MC!I140)</f>
        <v>TID2</v>
      </c>
      <c r="H138" s="121" t="str">
        <f>IF(FN_MC!AB140="","*",FN_MC!AB140)</f>
        <v>FIXO</v>
      </c>
      <c r="I138" s="121" t="str">
        <f>IF(FN_MC!AC140="","*",FN_MC!AC140)</f>
        <v>ACIONAMENTO</v>
      </c>
      <c r="J138" s="122">
        <f>IF(FN_MC!AA140="","*",FN_MC!AA140)</f>
        <v>1</v>
      </c>
      <c r="K138" s="134">
        <f>IF(FN_MC!AD140="","*",FN_MC!AD140)</f>
        <v>0.39583333333333331</v>
      </c>
    </row>
    <row r="139" spans="2:11" s="123" customFormat="1">
      <c r="B139" s="120" t="str">
        <f>IF(FN_MC!Y141="","*",FN_MC!Y141)</f>
        <v>OPORTUNIDADE</v>
      </c>
      <c r="C139" s="121">
        <f>IF(FN_MC!B141="","*",FN_MC!B141)</f>
        <v>46002</v>
      </c>
      <c r="D139" s="121" t="str">
        <f>IF(FN_MC!D141="","*",FN_MC!D141)</f>
        <v>FRANCISCO (TF-670)</v>
      </c>
      <c r="E139" s="121" t="str">
        <f>IF(FN_MC!H141="","*",FN_MC!H141)</f>
        <v>TIN1</v>
      </c>
      <c r="F139" s="137" t="str">
        <f>IF(FN_MC!M141="","*",FN_MC!M141)</f>
        <v>TIN</v>
      </c>
      <c r="G139" s="121" t="str">
        <f>IF(FN_MC!I141="","*",FN_MC!I141)</f>
        <v>-</v>
      </c>
      <c r="H139" s="121" t="str">
        <f>IF(FN_MC!AB141="","*",FN_MC!AB141)</f>
        <v>-</v>
      </c>
      <c r="I139" s="121" t="str">
        <f>IF(FN_MC!AC141="","*",FN_MC!AC141)</f>
        <v>-</v>
      </c>
      <c r="J139" s="122" t="str">
        <f>IF(FN_MC!AA141="","*",FN_MC!AA141)</f>
        <v>-</v>
      </c>
      <c r="K139" s="134" t="str">
        <f>IF(FN_MC!AD141="","*",FN_MC!AD141)</f>
        <v>-</v>
      </c>
    </row>
    <row r="140" spans="2:11" s="123" customFormat="1">
      <c r="B140" s="120" t="str">
        <f>IF(FN_MC!Y142="","*",FN_MC!Y142)</f>
        <v>OPORTUNIDADE</v>
      </c>
      <c r="C140" s="121">
        <f>IF(FN_MC!B142="","*",FN_MC!B142)</f>
        <v>46002</v>
      </c>
      <c r="D140" s="121" t="str">
        <f>IF(FN_MC!D142="","*",FN_MC!D142)</f>
        <v>V42</v>
      </c>
      <c r="E140" s="121" t="str">
        <f>IF(FN_MC!H142="","*",FN_MC!H142)</f>
        <v>ZGT1</v>
      </c>
      <c r="F140" s="137" t="str">
        <f>IF(FN_MC!M142="","*",FN_MC!M142)</f>
        <v>ZGT-ZXE</v>
      </c>
      <c r="G140" s="121" t="str">
        <f>IF(FN_MC!I142="","*",FN_MC!I142)</f>
        <v>ZGT1</v>
      </c>
      <c r="H140" s="121" t="str">
        <f>IF(FN_MC!AB142="","*",FN_MC!AB142)</f>
        <v>FIXO</v>
      </c>
      <c r="I140" s="121" t="str">
        <f>IF(FN_MC!AC142="","*",FN_MC!AC142)</f>
        <v>ACIONAMENTO</v>
      </c>
      <c r="J140" s="122">
        <f>IF(FN_MC!AA142="","*",FN_MC!AA142)</f>
        <v>1</v>
      </c>
      <c r="K140" s="134">
        <f>IF(FN_MC!AD142="","*",FN_MC!AD142)</f>
        <v>0.3125</v>
      </c>
    </row>
    <row r="141" spans="2:11" s="123" customFormat="1">
      <c r="B141" s="120" t="str">
        <f>IF(FN_MC!Y143="","*",FN_MC!Y143)</f>
        <v>OPORTUNIDADE</v>
      </c>
      <c r="C141" s="121">
        <f>IF(FN_MC!B143="","*",FN_MC!B143)</f>
        <v>46002</v>
      </c>
      <c r="D141" s="121" t="str">
        <f>IF(FN_MC!D143="","*",FN_MC!D143)</f>
        <v>E17</v>
      </c>
      <c r="E141" s="121" t="str">
        <f>IF(FN_MC!H143="","*",FN_MC!H143)</f>
        <v>ZDK1</v>
      </c>
      <c r="F141" s="137" t="str">
        <f>IF(FN_MC!M143="","*",FN_MC!M143)</f>
        <v>ZDK-ZVT</v>
      </c>
      <c r="G141" s="121" t="str">
        <f>IF(FN_MC!I143="","*",FN_MC!I143)</f>
        <v>ZDK1</v>
      </c>
      <c r="H141" s="121" t="str">
        <f>IF(FN_MC!AB143="","*",FN_MC!AB143)</f>
        <v>FIXO</v>
      </c>
      <c r="I141" s="121" t="str">
        <f>IF(FN_MC!AC143="","*",FN_MC!AC143)</f>
        <v>ACIONAMENTO</v>
      </c>
      <c r="J141" s="122" t="str">
        <f>IF(FN_MC!AA143="","*",FN_MC!AA143)</f>
        <v>-</v>
      </c>
      <c r="K141" s="134">
        <f>IF(FN_MC!AD143="","*",FN_MC!AD143)</f>
        <v>0.33333333333333331</v>
      </c>
    </row>
    <row r="142" spans="2:11" s="123" customFormat="1">
      <c r="B142" s="120" t="str">
        <f>IF(FN_MC!Y144="","*",FN_MC!Y144)</f>
        <v>OPORTUNIDADE</v>
      </c>
      <c r="C142" s="121">
        <f>IF(FN_MC!B144="","*",FN_MC!B144)</f>
        <v>46002</v>
      </c>
      <c r="D142" s="121" t="str">
        <f>IF(FN_MC!D144="","*",FN_MC!D144)</f>
        <v xml:space="preserve">TURMA FIXA VIA </v>
      </c>
      <c r="E142" s="121" t="str">
        <f>IF(FN_MC!H144="","*",FN_MC!H144)</f>
        <v>ZJU1</v>
      </c>
      <c r="F142" s="137" t="str">
        <f>IF(FN_MC!M144="","*",FN_MC!M144)</f>
        <v>ZLF-ZJU</v>
      </c>
      <c r="G142" s="121" t="str">
        <f>IF(FN_MC!I144="","*",FN_MC!I144)</f>
        <v>-</v>
      </c>
      <c r="H142" s="121" t="str">
        <f>IF(FN_MC!AB144="","*",FN_MC!AB144)</f>
        <v>-</v>
      </c>
      <c r="I142" s="121" t="str">
        <f>IF(FN_MC!AC144="","*",FN_MC!AC144)</f>
        <v>-</v>
      </c>
      <c r="J142" s="122" t="str">
        <f>IF(FN_MC!AA144="","*",FN_MC!AA144)</f>
        <v>-</v>
      </c>
      <c r="K142" s="134" t="str">
        <f>IF(FN_MC!AD144="","*",FN_MC!AD144)</f>
        <v>-</v>
      </c>
    </row>
    <row r="143" spans="2:11" s="123" customFormat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>
      <c r="B144" s="120" t="str">
        <f>IF(FN_MC!Y146="","*",FN_MC!Y146)</f>
        <v>*</v>
      </c>
      <c r="C144" s="121" t="str">
        <f>IF(FN_MC!B146="","*",FN_MC!B146)</f>
        <v>*</v>
      </c>
      <c r="D144" s="121" t="str">
        <f>IF(FN_MC!D146="","*",FN_MC!D146)</f>
        <v>*</v>
      </c>
      <c r="E144" s="121" t="str">
        <f>IF(FN_MC!H146="","*",FN_MC!H146)</f>
        <v>*</v>
      </c>
      <c r="F144" s="137" t="str">
        <f>IF(FN_MC!M146="","*",FN_MC!M146)</f>
        <v>-</v>
      </c>
      <c r="G144" s="121" t="str">
        <f>IF(FN_MC!I146="","*",FN_MC!I146)</f>
        <v>*</v>
      </c>
      <c r="H144" s="121" t="str">
        <f>IF(FN_MC!AB146="","*",FN_MC!AB146)</f>
        <v>*</v>
      </c>
      <c r="I144" s="121" t="str">
        <f>IF(FN_MC!AC146="","*",FN_MC!AC146)</f>
        <v>*</v>
      </c>
      <c r="J144" s="122" t="str">
        <f>IF(FN_MC!AA146="","*",FN_MC!AA146)</f>
        <v>*</v>
      </c>
      <c r="K144" s="134" t="str">
        <f>IF(FN_MC!AD146="","*",FN_MC!AD146)</f>
        <v>*</v>
      </c>
    </row>
    <row r="145" spans="2:11" s="123" customFormat="1">
      <c r="B145" s="120" t="str">
        <f>IF(FN_MC!Y147="","*",FN_MC!Y147)</f>
        <v>OPORTUNIDADE</v>
      </c>
      <c r="C145" s="121">
        <f>IF(FN_MC!B147="","*",FN_MC!B147)</f>
        <v>46003</v>
      </c>
      <c r="D145" s="121" t="str">
        <f>IF(FN_MC!D147="","*",FN_MC!D147)</f>
        <v>W70</v>
      </c>
      <c r="E145" s="121" t="str">
        <f>IF(FN_MC!H147="","*",FN_MC!H147)</f>
        <v>TGR2</v>
      </c>
      <c r="F145" s="137" t="str">
        <f>IF(FN_MC!M147="","*",FN_MC!M147)</f>
        <v>TGR-TBE</v>
      </c>
      <c r="G145" s="121" t="str">
        <f>IF(FN_MC!I147="","*",FN_MC!I147)</f>
        <v>-</v>
      </c>
      <c r="H145" s="121" t="str">
        <f>IF(FN_MC!AB147="","*",FN_MC!AB147)</f>
        <v>-</v>
      </c>
      <c r="I145" s="121" t="str">
        <f>IF(FN_MC!AC147="","*",FN_MC!AC147)</f>
        <v>-</v>
      </c>
      <c r="J145" s="122" t="str">
        <f>IF(FN_MC!AA147="","*",FN_MC!AA147)</f>
        <v>-</v>
      </c>
      <c r="K145" s="134" t="str">
        <f>IF(FN_MC!AD147="","*",FN_MC!AD147)</f>
        <v>-</v>
      </c>
    </row>
    <row r="146" spans="2:11" s="123" customFormat="1">
      <c r="B146" s="120" t="str">
        <f>IF(FN_MC!Y148="","*",FN_MC!Y148)</f>
        <v>OPORTUNIDADE</v>
      </c>
      <c r="C146" s="121">
        <f>IF(FN_MC!B148="","*",FN_MC!B148)</f>
        <v>46003</v>
      </c>
      <c r="D146" s="121" t="str">
        <f>IF(FN_MC!D148="","*",FN_MC!D148)</f>
        <v>W70</v>
      </c>
      <c r="E146" s="121" t="str">
        <f>IF(FN_MC!H148="","*",FN_MC!H148)</f>
        <v>-</v>
      </c>
      <c r="F146" s="137" t="str">
        <f>IF(FN_MC!M148="","*",FN_MC!M148)</f>
        <v>TGR</v>
      </c>
      <c r="G146" s="121" t="str">
        <f>IF(FN_MC!I148="","*",FN_MC!I148)</f>
        <v>TGR2</v>
      </c>
      <c r="H146" s="121" t="str">
        <f>IF(FN_MC!AB148="","*",FN_MC!AB148)</f>
        <v>FIXO</v>
      </c>
      <c r="I146" s="121" t="str">
        <f>IF(FN_MC!AC148="","*",FN_MC!AC148)</f>
        <v>ACIONAMENTO</v>
      </c>
      <c r="J146" s="122" t="str">
        <f>IF(FN_MC!AA148="","*",FN_MC!AA148)</f>
        <v>2 (Ênio+Daniel)</v>
      </c>
      <c r="K146" s="134">
        <f>IF(FN_MC!AD148="","*",FN_MC!AD148)</f>
        <v>0.3125</v>
      </c>
    </row>
    <row r="147" spans="2:11" s="123" customFormat="1">
      <c r="B147" s="120" t="str">
        <f>IF(FN_MC!Y149="","*",FN_MC!Y149)</f>
        <v>*</v>
      </c>
      <c r="C147" s="121">
        <f>IF(FN_MC!B149="","*",FN_MC!B149)</f>
        <v>46003</v>
      </c>
      <c r="D147" s="121" t="str">
        <f>IF(FN_MC!D149="","*",FN_MC!D149)</f>
        <v>ELSON (TF-526)</v>
      </c>
      <c r="E147" s="121" t="str">
        <f>IF(FN_MC!H149="","*",FN_MC!H149)</f>
        <v>TMT1</v>
      </c>
      <c r="F147" s="137" t="str">
        <f>IF(FN_MC!M149="","*",FN_MC!M149)</f>
        <v>TMT</v>
      </c>
      <c r="G147" s="121" t="str">
        <f>IF(FN_MC!I149="","*",FN_MC!I149)</f>
        <v>-</v>
      </c>
      <c r="H147" s="121" t="str">
        <f>IF(FN_MC!AB149="","*",FN_MC!AB149)</f>
        <v>-</v>
      </c>
      <c r="I147" s="121" t="str">
        <f>IF(FN_MC!AC149="","*",FN_MC!AC149)</f>
        <v>-</v>
      </c>
      <c r="J147" s="122" t="str">
        <f>IF(FN_MC!AA149="","*",FN_MC!AA149)</f>
        <v>-</v>
      </c>
      <c r="K147" s="134" t="str">
        <f>IF(FN_MC!AD149="","*",FN_MC!AD149)</f>
        <v>-</v>
      </c>
    </row>
    <row r="148" spans="2:11" s="123" customFormat="1">
      <c r="B148" s="120" t="str">
        <f>IF(FN_MC!Y150="","*",FN_MC!Y150)</f>
        <v>OPORTUNIDADE</v>
      </c>
      <c r="C148" s="121">
        <f>IF(FN_MC!B150="","*",FN_MC!B150)</f>
        <v>46003</v>
      </c>
      <c r="D148" s="121" t="str">
        <f>IF(FN_MC!D150="","*",FN_MC!D150)</f>
        <v>MARCOS (TF-520)</v>
      </c>
      <c r="E148" s="121" t="str">
        <f>IF(FN_MC!H150="","*",FN_MC!H150)</f>
        <v>TCS1</v>
      </c>
      <c r="F148" s="137" t="str">
        <f>IF(FN_MC!M150="","*",FN_MC!M150)</f>
        <v>TCS</v>
      </c>
      <c r="G148" s="121" t="str">
        <f>IF(FN_MC!I150="","*",FN_MC!I150)</f>
        <v>-</v>
      </c>
      <c r="H148" s="121" t="str">
        <f>IF(FN_MC!AB150="","*",FN_MC!AB150)</f>
        <v>-</v>
      </c>
      <c r="I148" s="121" t="str">
        <f>IF(FN_MC!AC150="","*",FN_MC!AC150)</f>
        <v>-</v>
      </c>
      <c r="J148" s="122" t="str">
        <f>IF(FN_MC!AA150="","*",FN_MC!AA150)</f>
        <v>-</v>
      </c>
      <c r="K148" s="134" t="str">
        <f>IF(FN_MC!AD150="","*",FN_MC!AD150)</f>
        <v>-</v>
      </c>
    </row>
    <row r="149" spans="2:11" s="123" customFormat="1">
      <c r="B149" s="120" t="str">
        <f>IF(FN_MC!Y151="","*",FN_MC!Y151)</f>
        <v>OPORTUNIDADE</v>
      </c>
      <c r="C149" s="121">
        <f>IF(FN_MC!B151="","*",FN_MC!B151)</f>
        <v>46003</v>
      </c>
      <c r="D149" s="121" t="str">
        <f>IF(FN_MC!D151="","*",FN_MC!D151)</f>
        <v>MOD FN</v>
      </c>
      <c r="E149" s="121" t="str">
        <f>IF(FN_MC!H151="","*",FN_MC!H151)</f>
        <v>-</v>
      </c>
      <c r="F149" s="137" t="str">
        <f>IF(FN_MC!M151="","*",FN_MC!M151)</f>
        <v>TID-TVI</v>
      </c>
      <c r="G149" s="121" t="str">
        <f>IF(FN_MC!I151="","*",FN_MC!I151)</f>
        <v>-</v>
      </c>
      <c r="H149" s="121" t="str">
        <f>IF(FN_MC!AB151="","*",FN_MC!AB151)</f>
        <v>-</v>
      </c>
      <c r="I149" s="121" t="str">
        <f>IF(FN_MC!AC151="","*",FN_MC!AC151)</f>
        <v>-</v>
      </c>
      <c r="J149" s="122" t="str">
        <f>IF(FN_MC!AA151="","*",FN_MC!AA151)</f>
        <v>-</v>
      </c>
      <c r="K149" s="134" t="str">
        <f>IF(FN_MC!AD151="","*",FN_MC!AD151)</f>
        <v>-</v>
      </c>
    </row>
    <row r="150" spans="2:11" s="123" customFormat="1">
      <c r="B150" s="120" t="str">
        <f>IF(FN_MC!Y152="","*",FN_MC!Y152)</f>
        <v>OPORTUNIDADE</v>
      </c>
      <c r="C150" s="121">
        <f>IF(FN_MC!B152="","*",FN_MC!B152)</f>
        <v>46003</v>
      </c>
      <c r="D150" s="121" t="str">
        <f>IF(FN_MC!D152="","*",FN_MC!D152)</f>
        <v>W50</v>
      </c>
      <c r="E150" s="121" t="str">
        <f>IF(FN_MC!H152="","*",FN_MC!H152)</f>
        <v xml:space="preserve">TCS2 </v>
      </c>
      <c r="F150" s="137" t="str">
        <f>IF(FN_MC!M152="","*",FN_MC!M152)</f>
        <v>TID-TVI</v>
      </c>
      <c r="G150" s="121" t="str">
        <f>IF(FN_MC!I152="","*",FN_MC!I152)</f>
        <v>TCS2</v>
      </c>
      <c r="H150" s="121" t="str">
        <f>IF(FN_MC!AB152="","*",FN_MC!AB152)</f>
        <v>FIXO</v>
      </c>
      <c r="I150" s="121" t="str">
        <f>IF(FN_MC!AC152="","*",FN_MC!AC152)</f>
        <v>ACIONAMENTO</v>
      </c>
      <c r="J150" s="122" t="str">
        <f>IF(FN_MC!AA152="","*",FN_MC!AA152)</f>
        <v>2 Alex e Maicon</v>
      </c>
      <c r="K150" s="134">
        <f>IF(FN_MC!AD152="","*",FN_MC!AD152)</f>
        <v>0.25</v>
      </c>
    </row>
    <row r="151" spans="2:11" s="123" customFormat="1">
      <c r="B151" s="120" t="str">
        <f>IF(FN_MC!Y153="","*",FN_MC!Y153)</f>
        <v>OPORTUNIDADE</v>
      </c>
      <c r="C151" s="121">
        <f>IF(FN_MC!B153="","*",FN_MC!B153)</f>
        <v>46003</v>
      </c>
      <c r="D151" s="121" t="str">
        <f>IF(FN_MC!D153="","*",FN_MC!D153)</f>
        <v>V86</v>
      </c>
      <c r="E151" s="121" t="str">
        <f>IF(FN_MC!H153="","*",FN_MC!H153)</f>
        <v>TID2</v>
      </c>
      <c r="F151" s="137" t="str">
        <f>IF(FN_MC!M153="","*",FN_MC!M153)</f>
        <v>TID-TVI</v>
      </c>
      <c r="G151" s="121" t="str">
        <f>IF(FN_MC!I153="","*",FN_MC!I153)</f>
        <v>TID2</v>
      </c>
      <c r="H151" s="121" t="str">
        <f>IF(FN_MC!AB153="","*",FN_MC!AB153)</f>
        <v>FIXO</v>
      </c>
      <c r="I151" s="121" t="str">
        <f>IF(FN_MC!AC153="","*",FN_MC!AC153)</f>
        <v>ACIONAMENTO</v>
      </c>
      <c r="J151" s="122">
        <f>IF(FN_MC!AA153="","*",FN_MC!AA153)</f>
        <v>1</v>
      </c>
      <c r="K151" s="134">
        <f>IF(FN_MC!AD153="","*",FN_MC!AD153)</f>
        <v>0.39583333333333331</v>
      </c>
    </row>
    <row r="152" spans="2:11" s="123" customFormat="1">
      <c r="B152" s="120" t="str">
        <f>IF(FN_MC!Y154="","*",FN_MC!Y154)</f>
        <v>OPORTUNIDADE</v>
      </c>
      <c r="C152" s="121">
        <f>IF(FN_MC!B154="","*",FN_MC!B154)</f>
        <v>46003</v>
      </c>
      <c r="D152" s="121" t="str">
        <f>IF(FN_MC!D154="","*",FN_MC!D154)</f>
        <v>A66</v>
      </c>
      <c r="E152" s="121" t="str">
        <f>IF(FN_MC!H154="","*",FN_MC!H154)</f>
        <v>TID201</v>
      </c>
      <c r="F152" s="137" t="str">
        <f>IF(FN_MC!M154="","*",FN_MC!M154)</f>
        <v>TID-TIN</v>
      </c>
      <c r="G152" s="121" t="str">
        <f>IF(FN_MC!I154="","*",FN_MC!I154)</f>
        <v>TIN2</v>
      </c>
      <c r="H152" s="121" t="str">
        <f>IF(FN_MC!AB154="","*",FN_MC!AB154)</f>
        <v>FIXO</v>
      </c>
      <c r="I152" s="121" t="str">
        <f>IF(FN_MC!AC154="","*",FN_MC!AC154)</f>
        <v>ACIONAMENTO</v>
      </c>
      <c r="J152" s="122">
        <f>IF(FN_MC!AA154="","*",FN_MC!AA154)</f>
        <v>1</v>
      </c>
      <c r="K152" s="134">
        <f>IF(FN_MC!AD154="","*",FN_MC!AD154)</f>
        <v>0.33333333333333331</v>
      </c>
    </row>
    <row r="153" spans="2:11" s="123" customFormat="1">
      <c r="B153" s="120" t="str">
        <f>IF(FN_MC!Y155="","*",FN_MC!Y155)</f>
        <v>OPORTUNIDADE</v>
      </c>
      <c r="C153" s="121">
        <f>IF(FN_MC!B155="","*",FN_MC!B155)</f>
        <v>46003</v>
      </c>
      <c r="D153" s="121" t="str">
        <f>IF(FN_MC!D155="","*",FN_MC!D155)</f>
        <v>V93</v>
      </c>
      <c r="E153" s="121" t="str">
        <f>IF(FN_MC!H155="","*",FN_MC!H155)</f>
        <v>ZFH2</v>
      </c>
      <c r="F153" s="137" t="str">
        <f>IF(FN_MC!M155="","*",FN_MC!M155)</f>
        <v>ZQY-ZFH</v>
      </c>
      <c r="G153" s="121" t="str">
        <f>IF(FN_MC!I155="","*",FN_MC!I155)</f>
        <v>ZIQ2</v>
      </c>
      <c r="H153" s="121" t="str">
        <f>IF(FN_MC!AB155="","*",FN_MC!AB155)</f>
        <v>FIXO</v>
      </c>
      <c r="I153" s="121" t="str">
        <f>IF(FN_MC!AC155="","*",FN_MC!AC155)</f>
        <v>ACIONAMENTO</v>
      </c>
      <c r="J153" s="122">
        <f>IF(FN_MC!AA155="","*",FN_MC!AA155)</f>
        <v>1</v>
      </c>
      <c r="K153" s="134">
        <f>IF(FN_MC!AD155="","*",FN_MC!AD155)</f>
        <v>0.375</v>
      </c>
    </row>
    <row r="154" spans="2:11" s="123" customFormat="1">
      <c r="B154" s="120" t="str">
        <f>IF(FN_MC!Y156="","*",FN_MC!Y156)</f>
        <v>OPORTUNIDADE</v>
      </c>
      <c r="C154" s="121">
        <f>IF(FN_MC!B156="","*",FN_MC!B156)</f>
        <v>46003</v>
      </c>
      <c r="D154" s="121" t="str">
        <f>IF(FN_MC!D156="","*",FN_MC!D156)</f>
        <v>V42</v>
      </c>
      <c r="E154" s="121" t="str">
        <f>IF(FN_MC!H156="","*",FN_MC!H156)</f>
        <v>ZGT1</v>
      </c>
      <c r="F154" s="137" t="str">
        <f>IF(FN_MC!M156="","*",FN_MC!M156)</f>
        <v>ZRI-ZGT</v>
      </c>
      <c r="G154" s="121" t="str">
        <f>IF(FN_MC!I156="","*",FN_MC!I156)</f>
        <v>ZGT1</v>
      </c>
      <c r="H154" s="121" t="str">
        <f>IF(FN_MC!AB156="","*",FN_MC!AB156)</f>
        <v>FIXO</v>
      </c>
      <c r="I154" s="121" t="str">
        <f>IF(FN_MC!AC156="","*",FN_MC!AC156)</f>
        <v>ACIONAMENTO</v>
      </c>
      <c r="J154" s="122">
        <f>IF(FN_MC!AA156="","*",FN_MC!AA156)</f>
        <v>1</v>
      </c>
      <c r="K154" s="134">
        <f>IF(FN_MC!AD156="","*",FN_MC!AD156)</f>
        <v>0.3125</v>
      </c>
    </row>
    <row r="155" spans="2:11" s="123" customFormat="1">
      <c r="B155" s="120" t="str">
        <f>IF(FN_MC!Y157="","*",FN_MC!Y157)</f>
        <v>OPORTUNIDADE</v>
      </c>
      <c r="C155" s="121">
        <f>IF(FN_MC!B157="","*",FN_MC!B157)</f>
        <v>46003</v>
      </c>
      <c r="D155" s="121" t="str">
        <f>IF(FN_MC!D157="","*",FN_MC!D157)</f>
        <v>A73</v>
      </c>
      <c r="E155" s="121" t="str">
        <f>IF(FN_MC!H157="","*",FN_MC!H157)</f>
        <v>ZTO261</v>
      </c>
      <c r="F155" s="137" t="str">
        <f>IF(FN_MC!M157="","*",FN_MC!M157)</f>
        <v>ZTO-ZXE</v>
      </c>
      <c r="G155" s="121" t="str">
        <f>IF(FN_MC!I157="","*",FN_MC!I157)</f>
        <v>ZXE2</v>
      </c>
      <c r="H155" s="121" t="str">
        <f>IF(FN_MC!AB157="","*",FN_MC!AB157)</f>
        <v>FIXO</v>
      </c>
      <c r="I155" s="121" t="str">
        <f>IF(FN_MC!AC157="","*",FN_MC!AC157)</f>
        <v>ACIONAMENTO</v>
      </c>
      <c r="J155" s="122">
        <f>IF(FN_MC!AA157="","*",FN_MC!AA157)</f>
        <v>1</v>
      </c>
      <c r="K155" s="134">
        <f>IF(FN_MC!AD157="","*",FN_MC!AD157)</f>
        <v>0.29166666666666669</v>
      </c>
    </row>
    <row r="156" spans="2:11" s="123" customFormat="1">
      <c r="B156" s="120" t="str">
        <f>IF(FN_MC!Y158="","*",FN_MC!Y158)</f>
        <v>OPORTUNIDADE</v>
      </c>
      <c r="C156" s="121">
        <f>IF(FN_MC!B158="","*",FN_MC!B158)</f>
        <v>46003</v>
      </c>
      <c r="D156" s="121" t="str">
        <f>IF(FN_MC!D158="","*",FN_MC!D158)</f>
        <v xml:space="preserve">TURMA FIXA VIA </v>
      </c>
      <c r="E156" s="121" t="str">
        <f>IF(FN_MC!H158="","*",FN_MC!H158)</f>
        <v>PPGPTR</v>
      </c>
      <c r="F156" s="137" t="str">
        <f>IF(FN_MC!M158="","*",FN_MC!M158)</f>
        <v>PPG-PTR</v>
      </c>
      <c r="G156" s="121" t="str">
        <f>IF(FN_MC!I158="","*",FN_MC!I158)</f>
        <v>-</v>
      </c>
      <c r="H156" s="121" t="str">
        <f>IF(FN_MC!AB158="","*",FN_MC!AB158)</f>
        <v>-</v>
      </c>
      <c r="I156" s="121" t="str">
        <f>IF(FN_MC!AC158="","*",FN_MC!AC158)</f>
        <v>-</v>
      </c>
      <c r="J156" s="122" t="str">
        <f>IF(FN_MC!AA158="","*",FN_MC!AA158)</f>
        <v>-</v>
      </c>
      <c r="K156" s="134" t="str">
        <f>IF(FN_MC!AD158="","*",FN_MC!AD158)</f>
        <v>-</v>
      </c>
    </row>
    <row r="157" spans="2:11" s="123" customFormat="1">
      <c r="B157" s="120" t="str">
        <f>IF(FN_MC!Y159="","*",FN_MC!Y159)</f>
        <v>OPORTUNIDADE</v>
      </c>
      <c r="C157" s="121">
        <f>IF(FN_MC!B159="","*",FN_MC!B159)</f>
        <v>46003</v>
      </c>
      <c r="D157" s="121" t="str">
        <f>IF(FN_MC!D159="","*",FN_MC!D159)</f>
        <v>A20</v>
      </c>
      <c r="E157" s="121" t="str">
        <f>IF(FN_MC!H159="","*",FN_MC!H159)</f>
        <v>PSS2</v>
      </c>
      <c r="F157" s="137" t="str">
        <f>IF(FN_MC!M159="","*",FN_MC!M159)</f>
        <v>PSS-PSG</v>
      </c>
      <c r="G157" s="121" t="str">
        <f>IF(FN_MC!I159="","*",FN_MC!I159)</f>
        <v>PSG2</v>
      </c>
      <c r="H157" s="121" t="str">
        <f>IF(FN_MC!AB159="","*",FN_MC!AB159)</f>
        <v>FIXO</v>
      </c>
      <c r="I157" s="121" t="str">
        <f>IF(FN_MC!AC159="","*",FN_MC!AC159)</f>
        <v>ACIONAMENTO</v>
      </c>
      <c r="J157" s="122">
        <f>IF(FN_MC!AA159="","*",FN_MC!AA159)</f>
        <v>1</v>
      </c>
      <c r="K157" s="134">
        <f>IF(FN_MC!AD159="","*",FN_MC!AD159)</f>
        <v>0.375</v>
      </c>
    </row>
    <row r="158" spans="2:11" s="123" customFormat="1">
      <c r="B158" s="120" t="str">
        <f>IF(FN_MC!Y160="","*",FN_MC!Y160)</f>
        <v>*</v>
      </c>
      <c r="C158" s="121" t="str">
        <f>IF(FN_MC!B160="","*",FN_MC!B160)</f>
        <v>*</v>
      </c>
      <c r="D158" s="121" t="str">
        <f>IF(FN_MC!D160="","*",FN_MC!D160)</f>
        <v>*</v>
      </c>
      <c r="E158" s="121" t="str">
        <f>IF(FN_MC!H160="","*",FN_MC!H160)</f>
        <v>*</v>
      </c>
      <c r="F158" s="137" t="str">
        <f>IF(FN_MC!M160="","*",FN_MC!M160)</f>
        <v>-</v>
      </c>
      <c r="G158" s="121" t="str">
        <f>IF(FN_MC!I160="","*",FN_MC!I160)</f>
        <v>*</v>
      </c>
      <c r="H158" s="121" t="str">
        <f>IF(FN_MC!AB160="","*",FN_MC!AB160)</f>
        <v>*</v>
      </c>
      <c r="I158" s="121" t="str">
        <f>IF(FN_MC!AC160="","*",FN_MC!AC160)</f>
        <v>*</v>
      </c>
      <c r="J158" s="122" t="str">
        <f>IF(FN_MC!AA160="","*",FN_MC!AA160)</f>
        <v>*</v>
      </c>
      <c r="K158" s="134" t="str">
        <f>IF(FN_MC!AD160="","*",FN_MC!AD160)</f>
        <v>*</v>
      </c>
    </row>
    <row r="159" spans="2:11" s="123" customFormat="1">
      <c r="B159" s="120" t="str">
        <f>IF(FN_MC!Y161="","*",FN_MC!Y161)</f>
        <v>*</v>
      </c>
      <c r="C159" s="121" t="str">
        <f>IF(FN_MC!B161="","*",FN_MC!B161)</f>
        <v>*</v>
      </c>
      <c r="D159" s="121" t="str">
        <f>IF(FN_MC!D161="","*",FN_MC!D161)</f>
        <v>*</v>
      </c>
      <c r="E159" s="121" t="str">
        <f>IF(FN_MC!H161="","*",FN_MC!H161)</f>
        <v>*</v>
      </c>
      <c r="F159" s="137" t="str">
        <f>IF(FN_MC!M161="","*",FN_MC!M161)</f>
        <v>-</v>
      </c>
      <c r="G159" s="121" t="str">
        <f>IF(FN_MC!I161="","*",FN_MC!I161)</f>
        <v>*</v>
      </c>
      <c r="H159" s="121" t="str">
        <f>IF(FN_MC!AB161="","*",FN_MC!AB161)</f>
        <v>*</v>
      </c>
      <c r="I159" s="121" t="str">
        <f>IF(FN_MC!AC161="","*",FN_MC!AC161)</f>
        <v>*</v>
      </c>
      <c r="J159" s="122" t="str">
        <f>IF(FN_MC!AA161="","*",FN_MC!AA161)</f>
        <v>*</v>
      </c>
      <c r="K159" s="134" t="str">
        <f>IF(FN_MC!AD161="","*",FN_MC!AD161)</f>
        <v>*</v>
      </c>
    </row>
    <row r="160" spans="2:11" s="123" customFormat="1">
      <c r="B160" s="120" t="str">
        <f>IF(FN_MC!Y162="","*",FN_MC!Y162)</f>
        <v>*</v>
      </c>
      <c r="C160" s="121">
        <f>IF(FN_MC!B162="","*",FN_MC!B162)</f>
        <v>46004</v>
      </c>
      <c r="D160" s="121" t="str">
        <f>IF(FN_MC!D162="","*",FN_MC!D162)</f>
        <v>A62</v>
      </c>
      <c r="E160" s="121" t="str">
        <f>IF(FN_MC!H162="","*",FN_MC!H162)</f>
        <v>TIN</v>
      </c>
      <c r="F160" s="137" t="str">
        <f>IF(FN_MC!M162="","*",FN_MC!M162)</f>
        <v>TIN</v>
      </c>
      <c r="G160" s="121" t="str">
        <f>IF(FN_MC!I162="","*",FN_MC!I162)</f>
        <v>TSJ</v>
      </c>
      <c r="H160" s="121" t="str">
        <f>IF(FN_MC!AB162="","*",FN_MC!AB162)</f>
        <v>*</v>
      </c>
      <c r="I160" s="121" t="str">
        <f>IF(FN_MC!AC162="","*",FN_MC!AC162)</f>
        <v>*</v>
      </c>
      <c r="J160" s="122" t="str">
        <f>IF(FN_MC!AA162="","*",FN_MC!AA162)</f>
        <v>*</v>
      </c>
      <c r="K160" s="134" t="str">
        <f>IF(FN_MC!AD162="","*",FN_MC!AD162)</f>
        <v>*</v>
      </c>
    </row>
    <row r="161" spans="2:11" s="123" customFormat="1">
      <c r="B161" s="120" t="str">
        <f>IF(FN_MC!Y163="","*",FN_MC!Y163)</f>
        <v>*</v>
      </c>
      <c r="C161" s="121">
        <f>IF(FN_MC!B163="","*",FN_MC!B163)</f>
        <v>46004</v>
      </c>
      <c r="D161" s="121" t="str">
        <f>IF(FN_MC!D163="","*",FN_MC!D163)</f>
        <v>W70</v>
      </c>
      <c r="E161" s="121" t="str">
        <f>IF(FN_MC!H163="","*",FN_MC!H163)</f>
        <v>-</v>
      </c>
      <c r="F161" s="137" t="str">
        <f>IF(FN_MC!M163="","*",FN_MC!M163)</f>
        <v>TGR-TBE</v>
      </c>
      <c r="G161" s="121" t="str">
        <f>IF(FN_MC!I163="","*",FN_MC!I163)</f>
        <v>TGR</v>
      </c>
      <c r="H161" s="121" t="str">
        <f>IF(FN_MC!AB163="","*",FN_MC!AB163)</f>
        <v>FIXO</v>
      </c>
      <c r="I161" s="121" t="str">
        <f>IF(FN_MC!AC163="","*",FN_MC!AC163)</f>
        <v>ACIONAMENTO</v>
      </c>
      <c r="J161" s="122" t="str">
        <f>IF(FN_MC!AA163="","*",FN_MC!AA163)</f>
        <v>2 (Ênio+Daniel)</v>
      </c>
      <c r="K161" s="134">
        <f>IF(FN_MC!AD163="","*",FN_MC!AD163)</f>
        <v>0.3125</v>
      </c>
    </row>
    <row r="162" spans="2:11" s="123" customFormat="1">
      <c r="B162" s="120" t="str">
        <f>IF(FN_MC!Y164="","*",FN_MC!Y164)</f>
        <v>*</v>
      </c>
      <c r="C162" s="121">
        <f>IF(FN_MC!B164="","*",FN_MC!B164)</f>
        <v>46004</v>
      </c>
      <c r="D162" s="121" t="str">
        <f>IF(FN_MC!D164="","*",FN_MC!D164)</f>
        <v>MARCOS (TF-520)</v>
      </c>
      <c r="E162" s="121" t="str">
        <f>IF(FN_MC!H164="","*",FN_MC!H164)</f>
        <v>TRC1</v>
      </c>
      <c r="F162" s="137" t="str">
        <f>IF(FN_MC!M164="","*",FN_MC!M164)</f>
        <v>TRC</v>
      </c>
      <c r="G162" s="121" t="str">
        <f>IF(FN_MC!I164="","*",FN_MC!I164)</f>
        <v>-</v>
      </c>
      <c r="H162" s="121" t="str">
        <f>IF(FN_MC!AB164="","*",FN_MC!AB164)</f>
        <v>-</v>
      </c>
      <c r="I162" s="121" t="str">
        <f>IF(FN_MC!AC164="","*",FN_MC!AC164)</f>
        <v>-</v>
      </c>
      <c r="J162" s="122" t="str">
        <f>IF(FN_MC!AA164="","*",FN_MC!AA164)</f>
        <v>-</v>
      </c>
      <c r="K162" s="134" t="str">
        <f>IF(FN_MC!AD164="","*",FN_MC!AD164)</f>
        <v>-</v>
      </c>
    </row>
    <row r="163" spans="2:11" s="123" customFormat="1">
      <c r="B163" s="120" t="str">
        <f>IF(FN_MC!Y165="","*",FN_MC!Y165)</f>
        <v>*</v>
      </c>
      <c r="C163" s="121">
        <f>IF(FN_MC!B165="","*",FN_MC!B165)</f>
        <v>46004</v>
      </c>
      <c r="D163" s="121" t="str">
        <f>IF(FN_MC!D165="","*",FN_MC!D165)</f>
        <v>V86</v>
      </c>
      <c r="E163" s="121" t="str">
        <f>IF(FN_MC!H165="","*",FN_MC!H165)</f>
        <v>TID2</v>
      </c>
      <c r="F163" s="137" t="str">
        <f>IF(FN_MC!M165="","*",FN_MC!M165)</f>
        <v>TID-TVI</v>
      </c>
      <c r="G163" s="121" t="str">
        <f>IF(FN_MC!I165="","*",FN_MC!I165)</f>
        <v>TID2</v>
      </c>
      <c r="H163" s="121" t="str">
        <f>IF(FN_MC!AB165="","*",FN_MC!AB165)</f>
        <v>FIXO</v>
      </c>
      <c r="I163" s="121" t="str">
        <f>IF(FN_MC!AC165="","*",FN_MC!AC165)</f>
        <v>ACIONAMENTO</v>
      </c>
      <c r="J163" s="122">
        <f>IF(FN_MC!AA165="","*",FN_MC!AA165)</f>
        <v>1</v>
      </c>
      <c r="K163" s="134">
        <f>IF(FN_MC!AD165="","*",FN_MC!AD165)</f>
        <v>0.39583333333333331</v>
      </c>
    </row>
    <row r="164" spans="2:11" s="123" customFormat="1">
      <c r="B164" s="120" t="str">
        <f>IF(FN_MC!Y166="","*",FN_MC!Y166)</f>
        <v>*</v>
      </c>
      <c r="C164" s="121">
        <f>IF(FN_MC!B166="","*",FN_MC!B166)</f>
        <v>46004</v>
      </c>
      <c r="D164" s="121" t="str">
        <f>IF(FN_MC!D166="","*",FN_MC!D166)</f>
        <v>V42</v>
      </c>
      <c r="E164" s="121" t="str">
        <f>IF(FN_MC!H166="","*",FN_MC!H166)</f>
        <v>ZGT1</v>
      </c>
      <c r="F164" s="137" t="str">
        <f>IF(FN_MC!M166="","*",FN_MC!M166)</f>
        <v>ZRI-ZGT</v>
      </c>
      <c r="G164" s="121" t="str">
        <f>IF(FN_MC!I166="","*",FN_MC!I166)</f>
        <v>ZGT1</v>
      </c>
      <c r="H164" s="121" t="str">
        <f>IF(FN_MC!AB166="","*",FN_MC!AB166)</f>
        <v>FIXO</v>
      </c>
      <c r="I164" s="121" t="str">
        <f>IF(FN_MC!AC166="","*",FN_MC!AC166)</f>
        <v>ACIONAMENTO</v>
      </c>
      <c r="J164" s="122">
        <f>IF(FN_MC!AA166="","*",FN_MC!AA166)</f>
        <v>1</v>
      </c>
      <c r="K164" s="134">
        <f>IF(FN_MC!AD166="","*",FN_MC!AD166)</f>
        <v>0.3125</v>
      </c>
    </row>
    <row r="165" spans="2:11" s="123" customFormat="1">
      <c r="B165" s="120" t="str">
        <f>IF(FN_MC!Y167="","*",FN_MC!Y167)</f>
        <v>*</v>
      </c>
      <c r="C165" s="121">
        <f>IF(FN_MC!B167="","*",FN_MC!B167)</f>
        <v>46004</v>
      </c>
      <c r="D165" s="121" t="str">
        <f>IF(FN_MC!D167="","*",FN_MC!D167)</f>
        <v>V93</v>
      </c>
      <c r="E165" s="121" t="str">
        <f>IF(FN_MC!H167="","*",FN_MC!H167)</f>
        <v>ZFH2</v>
      </c>
      <c r="F165" s="137" t="str">
        <f>IF(FN_MC!M167="","*",FN_MC!M167)</f>
        <v>ZQY-ZFH</v>
      </c>
      <c r="G165" s="121" t="str">
        <f>IF(FN_MC!I167="","*",FN_MC!I167)</f>
        <v>ZIQ2</v>
      </c>
      <c r="H165" s="121" t="str">
        <f>IF(FN_MC!AB167="","*",FN_MC!AB167)</f>
        <v>FIXO</v>
      </c>
      <c r="I165" s="121" t="str">
        <f>IF(FN_MC!AC167="","*",FN_MC!AC167)</f>
        <v>ACIONAMENTO</v>
      </c>
      <c r="J165" s="122">
        <f>IF(FN_MC!AA167="","*",FN_MC!AA167)</f>
        <v>1</v>
      </c>
      <c r="K165" s="134">
        <f>IF(FN_MC!AD167="","*",FN_MC!AD167)</f>
        <v>0.375</v>
      </c>
    </row>
    <row r="166" spans="2:11" s="123" customFormat="1">
      <c r="B166" s="120" t="str">
        <f>IF(FN_MC!Y168="","*",FN_MC!Y168)</f>
        <v>*</v>
      </c>
      <c r="C166" s="121" t="str">
        <f>IF(FN_MC!B168="","*",FN_MC!B168)</f>
        <v>*</v>
      </c>
      <c r="D166" s="121" t="str">
        <f>IF(FN_MC!D168="","*",FN_MC!D168)</f>
        <v>*</v>
      </c>
      <c r="E166" s="121" t="str">
        <f>IF(FN_MC!H168="","*",FN_MC!H168)</f>
        <v>*</v>
      </c>
      <c r="F166" s="137" t="str">
        <f>IF(FN_MC!M168="","*",FN_MC!M168)</f>
        <v>-</v>
      </c>
      <c r="G166" s="121" t="str">
        <f>IF(FN_MC!I168="","*",FN_MC!I168)</f>
        <v>*</v>
      </c>
      <c r="H166" s="121" t="str">
        <f>IF(FN_MC!AB168="","*",FN_MC!AB168)</f>
        <v>*</v>
      </c>
      <c r="I166" s="121" t="str">
        <f>IF(FN_MC!AC168="","*",FN_MC!AC168)</f>
        <v>*</v>
      </c>
      <c r="J166" s="122" t="str">
        <f>IF(FN_MC!AA168="","*",FN_MC!AA168)</f>
        <v>*</v>
      </c>
      <c r="K166" s="134" t="str">
        <f>IF(FN_MC!AD168="","*",FN_MC!AD168)</f>
        <v>*</v>
      </c>
    </row>
    <row r="167" spans="2:11" s="123" customFormat="1">
      <c r="B167" s="120" t="str">
        <f>IF(FN_MC!Y169="","*",FN_MC!Y169)</f>
        <v>*</v>
      </c>
      <c r="C167" s="121">
        <f>IF(FN_MC!B169="","*",FN_MC!B169)</f>
        <v>46005</v>
      </c>
      <c r="D167" s="121" t="str">
        <f>IF(FN_MC!D169="","*",FN_MC!D169)</f>
        <v>V86</v>
      </c>
      <c r="E167" s="121" t="str">
        <f>IF(FN_MC!H169="","*",FN_MC!H169)</f>
        <v>TID2</v>
      </c>
      <c r="F167" s="137" t="str">
        <f>IF(FN_MC!M169="","*",FN_MC!M169)</f>
        <v>TID-TVI</v>
      </c>
      <c r="G167" s="121" t="str">
        <f>IF(FN_MC!I169="","*",FN_MC!I169)</f>
        <v>TID2</v>
      </c>
      <c r="H167" s="121" t="str">
        <f>IF(FN_MC!AB169="","*",FN_MC!AB169)</f>
        <v>FIXO</v>
      </c>
      <c r="I167" s="121" t="str">
        <f>IF(FN_MC!AC169="","*",FN_MC!AC169)</f>
        <v>ACIONAMENTO</v>
      </c>
      <c r="J167" s="122">
        <f>IF(FN_MC!AA169="","*",FN_MC!AA169)</f>
        <v>1</v>
      </c>
      <c r="K167" s="134">
        <f>IF(FN_MC!AD169="","*",FN_MC!AD169)</f>
        <v>0.39583333333333331</v>
      </c>
    </row>
    <row r="168" spans="2:11" s="123" customFormat="1">
      <c r="B168" s="120" t="str">
        <f>IF(FN_MC!Y170="","*",FN_MC!Y170)</f>
        <v>*</v>
      </c>
      <c r="C168" s="121">
        <f>IF(FN_MC!B170="","*",FN_MC!B170)</f>
        <v>46005</v>
      </c>
      <c r="D168" s="121" t="str">
        <f>IF(FN_MC!D170="","*",FN_MC!D170)</f>
        <v>V42</v>
      </c>
      <c r="E168" s="121" t="str">
        <f>IF(FN_MC!H170="","*",FN_MC!H170)</f>
        <v>ZGT1</v>
      </c>
      <c r="F168" s="137" t="str">
        <f>IF(FN_MC!M170="","*",FN_MC!M170)</f>
        <v>ZGT-ZXE</v>
      </c>
      <c r="G168" s="121" t="str">
        <f>IF(FN_MC!I170="","*",FN_MC!I170)</f>
        <v>ZGT1</v>
      </c>
      <c r="H168" s="121" t="str">
        <f>IF(FN_MC!AB170="","*",FN_MC!AB170)</f>
        <v>FIXO</v>
      </c>
      <c r="I168" s="121" t="str">
        <f>IF(FN_MC!AC170="","*",FN_MC!AC170)</f>
        <v>ACIONAMENTO</v>
      </c>
      <c r="J168" s="122">
        <f>IF(FN_MC!AA170="","*",FN_MC!AA170)</f>
        <v>1</v>
      </c>
      <c r="K168" s="134">
        <f>IF(FN_MC!AD170="","*",FN_MC!AD170)</f>
        <v>0.3125</v>
      </c>
    </row>
    <row r="169" spans="2:11" s="123" customFormat="1">
      <c r="B169" s="120" t="str">
        <f>IF(FN_MC!Y171="","*",FN_MC!Y171)</f>
        <v>*</v>
      </c>
      <c r="C169" s="121">
        <f>IF(FN_MC!B171="","*",FN_MC!B171)</f>
        <v>46005</v>
      </c>
      <c r="D169" s="121" t="str">
        <f>IF(FN_MC!D171="","*",FN_MC!D171)</f>
        <v>V93</v>
      </c>
      <c r="E169" s="121" t="str">
        <f>IF(FN_MC!H171="","*",FN_MC!H171)</f>
        <v>ZFH2</v>
      </c>
      <c r="F169" s="137" t="str">
        <f>IF(FN_MC!M171="","*",FN_MC!M171)</f>
        <v>ZQY-ZFH</v>
      </c>
      <c r="G169" s="121" t="str">
        <f>IF(FN_MC!I171="","*",FN_MC!I171)</f>
        <v>ZIQ2</v>
      </c>
      <c r="H169" s="121" t="str">
        <f>IF(FN_MC!AB171="","*",FN_MC!AB171)</f>
        <v>FIXO</v>
      </c>
      <c r="I169" s="121" t="str">
        <f>IF(FN_MC!AC171="","*",FN_MC!AC171)</f>
        <v>ACIONAMENTO</v>
      </c>
      <c r="J169" s="122">
        <f>IF(FN_MC!AA171="","*",FN_MC!AA171)</f>
        <v>1</v>
      </c>
      <c r="K169" s="134">
        <f>IF(FN_MC!AD171="","*",FN_MC!AD171)</f>
        <v>0.375</v>
      </c>
    </row>
    <row r="170" spans="2:11" s="123" customFormat="1">
      <c r="B170" s="120" t="str">
        <f>IF(FN_MC!Y172="","*",FN_MC!Y172)</f>
        <v>*</v>
      </c>
      <c r="C170" s="121" t="str">
        <f>IF(FN_MC!B172="","*",FN_MC!B172)</f>
        <v>*</v>
      </c>
      <c r="D170" s="121" t="str">
        <f>IF(FN_MC!D172="","*",FN_MC!D172)</f>
        <v>*</v>
      </c>
      <c r="E170" s="121" t="str">
        <f>IF(FN_MC!H172="","*",FN_MC!H172)</f>
        <v>*</v>
      </c>
      <c r="F170" s="137" t="str">
        <f>IF(FN_MC!M172="","*",FN_MC!M172)</f>
        <v>-</v>
      </c>
      <c r="G170" s="121" t="str">
        <f>IF(FN_MC!I172="","*",FN_MC!I172)</f>
        <v>*</v>
      </c>
      <c r="H170" s="121" t="str">
        <f>IF(FN_MC!AB172="","*",FN_MC!AB172)</f>
        <v>*</v>
      </c>
      <c r="I170" s="121" t="str">
        <f>IF(FN_MC!AC172="","*",FN_MC!AC172)</f>
        <v>*</v>
      </c>
      <c r="J170" s="122" t="str">
        <f>IF(FN_MC!AA172="","*",FN_MC!AA172)</f>
        <v>*</v>
      </c>
      <c r="K170" s="134" t="str">
        <f>IF(FN_MC!AD172="","*",FN_MC!AD172)</f>
        <v>*</v>
      </c>
    </row>
    <row r="171" spans="2:11" s="123" customFormat="1">
      <c r="B171" s="120" t="str">
        <f>IF(FN_MC!Y173="","*",FN_MC!Y173)</f>
        <v>*</v>
      </c>
      <c r="C171" s="121" t="str">
        <f>IF(FN_MC!B173="","*",FN_MC!B173)</f>
        <v>*</v>
      </c>
      <c r="D171" s="121" t="str">
        <f>IF(FN_MC!D173="","*",FN_MC!D173)</f>
        <v>*</v>
      </c>
      <c r="E171" s="121" t="str">
        <f>IF(FN_MC!H173="","*",FN_MC!H173)</f>
        <v>*</v>
      </c>
      <c r="F171" s="137" t="str">
        <f>IF(FN_MC!M173="","*",FN_MC!M173)</f>
        <v>-</v>
      </c>
      <c r="G171" s="121" t="str">
        <f>IF(FN_MC!I173="","*",FN_MC!I173)</f>
        <v>*</v>
      </c>
      <c r="H171" s="121" t="str">
        <f>IF(FN_MC!AB173="","*",FN_MC!AB173)</f>
        <v>*</v>
      </c>
      <c r="I171" s="121" t="str">
        <f>IF(FN_MC!AC173="","*",FN_MC!AC173)</f>
        <v>*</v>
      </c>
      <c r="J171" s="122" t="str">
        <f>IF(FN_MC!AA173="","*",FN_MC!AA173)</f>
        <v>*</v>
      </c>
      <c r="K171" s="134" t="str">
        <f>IF(FN_MC!AD173="","*",FN_MC!AD173)</f>
        <v>*</v>
      </c>
    </row>
    <row r="172" spans="2:11" s="123" customFormat="1">
      <c r="B172" s="120" t="str">
        <f>IF(FN_MC!Y174="","*",FN_MC!Y174)</f>
        <v>*</v>
      </c>
      <c r="C172" s="121">
        <f>IF(FN_MC!B174="","*",FN_MC!B174)</f>
        <v>46006</v>
      </c>
      <c r="D172" s="121" t="str">
        <f>IF(FN_MC!D174="","*",FN_MC!D174)</f>
        <v>A80</v>
      </c>
      <c r="E172" s="121" t="str">
        <f>IF(FN_MC!H174="","*",FN_MC!H174)</f>
        <v>TRO</v>
      </c>
      <c r="F172" s="137" t="str">
        <f>IF(FN_MC!M174="","*",FN_MC!M174)</f>
        <v>TRO-TGR</v>
      </c>
      <c r="G172" s="121" t="str">
        <f>IF(FN_MC!I174="","*",FN_MC!I174)</f>
        <v>TGR</v>
      </c>
      <c r="H172" s="121" t="str">
        <f>IF(FN_MC!AB174="","*",FN_MC!AB174)</f>
        <v>FIXO</v>
      </c>
      <c r="I172" s="121" t="str">
        <f>IF(FN_MC!AC174="","*",FN_MC!AC174)</f>
        <v>ACIONAMENTO</v>
      </c>
      <c r="J172" s="122" t="str">
        <f>IF(FN_MC!AA174="","*",FN_MC!AA174)</f>
        <v>-</v>
      </c>
      <c r="K172" s="134" t="str">
        <f>IF(FN_MC!AD174="","*",FN_MC!AD174)</f>
        <v>-</v>
      </c>
    </row>
    <row r="173" spans="2:11" s="123" customFormat="1">
      <c r="B173" s="120" t="str">
        <f>IF(FN_MC!Y175="","*",FN_MC!Y175)</f>
        <v>*</v>
      </c>
      <c r="C173" s="121">
        <f>IF(FN_MC!B175="","*",FN_MC!B175)</f>
        <v>46006</v>
      </c>
      <c r="D173" s="121" t="str">
        <f>IF(FN_MC!D175="","*",FN_MC!D175)</f>
        <v>W70</v>
      </c>
      <c r="E173" s="121" t="str">
        <f>IF(FN_MC!H175="","*",FN_MC!H175)</f>
        <v>TGR2</v>
      </c>
      <c r="F173" s="137" t="str">
        <f>IF(FN_MC!M175="","*",FN_MC!M175)</f>
        <v>TGR-TBE</v>
      </c>
      <c r="G173" s="121" t="str">
        <f>IF(FN_MC!I175="","*",FN_MC!I175)</f>
        <v>TGR2</v>
      </c>
      <c r="H173" s="121" t="str">
        <f>IF(FN_MC!AB175="","*",FN_MC!AB175)</f>
        <v>FIXO</v>
      </c>
      <c r="I173" s="121" t="str">
        <f>IF(FN_MC!AC175="","*",FN_MC!AC175)</f>
        <v>ACIONAMENTO</v>
      </c>
      <c r="J173" s="122" t="str">
        <f>IF(FN_MC!AA175="","*",FN_MC!AA175)</f>
        <v>2 (Ênio+Daniel)</v>
      </c>
      <c r="K173" s="134">
        <f>IF(FN_MC!AD175="","*",FN_MC!AD175)</f>
        <v>0.3125</v>
      </c>
    </row>
    <row r="174" spans="2:11" s="123" customFormat="1">
      <c r="B174" s="120" t="str">
        <f>IF(FN_MC!Y176="","*",FN_MC!Y176)</f>
        <v>*</v>
      </c>
      <c r="C174" s="121">
        <f>IF(FN_MC!B176="","*",FN_MC!B176)</f>
        <v>46006</v>
      </c>
      <c r="D174" s="121" t="str">
        <f>IF(FN_MC!D176="","*",FN_MC!D176)</f>
        <v>W50</v>
      </c>
      <c r="E174" s="121" t="str">
        <f>IF(FN_MC!H176="","*",FN_MC!H176)</f>
        <v xml:space="preserve">TCS2 </v>
      </c>
      <c r="F174" s="137" t="str">
        <f>IF(FN_MC!M176="","*",FN_MC!M176)</f>
        <v>TCS</v>
      </c>
      <c r="G174" s="121" t="str">
        <f>IF(FN_MC!I176="","*",FN_MC!I176)</f>
        <v>TCS2</v>
      </c>
      <c r="H174" s="121" t="str">
        <f>IF(FN_MC!AB176="","*",FN_MC!AB176)</f>
        <v>FIXO</v>
      </c>
      <c r="I174" s="121" t="str">
        <f>IF(FN_MC!AC176="","*",FN_MC!AC176)</f>
        <v>ACIONAMENTO</v>
      </c>
      <c r="J174" s="122" t="str">
        <f>IF(FN_MC!AA176="","*",FN_MC!AA176)</f>
        <v>2 Alex e Maicon</v>
      </c>
      <c r="K174" s="134">
        <f>IF(FN_MC!AD176="","*",FN_MC!AD176)</f>
        <v>0.25</v>
      </c>
    </row>
    <row r="175" spans="2:11" s="123" customFormat="1">
      <c r="B175" s="120" t="str">
        <f>IF(FN_MC!Y177="","*",FN_MC!Y177)</f>
        <v>*</v>
      </c>
      <c r="C175" s="121">
        <f>IF(FN_MC!B177="","*",FN_MC!B177)</f>
        <v>46006</v>
      </c>
      <c r="D175" s="121" t="str">
        <f>IF(FN_MC!D177="","*",FN_MC!D177)</f>
        <v>V86</v>
      </c>
      <c r="E175" s="121" t="str">
        <f>IF(FN_MC!H177="","*",FN_MC!H177)</f>
        <v>TID2</v>
      </c>
      <c r="F175" s="137" t="str">
        <f>IF(FN_MC!M177="","*",FN_MC!M177)</f>
        <v>TID-TVI</v>
      </c>
      <c r="G175" s="121" t="str">
        <f>IF(FN_MC!I177="","*",FN_MC!I177)</f>
        <v>TID2</v>
      </c>
      <c r="H175" s="121" t="str">
        <f>IF(FN_MC!AB177="","*",FN_MC!AB177)</f>
        <v>FIXO</v>
      </c>
      <c r="I175" s="121" t="str">
        <f>IF(FN_MC!AC177="","*",FN_MC!AC177)</f>
        <v>ACIONAMENTO</v>
      </c>
      <c r="J175" s="122">
        <f>IF(FN_MC!AA177="","*",FN_MC!AA177)</f>
        <v>1</v>
      </c>
      <c r="K175" s="134">
        <f>IF(FN_MC!AD177="","*",FN_MC!AD177)</f>
        <v>0.39583333333333331</v>
      </c>
    </row>
    <row r="176" spans="2:11" s="123" customFormat="1">
      <c r="B176" s="120" t="str">
        <f>IF(FN_MC!Y178="","*",FN_MC!Y178)</f>
        <v>*</v>
      </c>
      <c r="C176" s="121">
        <f>IF(FN_MC!B178="","*",FN_MC!B178)</f>
        <v>46006</v>
      </c>
      <c r="D176" s="121" t="str">
        <f>IF(FN_MC!D178="","*",FN_MC!D178)</f>
        <v>A60</v>
      </c>
      <c r="E176" s="121" t="str">
        <f>IF(FN_MC!H178="","*",FN_MC!H178)</f>
        <v>TMI</v>
      </c>
      <c r="F176" s="137" t="str">
        <f>IF(FN_MC!M178="","*",FN_MC!M178)</f>
        <v>TMI-TCS</v>
      </c>
      <c r="G176" s="121" t="str">
        <f>IF(FN_MC!I178="","*",FN_MC!I178)</f>
        <v>TCS</v>
      </c>
      <c r="H176" s="121" t="str">
        <f>IF(FN_MC!AB178="","*",FN_MC!AB178)</f>
        <v>FIXO</v>
      </c>
      <c r="I176" s="121" t="str">
        <f>IF(FN_MC!AC178="","*",FN_MC!AC178)</f>
        <v>ACIONAMENTO</v>
      </c>
      <c r="J176" s="122">
        <f>IF(FN_MC!AA178="","*",FN_MC!AA178)</f>
        <v>1</v>
      </c>
      <c r="K176" s="134">
        <f>IF(FN_MC!AD178="","*",FN_MC!AD178)</f>
        <v>0.29166666666666669</v>
      </c>
    </row>
    <row r="177" spans="2:11" s="123" customFormat="1">
      <c r="B177" s="120" t="str">
        <f>IF(FN_MC!Y179="","*",FN_MC!Y179)</f>
        <v>*</v>
      </c>
      <c r="C177" s="121">
        <f>IF(FN_MC!B179="","*",FN_MC!B179)</f>
        <v>46006</v>
      </c>
      <c r="D177" s="121" t="str">
        <f>IF(FN_MC!D179="","*",FN_MC!D179)</f>
        <v>V42</v>
      </c>
      <c r="E177" s="121" t="str">
        <f>IF(FN_MC!H179="","*",FN_MC!H179)</f>
        <v>ZGT1</v>
      </c>
      <c r="F177" s="137" t="str">
        <f>IF(FN_MC!M179="","*",FN_MC!M179)</f>
        <v>ZGT-ZXE</v>
      </c>
      <c r="G177" s="121" t="str">
        <f>IF(FN_MC!I179="","*",FN_MC!I179)</f>
        <v>ZGT1</v>
      </c>
      <c r="H177" s="121" t="str">
        <f>IF(FN_MC!AB179="","*",FN_MC!AB179)</f>
        <v>FIXO</v>
      </c>
      <c r="I177" s="121" t="str">
        <f>IF(FN_MC!AC179="","*",FN_MC!AC179)</f>
        <v>ACIONAMENTO</v>
      </c>
      <c r="J177" s="122">
        <f>IF(FN_MC!AA179="","*",FN_MC!AA179)</f>
        <v>1</v>
      </c>
      <c r="K177" s="134">
        <f>IF(FN_MC!AD179="","*",FN_MC!AD179)</f>
        <v>0.3125</v>
      </c>
    </row>
    <row r="178" spans="2:11" s="123" customFormat="1">
      <c r="B178" s="120" t="str">
        <f>IF(FN_MC!Y180="","*",FN_MC!Y180)</f>
        <v>*</v>
      </c>
      <c r="C178" s="121">
        <f>IF(FN_MC!B180="","*",FN_MC!B180)</f>
        <v>46006</v>
      </c>
      <c r="D178" s="121" t="str">
        <f>IF(FN_MC!D180="","*",FN_MC!D180)</f>
        <v>E17</v>
      </c>
      <c r="E178" s="121" t="str">
        <f>IF(FN_MC!H180="","*",FN_MC!H180)</f>
        <v>ZDK1</v>
      </c>
      <c r="F178" s="137" t="str">
        <f>IF(FN_MC!M180="","*",FN_MC!M180)</f>
        <v>ZDK-ZVT</v>
      </c>
      <c r="G178" s="121" t="str">
        <f>IF(FN_MC!I180="","*",FN_MC!I180)</f>
        <v>ZDK1</v>
      </c>
      <c r="H178" s="121" t="str">
        <f>IF(FN_MC!AB180="","*",FN_MC!AB180)</f>
        <v>FIXO</v>
      </c>
      <c r="I178" s="121" t="str">
        <f>IF(FN_MC!AC180="","*",FN_MC!AC180)</f>
        <v>ACIONAMENTO</v>
      </c>
      <c r="J178" s="122" t="str">
        <f>IF(FN_MC!AA180="","*",FN_MC!AA180)</f>
        <v>-</v>
      </c>
      <c r="K178" s="134">
        <f>IF(FN_MC!AD180="","*",FN_MC!AD180)</f>
        <v>0.33333333333333331</v>
      </c>
    </row>
    <row r="179" spans="2:11" s="123" customFormat="1">
      <c r="B179" s="120" t="str">
        <f>IF(FN_MC!Y181="","*",FN_MC!Y181)</f>
        <v>*</v>
      </c>
      <c r="C179" s="121" t="str">
        <f>IF(FN_MC!B181="","*",FN_MC!B181)</f>
        <v>*</v>
      </c>
      <c r="D179" s="121" t="str">
        <f>IF(FN_MC!D181="","*",FN_MC!D181)</f>
        <v>E14</v>
      </c>
      <c r="E179" s="121" t="str">
        <f>IF(FN_MC!H181="","*",FN_MC!H181)</f>
        <v>ZIQ</v>
      </c>
      <c r="F179" s="137" t="str">
        <f>IF(FN_MC!M181="","*",FN_MC!M181)</f>
        <v>ZIQ-ZTR</v>
      </c>
      <c r="G179" s="121" t="str">
        <f>IF(FN_MC!I181="","*",FN_MC!I181)</f>
        <v>ZTR</v>
      </c>
      <c r="H179" s="121" t="str">
        <f>IF(FN_MC!AB181="","*",FN_MC!AB181)</f>
        <v>FIXO</v>
      </c>
      <c r="I179" s="121" t="str">
        <f>IF(FN_MC!AC181="","*",FN_MC!AC181)</f>
        <v>ACIONAMENTO</v>
      </c>
      <c r="J179" s="122">
        <f>IF(FN_MC!AA181="","*",FN_MC!AA181)</f>
        <v>1</v>
      </c>
      <c r="K179" s="134">
        <f>IF(FN_MC!AD181="","*",FN_MC!AD181)</f>
        <v>0.95833333333333337</v>
      </c>
    </row>
    <row r="180" spans="2:11" s="123" customFormat="1">
      <c r="B180" s="120" t="str">
        <f>IF(FN_MC!Y182="","*",FN_MC!Y182)</f>
        <v>*</v>
      </c>
      <c r="C180" s="121">
        <f>IF(FN_MC!B182="","*",FN_MC!B182)</f>
        <v>46006</v>
      </c>
      <c r="D180" s="121" t="str">
        <f>IF(FN_MC!D182="","*",FN_MC!D182)</f>
        <v>LEÔNCIO (TF-526)</v>
      </c>
      <c r="E180" s="121" t="str">
        <f>IF(FN_MC!H182="","*",FN_MC!H182)</f>
        <v>-</v>
      </c>
      <c r="F180" s="137" t="str">
        <f>IF(FN_MC!M182="","*",FN_MC!M182)</f>
        <v>PSI-PSL</v>
      </c>
      <c r="G180" s="121" t="str">
        <f>IF(FN_MC!I182="","*",FN_MC!I182)</f>
        <v>-</v>
      </c>
      <c r="H180" s="121" t="str">
        <f>IF(FN_MC!AB182="","*",FN_MC!AB182)</f>
        <v>-</v>
      </c>
      <c r="I180" s="121" t="str">
        <f>IF(FN_MC!AC182="","*",FN_MC!AC182)</f>
        <v>-</v>
      </c>
      <c r="J180" s="122" t="str">
        <f>IF(FN_MC!AA182="","*",FN_MC!AA182)</f>
        <v>-</v>
      </c>
      <c r="K180" s="134" t="str">
        <f>IF(FN_MC!AD182="","*",FN_MC!AD182)</f>
        <v>-</v>
      </c>
    </row>
    <row r="181" spans="2:11" s="123" customFormat="1">
      <c r="B181" s="120" t="str">
        <f>IF(FN_MC!Y183="","*",FN_MC!Y183)</f>
        <v>*</v>
      </c>
      <c r="C181" s="121">
        <f>IF(FN_MC!B183="","*",FN_MC!B183)</f>
        <v>46004</v>
      </c>
      <c r="D181" s="121" t="str">
        <f>IF(FN_MC!D183="","*",FN_MC!D183)</f>
        <v xml:space="preserve">TURMA FIXA VIA </v>
      </c>
      <c r="E181" s="121" t="str">
        <f>IF(FN_MC!H183="","*",FN_MC!H183)</f>
        <v>-</v>
      </c>
      <c r="F181" s="137" t="str">
        <f>IF(FN_MC!M183="","*",FN_MC!M183)</f>
        <v>PSI-PSL</v>
      </c>
      <c r="G181" s="121" t="str">
        <f>IF(FN_MC!I183="","*",FN_MC!I183)</f>
        <v>-</v>
      </c>
      <c r="H181" s="121" t="str">
        <f>IF(FN_MC!AB183="","*",FN_MC!AB183)</f>
        <v>*</v>
      </c>
      <c r="I181" s="121" t="str">
        <f>IF(FN_MC!AC183="","*",FN_MC!AC183)</f>
        <v>*</v>
      </c>
      <c r="J181" s="122" t="str">
        <f>IF(FN_MC!AA183="","*",FN_MC!AA183)</f>
        <v>*</v>
      </c>
      <c r="K181" s="134" t="str">
        <f>IF(FN_MC!AD183="","*",FN_MC!AD183)</f>
        <v>*</v>
      </c>
    </row>
    <row r="182" spans="2:11" s="123" customFormat="1">
      <c r="B182" s="120" t="str">
        <f>IF(FN_MC!Y184="","*",FN_MC!Y184)</f>
        <v>*</v>
      </c>
      <c r="C182" s="121" t="str">
        <f>IF(FN_MC!B184="","*",FN_MC!B184)</f>
        <v>*</v>
      </c>
      <c r="D182" s="121" t="str">
        <f>IF(FN_MC!D184="","*",FN_MC!D184)</f>
        <v>*</v>
      </c>
      <c r="E182" s="121" t="str">
        <f>IF(FN_MC!H184="","*",FN_MC!H184)</f>
        <v>*</v>
      </c>
      <c r="F182" s="137" t="str">
        <f>IF(FN_MC!M184="","*",FN_MC!M184)</f>
        <v>-</v>
      </c>
      <c r="G182" s="121" t="str">
        <f>IF(FN_MC!I184="","*",FN_MC!I184)</f>
        <v>*</v>
      </c>
      <c r="H182" s="121" t="str">
        <f>IF(FN_MC!AB184="","*",FN_MC!AB184)</f>
        <v>*</v>
      </c>
      <c r="I182" s="121" t="str">
        <f>IF(FN_MC!AC184="","*",FN_MC!AC184)</f>
        <v>*</v>
      </c>
      <c r="J182" s="122" t="str">
        <f>IF(FN_MC!AA184="","*",FN_MC!AA184)</f>
        <v>*</v>
      </c>
      <c r="K182" s="134" t="str">
        <f>IF(FN_MC!AD184="","*",FN_MC!AD184)</f>
        <v>*</v>
      </c>
    </row>
    <row r="183" spans="2:11" s="123" customFormat="1">
      <c r="B183" s="120" t="str">
        <f>IF(FN_MC!Y185="","*",FN_MC!Y185)</f>
        <v>*</v>
      </c>
      <c r="C183" s="121" t="str">
        <f>IF(FN_MC!B185="","*",FN_MC!B185)</f>
        <v>*</v>
      </c>
      <c r="D183" s="121" t="str">
        <f>IF(FN_MC!D185="","*",FN_MC!D185)</f>
        <v>*</v>
      </c>
      <c r="E183" s="121" t="str">
        <f>IF(FN_MC!H185="","*",FN_MC!H185)</f>
        <v>*</v>
      </c>
      <c r="F183" s="137" t="str">
        <f>IF(FN_MC!M185="","*",FN_MC!M185)</f>
        <v>-</v>
      </c>
      <c r="G183" s="121" t="str">
        <f>IF(FN_MC!I185="","*",FN_MC!I185)</f>
        <v>*</v>
      </c>
      <c r="H183" s="121" t="str">
        <f>IF(FN_MC!AB185="","*",FN_MC!AB185)</f>
        <v>*</v>
      </c>
      <c r="I183" s="121" t="str">
        <f>IF(FN_MC!AC185="","*",FN_MC!AC185)</f>
        <v>*</v>
      </c>
      <c r="J183" s="122" t="str">
        <f>IF(FN_MC!AA185="","*",FN_MC!AA185)</f>
        <v>*</v>
      </c>
      <c r="K183" s="134" t="str">
        <f>IF(FN_MC!AD185="","*",FN_MC!AD185)</f>
        <v>*</v>
      </c>
    </row>
    <row r="184" spans="2:11" s="123" customFormat="1">
      <c r="B184" s="120" t="str">
        <f>IF(FN_MC!Y186="","*",FN_MC!Y186)</f>
        <v>*</v>
      </c>
      <c r="C184" s="121" t="str">
        <f>IF(FN_MC!B186="","*",FN_MC!B186)</f>
        <v>*</v>
      </c>
      <c r="D184" s="121" t="str">
        <f>IF(FN_MC!D186="","*",FN_MC!D186)</f>
        <v>*</v>
      </c>
      <c r="E184" s="121" t="str">
        <f>IF(FN_MC!H186="","*",FN_MC!H186)</f>
        <v>*</v>
      </c>
      <c r="F184" s="137" t="str">
        <f>IF(FN_MC!M186="","*",FN_MC!M186)</f>
        <v>-</v>
      </c>
      <c r="G184" s="121" t="str">
        <f>IF(FN_MC!I186="","*",FN_MC!I186)</f>
        <v>*</v>
      </c>
      <c r="H184" s="121" t="str">
        <f>IF(FN_MC!AB186="","*",FN_MC!AB186)</f>
        <v>*</v>
      </c>
      <c r="I184" s="121" t="str">
        <f>IF(FN_MC!AC186="","*",FN_MC!AC186)</f>
        <v>*</v>
      </c>
      <c r="J184" s="122" t="str">
        <f>IF(FN_MC!AA186="","*",FN_MC!AA186)</f>
        <v>*</v>
      </c>
      <c r="K184" s="134" t="str">
        <f>IF(FN_MC!AD186="","*",FN_MC!AD186)</f>
        <v>*</v>
      </c>
    </row>
    <row r="185" spans="2:11" s="123" customFormat="1">
      <c r="B185" s="120" t="str">
        <f>IF(FN_MC!Y187="","*",FN_MC!Y187)</f>
        <v>SIM</v>
      </c>
      <c r="C185" s="121">
        <f>IF(FN_MC!B187="","*",FN_MC!B187)</f>
        <v>46007</v>
      </c>
      <c r="D185" s="121" t="str">
        <f>IF(FN_MC!D187="","*",FN_MC!D187)</f>
        <v>W70</v>
      </c>
      <c r="E185" s="121" t="str">
        <f>IF(FN_MC!H187="","*",FN_MC!H187)</f>
        <v>TGR2</v>
      </c>
      <c r="F185" s="137" t="str">
        <f>IF(FN_MC!M187="","*",FN_MC!M187)</f>
        <v>TGR-TBE</v>
      </c>
      <c r="G185" s="121" t="str">
        <f>IF(FN_MC!I187="","*",FN_MC!I187)</f>
        <v>TGR2</v>
      </c>
      <c r="H185" s="121" t="str">
        <f>IF(FN_MC!AB187="","*",FN_MC!AB187)</f>
        <v>FIXO</v>
      </c>
      <c r="I185" s="121" t="str">
        <f>IF(FN_MC!AC187="","*",FN_MC!AC187)</f>
        <v>-</v>
      </c>
      <c r="J185" s="122" t="str">
        <f>IF(FN_MC!AA187="","*",FN_MC!AA187)</f>
        <v>2 Enio e Daniel</v>
      </c>
      <c r="K185" s="134">
        <f>IF(FN_MC!AD187="","*",FN_MC!AD187)</f>
        <v>0.29166666666666669</v>
      </c>
    </row>
    <row r="186" spans="2:11" s="123" customFormat="1">
      <c r="B186" s="120" t="str">
        <f>IF(FN_MC!Y188="","*",FN_MC!Y188)</f>
        <v>SIM</v>
      </c>
      <c r="C186" s="121">
        <f>IF(FN_MC!B188="","*",FN_MC!B188)</f>
        <v>46007</v>
      </c>
      <c r="D186" s="121" t="str">
        <f>IF(FN_MC!D188="","*",FN_MC!D188)</f>
        <v>A80</v>
      </c>
      <c r="E186" s="121" t="str">
        <f>IF(FN_MC!H188="","*",FN_MC!H188)</f>
        <v>TGR512</v>
      </c>
      <c r="F186" s="137" t="str">
        <f>IF(FN_MC!M188="","*",FN_MC!M188)</f>
        <v>TGR-TCS</v>
      </c>
      <c r="G186" s="121" t="str">
        <f>IF(FN_MC!I188="","*",FN_MC!I188)</f>
        <v>TCS</v>
      </c>
      <c r="H186" s="121" t="str">
        <f>IF(FN_MC!AB188="","*",FN_MC!AB188)</f>
        <v>FIXO</v>
      </c>
      <c r="I186" s="121" t="str">
        <f>IF(FN_MC!AC188="","*",FN_MC!AC188)</f>
        <v>-</v>
      </c>
      <c r="J186" s="122">
        <f>IF(FN_MC!AA188="","*",FN_MC!AA188)</f>
        <v>1</v>
      </c>
      <c r="K186" s="134">
        <f>IF(FN_MC!AD188="","*",FN_MC!AD188)</f>
        <v>0.29166666666666669</v>
      </c>
    </row>
    <row r="187" spans="2:11" s="123" customFormat="1">
      <c r="B187" s="120" t="str">
        <f>IF(FN_MC!Y189="","*",FN_MC!Y189)</f>
        <v>OPORTUNIDADE</v>
      </c>
      <c r="C187" s="121">
        <f>IF(FN_MC!B189="","*",FN_MC!B189)</f>
        <v>46007</v>
      </c>
      <c r="D187" s="121" t="str">
        <f>IF(FN_MC!D189="","*",FN_MC!D189)</f>
        <v>MARCOS (TF-520)</v>
      </c>
      <c r="E187" s="121" t="str">
        <f>IF(FN_MC!H189="","*",FN_MC!H189)</f>
        <v>-</v>
      </c>
      <c r="F187" s="137" t="str">
        <f>IF(FN_MC!M189="","*",FN_MC!M189)</f>
        <v>TMR-TLA</v>
      </c>
      <c r="G187" s="121" t="str">
        <f>IF(FN_MC!I189="","*",FN_MC!I189)</f>
        <v>-</v>
      </c>
      <c r="H187" s="121" t="str">
        <f>IF(FN_MC!AB189="","*",FN_MC!AB189)</f>
        <v>-</v>
      </c>
      <c r="I187" s="121" t="str">
        <f>IF(FN_MC!AC189="","*",FN_MC!AC189)</f>
        <v>-</v>
      </c>
      <c r="J187" s="122" t="str">
        <f>IF(FN_MC!AA189="","*",FN_MC!AA189)</f>
        <v>-</v>
      </c>
      <c r="K187" s="134" t="str">
        <f>IF(FN_MC!AD189="","*",FN_MC!AD189)</f>
        <v>-</v>
      </c>
    </row>
    <row r="188" spans="2:11" s="123" customFormat="1">
      <c r="B188" s="120" t="str">
        <f>IF(FN_MC!Y190="","*",FN_MC!Y190)</f>
        <v>OPORTUNIDADE</v>
      </c>
      <c r="C188" s="121">
        <f>IF(FN_MC!B190="","*",FN_MC!B190)</f>
        <v>46007</v>
      </c>
      <c r="D188" s="121" t="str">
        <f>IF(FN_MC!D190="","*",FN_MC!D190)</f>
        <v>W48</v>
      </c>
      <c r="E188" s="121" t="str">
        <f>IF(FN_MC!H190="","*",FN_MC!H190)</f>
        <v>TOM2</v>
      </c>
      <c r="F188" s="137" t="str">
        <f>IF(FN_MC!M190="","*",FN_MC!M190)</f>
        <v>TSE-TBA</v>
      </c>
      <c r="G188" s="121" t="str">
        <f>IF(FN_MC!I190="","*",FN_MC!I190)</f>
        <v>TOM2</v>
      </c>
      <c r="H188" s="121" t="str">
        <f>IF(FN_MC!AB190="","*",FN_MC!AB190)</f>
        <v>FIXO</v>
      </c>
      <c r="I188" s="121" t="str">
        <f>IF(FN_MC!AC190="","*",FN_MC!AC190)</f>
        <v>-</v>
      </c>
      <c r="J188" s="122">
        <f>IF(FN_MC!AA190="","*",FN_MC!AA190)</f>
        <v>1</v>
      </c>
      <c r="K188" s="134">
        <f>IF(FN_MC!AD190="","*",FN_MC!AD190)</f>
        <v>0.29166666666666669</v>
      </c>
    </row>
    <row r="189" spans="2:11" s="123" customFormat="1">
      <c r="B189" s="120" t="str">
        <f>IF(FN_MC!Y191="","*",FN_MC!Y191)</f>
        <v>OPORTUNIDADE</v>
      </c>
      <c r="C189" s="121">
        <f>IF(FN_MC!B191="","*",FN_MC!B191)</f>
        <v>46007</v>
      </c>
      <c r="D189" s="121" t="str">
        <f>IF(FN_MC!D191="","*",FN_MC!D191)</f>
        <v>A60</v>
      </c>
      <c r="E189" s="121" t="str">
        <f>IF(FN_MC!H191="","*",FN_MC!H191)</f>
        <v>TIN2</v>
      </c>
      <c r="F189" s="137" t="str">
        <f>IF(FN_MC!M191="","*",FN_MC!M191)</f>
        <v>TIN-TCS</v>
      </c>
      <c r="G189" s="121" t="str">
        <f>IF(FN_MC!I191="","*",FN_MC!I191)</f>
        <v>TCS2</v>
      </c>
      <c r="H189" s="121" t="str">
        <f>IF(FN_MC!AB191="","*",FN_MC!AB191)</f>
        <v>FIXO</v>
      </c>
      <c r="I189" s="121" t="str">
        <f>IF(FN_MC!AC191="","*",FN_MC!AC191)</f>
        <v>ACIONAMENTO</v>
      </c>
      <c r="J189" s="122">
        <f>IF(FN_MC!AA191="","*",FN_MC!AA191)</f>
        <v>1</v>
      </c>
      <c r="K189" s="134">
        <f>IF(FN_MC!AD191="","*",FN_MC!AD191)</f>
        <v>0.29166666666666669</v>
      </c>
    </row>
    <row r="190" spans="2:11" s="123" customFormat="1">
      <c r="B190" s="120" t="str">
        <f>IF(FN_MC!Y192="","*",FN_MC!Y192)</f>
        <v>*</v>
      </c>
      <c r="C190" s="121" t="str">
        <f>IF(FN_MC!B192="","*",FN_MC!B192)</f>
        <v>*</v>
      </c>
      <c r="D190" s="121" t="str">
        <f>IF(FN_MC!D192="","*",FN_MC!D192)</f>
        <v>*</v>
      </c>
      <c r="E190" s="121" t="str">
        <f>IF(FN_MC!H192="","*",FN_MC!H192)</f>
        <v>*</v>
      </c>
      <c r="F190" s="137" t="str">
        <f>IF(FN_MC!M192="","*",FN_MC!M192)</f>
        <v>-</v>
      </c>
      <c r="G190" s="121" t="str">
        <f>IF(FN_MC!I192="","*",FN_MC!I192)</f>
        <v>*</v>
      </c>
      <c r="H190" s="121" t="str">
        <f>IF(FN_MC!AB192="","*",FN_MC!AB192)</f>
        <v>*</v>
      </c>
      <c r="I190" s="121" t="str">
        <f>IF(FN_MC!AC192="","*",FN_MC!AC192)</f>
        <v>*</v>
      </c>
      <c r="J190" s="122" t="str">
        <f>IF(FN_MC!AA192="","*",FN_MC!AA192)</f>
        <v>*</v>
      </c>
      <c r="K190" s="134" t="str">
        <f>IF(FN_MC!AD192="","*",FN_MC!AD192)</f>
        <v>*</v>
      </c>
    </row>
    <row r="191" spans="2:11" s="123" customFormat="1">
      <c r="B191" s="120" t="str">
        <f>IF(FN_MC!Y193="","*",FN_MC!Y193)</f>
        <v>SIM</v>
      </c>
      <c r="C191" s="121">
        <f>IF(FN_MC!B193="","*",FN_MC!B193)</f>
        <v>46007</v>
      </c>
      <c r="D191" s="121" t="str">
        <f>IF(FN_MC!D193="","*",FN_MC!D193)</f>
        <v>MOD FN</v>
      </c>
      <c r="E191" s="121" t="str">
        <f>IF(FN_MC!H193="","*",FN_MC!H193)</f>
        <v>-</v>
      </c>
      <c r="F191" s="137" t="str">
        <f>IF(FN_MC!M193="","*",FN_MC!M193)</f>
        <v>TID-TVI</v>
      </c>
      <c r="G191" s="121" t="str">
        <f>IF(FN_MC!I193="","*",FN_MC!I193)</f>
        <v>-</v>
      </c>
      <c r="H191" s="121" t="str">
        <f>IF(FN_MC!AB193="","*",FN_MC!AB193)</f>
        <v>-</v>
      </c>
      <c r="I191" s="121" t="str">
        <f>IF(FN_MC!AC193="","*",FN_MC!AC193)</f>
        <v>-</v>
      </c>
      <c r="J191" s="122" t="str">
        <f>IF(FN_MC!AA193="","*",FN_MC!AA193)</f>
        <v>-</v>
      </c>
      <c r="K191" s="134" t="str">
        <f>IF(FN_MC!AD193="","*",FN_MC!AD193)</f>
        <v>-</v>
      </c>
    </row>
    <row r="192" spans="2:11" s="123" customFormat="1">
      <c r="B192" s="120" t="str">
        <f>IF(FN_MC!Y194="","*",FN_MC!Y194)</f>
        <v>SIM</v>
      </c>
      <c r="C192" s="121">
        <f>IF(FN_MC!B194="","*",FN_MC!B194)</f>
        <v>46007</v>
      </c>
      <c r="D192" s="121" t="str">
        <f>IF(FN_MC!D194="","*",FN_MC!D194)</f>
        <v>W50</v>
      </c>
      <c r="E192" s="121" t="str">
        <f>IF(FN_MC!H194="","*",FN_MC!H194)</f>
        <v>TCS2</v>
      </c>
      <c r="F192" s="137" t="str">
        <f>IF(FN_MC!M194="","*",FN_MC!M194)</f>
        <v>TID-TVI</v>
      </c>
      <c r="G192" s="121" t="str">
        <f>IF(FN_MC!I194="","*",FN_MC!I194)</f>
        <v>TCS2</v>
      </c>
      <c r="H192" s="121" t="str">
        <f>IF(FN_MC!AB194="","*",FN_MC!AB194)</f>
        <v>FIXO</v>
      </c>
      <c r="I192" s="121" t="str">
        <f>IF(FN_MC!AC194="","*",FN_MC!AC194)</f>
        <v>-</v>
      </c>
      <c r="J192" s="122" t="str">
        <f>IF(FN_MC!AA194="","*",FN_MC!AA194)</f>
        <v>2 Maicon e Alex</v>
      </c>
      <c r="K192" s="134">
        <f>IF(FN_MC!AD194="","*",FN_MC!AD194)</f>
        <v>0.29166666666666669</v>
      </c>
    </row>
    <row r="193" spans="2:11" s="123" customFormat="1">
      <c r="B193" s="120" t="str">
        <f>IF(FN_MC!Y195="","*",FN_MC!Y195)</f>
        <v>OPORTUNIDADE</v>
      </c>
      <c r="C193" s="121">
        <f>IF(FN_MC!B195="","*",FN_MC!B195)</f>
        <v>46007</v>
      </c>
      <c r="D193" s="121" t="str">
        <f>IF(FN_MC!D195="","*",FN_MC!D195)</f>
        <v>V86</v>
      </c>
      <c r="E193" s="121" t="str">
        <f>IF(FN_MC!H195="","*",FN_MC!H195)</f>
        <v>TID2</v>
      </c>
      <c r="F193" s="137" t="str">
        <f>IF(FN_MC!M195="","*",FN_MC!M195)</f>
        <v>TCE-TID</v>
      </c>
      <c r="G193" s="121" t="str">
        <f>IF(FN_MC!I195="","*",FN_MC!I195)</f>
        <v>TID2</v>
      </c>
      <c r="H193" s="121" t="str">
        <f>IF(FN_MC!AB195="","*",FN_MC!AB195)</f>
        <v>FIXO</v>
      </c>
      <c r="I193" s="121" t="str">
        <f>IF(FN_MC!AC195="","*",FN_MC!AC195)</f>
        <v>-</v>
      </c>
      <c r="J193" s="122">
        <f>IF(FN_MC!AA195="","*",FN_MC!AA195)</f>
        <v>1</v>
      </c>
      <c r="K193" s="134">
        <f>IF(FN_MC!AD195="","*",FN_MC!AD195)</f>
        <v>0.29166666666666669</v>
      </c>
    </row>
    <row r="194" spans="2:11" s="123" customFormat="1">
      <c r="B194" s="120" t="str">
        <f>IF(FN_MC!Y196="","*",FN_MC!Y196)</f>
        <v>*</v>
      </c>
      <c r="C194" s="121" t="str">
        <f>IF(FN_MC!B196="","*",FN_MC!B196)</f>
        <v>*</v>
      </c>
      <c r="D194" s="121" t="str">
        <f>IF(FN_MC!D196="","*",FN_MC!D196)</f>
        <v>*</v>
      </c>
      <c r="E194" s="121" t="str">
        <f>IF(FN_MC!H196="","*",FN_MC!H196)</f>
        <v>*</v>
      </c>
      <c r="F194" s="137" t="str">
        <f>IF(FN_MC!M196="","*",FN_MC!M196)</f>
        <v>-</v>
      </c>
      <c r="G194" s="121" t="str">
        <f>IF(FN_MC!I196="","*",FN_MC!I196)</f>
        <v>*</v>
      </c>
      <c r="H194" s="121" t="str">
        <f>IF(FN_MC!AB196="","*",FN_MC!AB196)</f>
        <v>*</v>
      </c>
      <c r="I194" s="121" t="str">
        <f>IF(FN_MC!AC196="","*",FN_MC!AC196)</f>
        <v>*</v>
      </c>
      <c r="J194" s="122" t="str">
        <f>IF(FN_MC!AA196="","*",FN_MC!AA196)</f>
        <v>*</v>
      </c>
      <c r="K194" s="134" t="str">
        <f>IF(FN_MC!AD196="","*",FN_MC!AD196)</f>
        <v>*</v>
      </c>
    </row>
    <row r="195" spans="2:11" s="123" customFormat="1">
      <c r="B195" s="120" t="str">
        <f>IF(FN_MC!Y197="","*",FN_MC!Y197)</f>
        <v>OPORTUNIDADE</v>
      </c>
      <c r="C195" s="121">
        <f>IF(FN_MC!B197="","*",FN_MC!B197)</f>
        <v>46007</v>
      </c>
      <c r="D195" s="121" t="str">
        <f>IF(FN_MC!D197="","*",FN_MC!D197)</f>
        <v>E17</v>
      </c>
      <c r="E195" s="121" t="str">
        <f>IF(FN_MC!H197="","*",FN_MC!H197)</f>
        <v>ZDK2</v>
      </c>
      <c r="F195" s="137" t="str">
        <f>IF(FN_MC!M197="","*",FN_MC!M197)</f>
        <v>ZVT-ZDK</v>
      </c>
      <c r="G195" s="121" t="str">
        <f>IF(FN_MC!I197="","*",FN_MC!I197)</f>
        <v>ZDK2</v>
      </c>
      <c r="H195" s="121" t="str">
        <f>IF(FN_MC!AB197="","*",FN_MC!AB197)</f>
        <v>FIXO</v>
      </c>
      <c r="I195" s="121" t="str">
        <f>IF(FN_MC!AC197="","*",FN_MC!AC197)</f>
        <v>-</v>
      </c>
      <c r="J195" s="122">
        <f>IF(FN_MC!AA197="","*",FN_MC!AA197)</f>
        <v>1</v>
      </c>
      <c r="K195" s="134">
        <f>IF(FN_MC!AD197="","*",FN_MC!AD197)</f>
        <v>0.29166666666666669</v>
      </c>
    </row>
    <row r="196" spans="2:11" s="123" customFormat="1">
      <c r="B196" s="120" t="str">
        <f>IF(FN_MC!Y198="","*",FN_MC!Y198)</f>
        <v>OPORTUNIDADE</v>
      </c>
      <c r="C196" s="121">
        <f>IF(FN_MC!B198="","*",FN_MC!B198)</f>
        <v>46007</v>
      </c>
      <c r="D196" s="121" t="str">
        <f>IF(FN_MC!D198="","*",FN_MC!D198)</f>
        <v>E18</v>
      </c>
      <c r="E196" s="121" t="str">
        <f>IF(FN_MC!H198="","*",FN_MC!H198)</f>
        <v>ZIQ-ZQY</v>
      </c>
      <c r="F196" s="137" t="str">
        <f>IF(FN_MC!M198="","*",FN_MC!M198)</f>
        <v>ZIQ-ZQY</v>
      </c>
      <c r="G196" s="121" t="str">
        <f>IF(FN_MC!I198="","*",FN_MC!I198)</f>
        <v>ZIQ-ZQY</v>
      </c>
      <c r="H196" s="121" t="str">
        <f>IF(FN_MC!AB198="","*",FN_MC!AB198)</f>
        <v>FIXO</v>
      </c>
      <c r="I196" s="121" t="str">
        <f>IF(FN_MC!AC198="","*",FN_MC!AC198)</f>
        <v>-</v>
      </c>
      <c r="J196" s="122">
        <f>IF(FN_MC!AA198="","*",FN_MC!AA198)</f>
        <v>1</v>
      </c>
      <c r="K196" s="134">
        <f>IF(FN_MC!AD198="","*",FN_MC!AD198)</f>
        <v>0.29166666666666669</v>
      </c>
    </row>
    <row r="197" spans="2:11" s="123" customFormat="1">
      <c r="B197" s="120" t="str">
        <f>IF(FN_MC!Y199="","*",FN_MC!Y199)</f>
        <v>OPORTUNIDADE</v>
      </c>
      <c r="C197" s="121">
        <f>IF(FN_MC!B199="","*",FN_MC!B199)</f>
        <v>46007</v>
      </c>
      <c r="D197" s="121" t="str">
        <f>IF(FN_MC!D199="","*",FN_MC!D199)</f>
        <v>V42</v>
      </c>
      <c r="E197" s="121" t="str">
        <f>IF(FN_MC!H199="","*",FN_MC!H199)</f>
        <v>ZGT1</v>
      </c>
      <c r="F197" s="137" t="str">
        <f>IF(FN_MC!M199="","*",FN_MC!M199)</f>
        <v>ZGT-ZXE</v>
      </c>
      <c r="G197" s="121" t="str">
        <f>IF(FN_MC!I199="","*",FN_MC!I199)</f>
        <v>ZGT1</v>
      </c>
      <c r="H197" s="121" t="str">
        <f>IF(FN_MC!AB199="","*",FN_MC!AB199)</f>
        <v>FIXO</v>
      </c>
      <c r="I197" s="121" t="str">
        <f>IF(FN_MC!AC199="","*",FN_MC!AC199)</f>
        <v>ACIONAMENTO</v>
      </c>
      <c r="J197" s="122">
        <f>IF(FN_MC!AA199="","*",FN_MC!AA199)</f>
        <v>1</v>
      </c>
      <c r="K197" s="134">
        <f>IF(FN_MC!AD199="","*",FN_MC!AD199)</f>
        <v>0.3125</v>
      </c>
    </row>
    <row r="198" spans="2:11" s="123" customFormat="1">
      <c r="B198" s="120" t="str">
        <f>IF(FN_MC!Y200="","*",FN_MC!Y200)</f>
        <v>OPORTUNIDADE</v>
      </c>
      <c r="C198" s="121">
        <f>IF(FN_MC!B200="","*",FN_MC!B200)</f>
        <v>46007</v>
      </c>
      <c r="D198" s="121" t="str">
        <f>IF(FN_MC!D200="","*",FN_MC!D200)</f>
        <v>W94</v>
      </c>
      <c r="E198" s="121" t="str">
        <f>IF(FN_MC!H200="","*",FN_MC!H200)</f>
        <v>PUR2</v>
      </c>
      <c r="F198" s="137" t="str">
        <f>IF(FN_MC!M200="","*",FN_MC!M200)</f>
        <v>PSI-PSL</v>
      </c>
      <c r="G198" s="121" t="str">
        <f>IF(FN_MC!I200="","*",FN_MC!I200)</f>
        <v>PUR2</v>
      </c>
      <c r="H198" s="121" t="str">
        <f>IF(FN_MC!AB200="","*",FN_MC!AB200)</f>
        <v>FIXO</v>
      </c>
      <c r="I198" s="121" t="str">
        <f>IF(FN_MC!AC200="","*",FN_MC!AC200)</f>
        <v>-</v>
      </c>
      <c r="J198" s="122" t="str">
        <f>IF(FN_MC!AA200="","*",FN_MC!AA200)</f>
        <v>1 Tiago</v>
      </c>
      <c r="K198" s="134">
        <f>IF(FN_MC!AD200="","*",FN_MC!AD200)</f>
        <v>0.29166666666666669</v>
      </c>
    </row>
    <row r="199" spans="2:11" s="123" customFormat="1">
      <c r="B199" s="120" t="str">
        <f>IF(FN_MC!Y201="","*",FN_MC!Y201)</f>
        <v>OPORTUNIDADE</v>
      </c>
      <c r="C199" s="121">
        <f>IF(FN_MC!B201="","*",FN_MC!B201)</f>
        <v>46007</v>
      </c>
      <c r="D199" s="121" t="str">
        <f>IF(FN_MC!D201="","*",FN_MC!D201)</f>
        <v>W57</v>
      </c>
      <c r="E199" s="121" t="str">
        <f>IF(FN_MC!H201="","*",FN_MC!H201)</f>
        <v>POV</v>
      </c>
      <c r="F199" s="137" t="str">
        <f>IF(FN_MC!M201="","*",FN_MC!M201)</f>
        <v>POV-PSG</v>
      </c>
      <c r="G199" s="121" t="str">
        <f>IF(FN_MC!I201="","*",FN_MC!I201)</f>
        <v>PSG</v>
      </c>
      <c r="H199" s="121" t="str">
        <f>IF(FN_MC!AB201="","*",FN_MC!AB201)</f>
        <v>FIXO</v>
      </c>
      <c r="I199" s="121" t="str">
        <f>IF(FN_MC!AC201="","*",FN_MC!AC201)</f>
        <v>-</v>
      </c>
      <c r="J199" s="122" t="str">
        <f>IF(FN_MC!AA201="","*",FN_MC!AA201)</f>
        <v>1 Juliano</v>
      </c>
      <c r="K199" s="134">
        <f>IF(FN_MC!AD201="","*",FN_MC!AD201)</f>
        <v>0.29166666666666669</v>
      </c>
    </row>
    <row r="200" spans="2:11" s="123" customFormat="1">
      <c r="B200" s="120" t="str">
        <f>IF(FN_MC!Y202="","*",FN_MC!Y202)</f>
        <v>OPORTUNIDADE</v>
      </c>
      <c r="C200" s="121">
        <f>IF(FN_MC!B202="","*",FN_MC!B202)</f>
        <v>46007</v>
      </c>
      <c r="D200" s="121" t="str">
        <f>IF(FN_MC!D202="","*",FN_MC!D202)</f>
        <v xml:space="preserve">TURMA FIXA VIA </v>
      </c>
      <c r="E200" s="121" t="str">
        <f>IF(FN_MC!H202="","*",FN_MC!H202)</f>
        <v>PITK96</v>
      </c>
      <c r="F200" s="137" t="str">
        <f>IF(FN_MC!M202="","*",FN_MC!M202)</f>
        <v>PIT-K97</v>
      </c>
      <c r="G200" s="121" t="str">
        <f>IF(FN_MC!I202="","*",FN_MC!I202)</f>
        <v>-</v>
      </c>
      <c r="H200" s="121" t="str">
        <f>IF(FN_MC!AB202="","*",FN_MC!AB202)</f>
        <v>-</v>
      </c>
      <c r="I200" s="121" t="str">
        <f>IF(FN_MC!AC202="","*",FN_MC!AC202)</f>
        <v>-</v>
      </c>
      <c r="J200" s="122" t="str">
        <f>IF(FN_MC!AA202="","*",FN_MC!AA202)</f>
        <v>-</v>
      </c>
      <c r="K200" s="134" t="str">
        <f>IF(FN_MC!AD202="","*",FN_MC!AD202)</f>
        <v>-</v>
      </c>
    </row>
    <row r="201" spans="2:11" s="123" customFormat="1">
      <c r="B201" s="120" t="str">
        <f>IF(FN_MC!Y203="","*",FN_MC!Y203)</f>
        <v>*</v>
      </c>
      <c r="C201" s="121" t="str">
        <f>IF(FN_MC!B203="","*",FN_MC!B203)</f>
        <v>*</v>
      </c>
      <c r="D201" s="121" t="str">
        <f>IF(FN_MC!D203="","*",FN_MC!D203)</f>
        <v>*</v>
      </c>
      <c r="E201" s="121" t="str">
        <f>IF(FN_MC!H203="","*",FN_MC!H203)</f>
        <v>*</v>
      </c>
      <c r="F201" s="137" t="str">
        <f>IF(FN_MC!M203="","*",FN_MC!M203)</f>
        <v>-</v>
      </c>
      <c r="G201" s="121" t="str">
        <f>IF(FN_MC!I203="","*",FN_MC!I203)</f>
        <v>*</v>
      </c>
      <c r="H201" s="121" t="str">
        <f>IF(FN_MC!AB203="","*",FN_MC!AB203)</f>
        <v>*</v>
      </c>
      <c r="I201" s="121" t="str">
        <f>IF(FN_MC!AC203="","*",FN_MC!AC203)</f>
        <v>*</v>
      </c>
      <c r="J201" s="122" t="str">
        <f>IF(FN_MC!AA203="","*",FN_MC!AA203)</f>
        <v>*</v>
      </c>
      <c r="K201" s="134" t="str">
        <f>IF(FN_MC!AD203="","*",FN_MC!AD203)</f>
        <v>*</v>
      </c>
    </row>
    <row r="202" spans="2:11" s="123" customFormat="1">
      <c r="B202" s="120" t="str">
        <f>IF(FN_MC!Y204="","*",FN_MC!Y204)</f>
        <v>OPORTUNIDADE</v>
      </c>
      <c r="C202" s="121">
        <f>IF(FN_MC!B204="","*",FN_MC!B204)</f>
        <v>46008</v>
      </c>
      <c r="D202" s="121" t="str">
        <f>IF(FN_MC!D204="","*",FN_MC!D204)</f>
        <v>W70</v>
      </c>
      <c r="E202" s="121" t="str">
        <f>IF(FN_MC!H204="","*",FN_MC!H204)</f>
        <v>TGR2</v>
      </c>
      <c r="F202" s="137" t="str">
        <f>IF(FN_MC!M204="","*",FN_MC!M204)</f>
        <v>TBE</v>
      </c>
      <c r="G202" s="121" t="str">
        <f>IF(FN_MC!I204="","*",FN_MC!I204)</f>
        <v>-</v>
      </c>
      <c r="H202" s="121" t="str">
        <f>IF(FN_MC!AB204="","*",FN_MC!AB204)</f>
        <v>FIXO</v>
      </c>
      <c r="I202" s="121" t="str">
        <f>IF(FN_MC!AC204="","*",FN_MC!AC204)</f>
        <v>-</v>
      </c>
      <c r="J202" s="122" t="str">
        <f>IF(FN_MC!AA204="","*",FN_MC!AA204)</f>
        <v>2 Enio e Daniel</v>
      </c>
      <c r="K202" s="134">
        <f>IF(FN_MC!AD204="","*",FN_MC!AD204)</f>
        <v>0.29166666666666669</v>
      </c>
    </row>
    <row r="203" spans="2:11" s="123" customFormat="1">
      <c r="B203" s="120" t="str">
        <f>IF(FN_MC!Y205="","*",FN_MC!Y205)</f>
        <v>OPORTUNIDADE</v>
      </c>
      <c r="C203" s="121">
        <f>IF(FN_MC!B205="","*",FN_MC!B205)</f>
        <v>46008</v>
      </c>
      <c r="D203" s="121" t="str">
        <f>IF(FN_MC!D205="","*",FN_MC!D205)</f>
        <v>W70</v>
      </c>
      <c r="E203" s="121" t="str">
        <f>IF(FN_MC!H205="","*",FN_MC!H205)</f>
        <v>-</v>
      </c>
      <c r="F203" s="137" t="str">
        <f>IF(FN_MC!M205="","*",FN_MC!M205)</f>
        <v>TRM</v>
      </c>
      <c r="G203" s="121" t="str">
        <f>IF(FN_MC!I205="","*",FN_MC!I205)</f>
        <v>TGR2</v>
      </c>
      <c r="H203" s="121" t="str">
        <f>IF(FN_MC!AB205="","*",FN_MC!AB205)</f>
        <v>-</v>
      </c>
      <c r="I203" s="121" t="str">
        <f>IF(FN_MC!AC205="","*",FN_MC!AC205)</f>
        <v>-</v>
      </c>
      <c r="J203" s="122" t="str">
        <f>IF(FN_MC!AA205="","*",FN_MC!AA205)</f>
        <v>-</v>
      </c>
      <c r="K203" s="134" t="str">
        <f>IF(FN_MC!AD205="","*",FN_MC!AD205)</f>
        <v>-</v>
      </c>
    </row>
    <row r="204" spans="2:11" s="123" customFormat="1">
      <c r="B204" s="120" t="str">
        <f>IF(FN_MC!Y206="","*",FN_MC!Y206)</f>
        <v>OPORTUNIDADE</v>
      </c>
      <c r="C204" s="121">
        <f>IF(FN_MC!B206="","*",FN_MC!B206)</f>
        <v>46008</v>
      </c>
      <c r="D204" s="121" t="str">
        <f>IF(FN_MC!D206="","*",FN_MC!D206)</f>
        <v>W48</v>
      </c>
      <c r="E204" s="121" t="str">
        <f>IF(FN_MC!H206="","*",FN_MC!H206)</f>
        <v>TOM2</v>
      </c>
      <c r="F204" s="137" t="str">
        <f>IF(FN_MC!M206="","*",FN_MC!M206)</f>
        <v>TSE-TBA</v>
      </c>
      <c r="G204" s="121" t="str">
        <f>IF(FN_MC!I206="","*",FN_MC!I206)</f>
        <v>TOM2</v>
      </c>
      <c r="H204" s="121" t="str">
        <f>IF(FN_MC!AB206="","*",FN_MC!AB206)</f>
        <v>FIXO</v>
      </c>
      <c r="I204" s="121" t="str">
        <f>IF(FN_MC!AC206="","*",FN_MC!AC206)</f>
        <v>-</v>
      </c>
      <c r="J204" s="122">
        <f>IF(FN_MC!AA206="","*",FN_MC!AA206)</f>
        <v>1</v>
      </c>
      <c r="K204" s="134">
        <f>IF(FN_MC!AD206="","*",FN_MC!AD206)</f>
        <v>0.29166666666666669</v>
      </c>
    </row>
    <row r="205" spans="2:11" s="123" customFormat="1">
      <c r="B205" s="120" t="str">
        <f>IF(FN_MC!Y207="","*",FN_MC!Y207)</f>
        <v>OPORTUNIDADE</v>
      </c>
      <c r="C205" s="121">
        <f>IF(FN_MC!B207="","*",FN_MC!B207)</f>
        <v>46008</v>
      </c>
      <c r="D205" s="121" t="str">
        <f>IF(FN_MC!D207="","*",FN_MC!D207)</f>
        <v>MARCOS (TF-520)</v>
      </c>
      <c r="E205" s="121" t="str">
        <f>IF(FN_MC!H207="","*",FN_MC!H207)</f>
        <v>-</v>
      </c>
      <c r="F205" s="137" t="str">
        <f>IF(FN_MC!M207="","*",FN_MC!M207)</f>
        <v>TMR-TLA</v>
      </c>
      <c r="G205" s="121" t="str">
        <f>IF(FN_MC!I207="","*",FN_MC!I207)</f>
        <v>-</v>
      </c>
      <c r="H205" s="121" t="str">
        <f>IF(FN_MC!AB207="","*",FN_MC!AB207)</f>
        <v>-</v>
      </c>
      <c r="I205" s="121" t="str">
        <f>IF(FN_MC!AC207="","*",FN_MC!AC207)</f>
        <v>-</v>
      </c>
      <c r="J205" s="122" t="str">
        <f>IF(FN_MC!AA207="","*",FN_MC!AA207)</f>
        <v>-</v>
      </c>
      <c r="K205" s="134" t="str">
        <f>IF(FN_MC!AD207="","*",FN_MC!AD207)</f>
        <v>-</v>
      </c>
    </row>
    <row r="206" spans="2:11" s="123" customFormat="1">
      <c r="B206" s="120" t="str">
        <f>IF(FN_MC!Y208="","*",FN_MC!Y208)</f>
        <v>SIM</v>
      </c>
      <c r="C206" s="121">
        <f>IF(FN_MC!B208="","*",FN_MC!B208)</f>
        <v>46008</v>
      </c>
      <c r="D206" s="121" t="str">
        <f>IF(FN_MC!D208="","*",FN_MC!D208)</f>
        <v>A80</v>
      </c>
      <c r="E206" s="121" t="str">
        <f>IF(FN_MC!H208="","*",FN_MC!H208)</f>
        <v>TCS2</v>
      </c>
      <c r="F206" s="137" t="str">
        <f>IF(FN_MC!M208="","*",FN_MC!M208)</f>
        <v>TCS-TMI</v>
      </c>
      <c r="G206" s="121" t="str">
        <f>IF(FN_MC!I208="","*",FN_MC!I208)</f>
        <v>TMI</v>
      </c>
      <c r="H206" s="121" t="str">
        <f>IF(FN_MC!AB208="","*",FN_MC!AB208)</f>
        <v>FIXO</v>
      </c>
      <c r="I206" s="121" t="str">
        <f>IF(FN_MC!AC208="","*",FN_MC!AC208)</f>
        <v>-</v>
      </c>
      <c r="J206" s="122">
        <f>IF(FN_MC!AA208="","*",FN_MC!AA208)</f>
        <v>1</v>
      </c>
      <c r="K206" s="134">
        <f>IF(FN_MC!AD208="","*",FN_MC!AD208)</f>
        <v>0.29166666666666669</v>
      </c>
    </row>
    <row r="207" spans="2:11" s="123" customFormat="1">
      <c r="B207" s="120" t="str">
        <f>IF(FN_MC!Y209="","*",FN_MC!Y209)</f>
        <v>OPORTUNIDADE</v>
      </c>
      <c r="C207" s="121">
        <f>IF(FN_MC!B209="","*",FN_MC!B209)</f>
        <v>46008</v>
      </c>
      <c r="D207" s="121" t="str">
        <f>IF(FN_MC!D209="","*",FN_MC!D209)</f>
        <v>MOD FN</v>
      </c>
      <c r="E207" s="121" t="str">
        <f>IF(FN_MC!H209="","*",FN_MC!H209)</f>
        <v>-</v>
      </c>
      <c r="F207" s="137" t="str">
        <f>IF(FN_MC!M209="","*",FN_MC!M209)</f>
        <v>TID-TVI</v>
      </c>
      <c r="G207" s="121" t="str">
        <f>IF(FN_MC!I209="","*",FN_MC!I209)</f>
        <v>-</v>
      </c>
      <c r="H207" s="121" t="str">
        <f>IF(FN_MC!AB209="","*",FN_MC!AB209)</f>
        <v>-</v>
      </c>
      <c r="I207" s="121" t="str">
        <f>IF(FN_MC!AC209="","*",FN_MC!AC209)</f>
        <v>-</v>
      </c>
      <c r="J207" s="122" t="str">
        <f>IF(FN_MC!AA209="","*",FN_MC!AA209)</f>
        <v>-</v>
      </c>
      <c r="K207" s="134" t="str">
        <f>IF(FN_MC!AD209="","*",FN_MC!AD209)</f>
        <v>-</v>
      </c>
    </row>
    <row r="208" spans="2:11" s="123" customFormat="1">
      <c r="B208" s="120" t="str">
        <f>IF(FN_MC!Y210="","*",FN_MC!Y210)</f>
        <v>OPORTUNIDADE</v>
      </c>
      <c r="C208" s="121">
        <f>IF(FN_MC!B210="","*",FN_MC!B210)</f>
        <v>46008</v>
      </c>
      <c r="D208" s="121" t="str">
        <f>IF(FN_MC!D210="","*",FN_MC!D210)</f>
        <v>W50</v>
      </c>
      <c r="E208" s="121" t="str">
        <f>IF(FN_MC!H210="","*",FN_MC!H210)</f>
        <v>TCS2</v>
      </c>
      <c r="F208" s="137" t="str">
        <f>IF(FN_MC!M210="","*",FN_MC!M210)</f>
        <v>TID-TVI</v>
      </c>
      <c r="G208" s="121" t="str">
        <f>IF(FN_MC!I210="","*",FN_MC!I210)</f>
        <v>TCS2</v>
      </c>
      <c r="H208" s="121" t="str">
        <f>IF(FN_MC!AB210="","*",FN_MC!AB210)</f>
        <v>FIXO</v>
      </c>
      <c r="I208" s="121" t="str">
        <f>IF(FN_MC!AC210="","*",FN_MC!AC210)</f>
        <v>-</v>
      </c>
      <c r="J208" s="122" t="str">
        <f>IF(FN_MC!AA210="","*",FN_MC!AA210)</f>
        <v>2 Maicon e Alex</v>
      </c>
      <c r="K208" s="134">
        <f>IF(FN_MC!AD210="","*",FN_MC!AD210)</f>
        <v>0.29166666666666669</v>
      </c>
    </row>
    <row r="209" spans="2:11" s="123" customFormat="1">
      <c r="B209" s="120" t="str">
        <f>IF(FN_MC!Y211="","*",FN_MC!Y211)</f>
        <v>OPORTUNIDADE</v>
      </c>
      <c r="C209" s="121">
        <f>IF(FN_MC!B211="","*",FN_MC!B211)</f>
        <v>46008</v>
      </c>
      <c r="D209" s="121" t="str">
        <f>IF(FN_MC!D211="","*",FN_MC!D211)</f>
        <v>V86</v>
      </c>
      <c r="E209" s="121" t="str">
        <f>IF(FN_MC!H211="","*",FN_MC!H211)</f>
        <v>TID2</v>
      </c>
      <c r="F209" s="137" t="str">
        <f>IF(FN_MC!M211="","*",FN_MC!M211)</f>
        <v>TID-TVI</v>
      </c>
      <c r="G209" s="121" t="str">
        <f>IF(FN_MC!I211="","*",FN_MC!I211)</f>
        <v>TID2</v>
      </c>
      <c r="H209" s="121" t="str">
        <f>IF(FN_MC!AB211="","*",FN_MC!AB211)</f>
        <v>FIXO</v>
      </c>
      <c r="I209" s="121" t="str">
        <f>IF(FN_MC!AC211="","*",FN_MC!AC211)</f>
        <v>-</v>
      </c>
      <c r="J209" s="122">
        <f>IF(FN_MC!AA211="","*",FN_MC!AA211)</f>
        <v>1</v>
      </c>
      <c r="K209" s="134">
        <f>IF(FN_MC!AD211="","*",FN_MC!AD211)</f>
        <v>0.29166666666666669</v>
      </c>
    </row>
    <row r="210" spans="2:11" s="123" customFormat="1">
      <c r="B210" s="120" t="str">
        <f>IF(FN_MC!Y212="","*",FN_MC!Y212)</f>
        <v>OPORTUNIDADE</v>
      </c>
      <c r="C210" s="121">
        <f>IF(FN_MC!B212="","*",FN_MC!B212)</f>
        <v>46008</v>
      </c>
      <c r="D210" s="121" t="str">
        <f>IF(FN_MC!D212="","*",FN_MC!D212)</f>
        <v>E14</v>
      </c>
      <c r="E210" s="121" t="str">
        <f>IF(FN_MC!H212="","*",FN_MC!H212)</f>
        <v>ZFH</v>
      </c>
      <c r="F210" s="137" t="str">
        <f>IF(FN_MC!M212="","*",FN_MC!M212)</f>
        <v>ZFH-ZPD</v>
      </c>
      <c r="G210" s="121" t="str">
        <f>IF(FN_MC!I212="","*",FN_MC!I212)</f>
        <v>ZPD</v>
      </c>
      <c r="H210" s="121" t="str">
        <f>IF(FN_MC!AB212="","*",FN_MC!AB212)</f>
        <v>FIXO</v>
      </c>
      <c r="I210" s="121" t="str">
        <f>IF(FN_MC!AC212="","*",FN_MC!AC212)</f>
        <v>ACIONAMENTO</v>
      </c>
      <c r="J210" s="122" t="str">
        <f>IF(FN_MC!AA212="","*",FN_MC!AA212)</f>
        <v>-</v>
      </c>
      <c r="K210" s="134">
        <f>IF(FN_MC!AD212="","*",FN_MC!AD212)</f>
        <v>0.95833333333333337</v>
      </c>
    </row>
    <row r="211" spans="2:11" s="123" customFormat="1">
      <c r="B211" s="120" t="str">
        <f>IF(FN_MC!Y213="","*",FN_MC!Y213)</f>
        <v>OPORTUNIDADE</v>
      </c>
      <c r="C211" s="121">
        <f>IF(FN_MC!B213="","*",FN_MC!B213)</f>
        <v>46008</v>
      </c>
      <c r="D211" s="121" t="str">
        <f>IF(FN_MC!D213="","*",FN_MC!D213)</f>
        <v>E17</v>
      </c>
      <c r="E211" s="121" t="str">
        <f>IF(FN_MC!H213="","*",FN_MC!H213)</f>
        <v>ZDK2</v>
      </c>
      <c r="F211" s="137" t="str">
        <f>IF(FN_MC!M213="","*",FN_MC!M213)</f>
        <v>ZVT-ZDK</v>
      </c>
      <c r="G211" s="121" t="str">
        <f>IF(FN_MC!I213="","*",FN_MC!I213)</f>
        <v>ZDK2</v>
      </c>
      <c r="H211" s="121" t="str">
        <f>IF(FN_MC!AB213="","*",FN_MC!AB213)</f>
        <v>FIXO</v>
      </c>
      <c r="I211" s="121" t="str">
        <f>IF(FN_MC!AC213="","*",FN_MC!AC213)</f>
        <v>-</v>
      </c>
      <c r="J211" s="122">
        <f>IF(FN_MC!AA213="","*",FN_MC!AA213)</f>
        <v>1</v>
      </c>
      <c r="K211" s="134">
        <f>IF(FN_MC!AD213="","*",FN_MC!AD213)</f>
        <v>0.29166666666666669</v>
      </c>
    </row>
    <row r="212" spans="2:11" s="123" customFormat="1">
      <c r="B212" s="120" t="str">
        <f>IF(FN_MC!Y214="","*",FN_MC!Y214)</f>
        <v>OPORTUNIDADE</v>
      </c>
      <c r="C212" s="121">
        <f>IF(FN_MC!B214="","*",FN_MC!B214)</f>
        <v>46008</v>
      </c>
      <c r="D212" s="121" t="str">
        <f>IF(FN_MC!D214="","*",FN_MC!D214)</f>
        <v>E18</v>
      </c>
      <c r="E212" s="121" t="str">
        <f>IF(FN_MC!H214="","*",FN_MC!H214)</f>
        <v>ZIQ-ZQY</v>
      </c>
      <c r="F212" s="137" t="str">
        <f>IF(FN_MC!M214="","*",FN_MC!M214)</f>
        <v>ZIQ-ZQY</v>
      </c>
      <c r="G212" s="121" t="str">
        <f>IF(FN_MC!I214="","*",FN_MC!I214)</f>
        <v>ZIQ-ZQY</v>
      </c>
      <c r="H212" s="121" t="str">
        <f>IF(FN_MC!AB214="","*",FN_MC!AB214)</f>
        <v>FIXO</v>
      </c>
      <c r="I212" s="121" t="str">
        <f>IF(FN_MC!AC214="","*",FN_MC!AC214)</f>
        <v>-</v>
      </c>
      <c r="J212" s="122">
        <f>IF(FN_MC!AA214="","*",FN_MC!AA214)</f>
        <v>1</v>
      </c>
      <c r="K212" s="134">
        <f>IF(FN_MC!AD214="","*",FN_MC!AD214)</f>
        <v>0.29166666666666669</v>
      </c>
    </row>
    <row r="213" spans="2:11" s="123" customFormat="1">
      <c r="B213" s="120" t="str">
        <f>IF(FN_MC!Y215="","*",FN_MC!Y215)</f>
        <v>*</v>
      </c>
      <c r="C213" s="121" t="str">
        <f>IF(FN_MC!B215="","*",FN_MC!B215)</f>
        <v>*</v>
      </c>
      <c r="D213" s="121" t="str">
        <f>IF(FN_MC!D215="","*",FN_MC!D215)</f>
        <v>V80</v>
      </c>
      <c r="E213" s="121" t="str">
        <f>IF(FN_MC!H215="","*",FN_MC!H215)</f>
        <v>ZIQ174</v>
      </c>
      <c r="F213" s="137" t="str">
        <f>IF(FN_MC!M215="","*",FN_MC!M215)</f>
        <v>ZIQ-ZQY</v>
      </c>
      <c r="G213" s="121" t="str">
        <f>IF(FN_MC!I215="","*",FN_MC!I215)</f>
        <v>*</v>
      </c>
      <c r="H213" s="121" t="str">
        <f>IF(FN_MC!AB215="","*",FN_MC!AB215)</f>
        <v>-</v>
      </c>
      <c r="I213" s="121" t="str">
        <f>IF(FN_MC!AC215="","*",FN_MC!AC215)</f>
        <v>-</v>
      </c>
      <c r="J213" s="122" t="str">
        <f>IF(FN_MC!AA215="","*",FN_MC!AA215)</f>
        <v>-</v>
      </c>
      <c r="K213" s="134" t="str">
        <f>IF(FN_MC!AD215="","*",FN_MC!AD215)</f>
        <v>-</v>
      </c>
    </row>
    <row r="214" spans="2:11" s="123" customFormat="1">
      <c r="B214" s="120" t="str">
        <f>IF(FN_MC!Y216="","*",FN_MC!Y216)</f>
        <v>OPORTUNIDADE</v>
      </c>
      <c r="C214" s="121">
        <f>IF(FN_MC!B216="","*",FN_MC!B216)</f>
        <v>46008</v>
      </c>
      <c r="D214" s="121" t="str">
        <f>IF(FN_MC!D216="","*",FN_MC!D216)</f>
        <v>W57</v>
      </c>
      <c r="E214" s="121" t="str">
        <f>IF(FN_MC!H216="","*",FN_MC!H216)</f>
        <v>POV</v>
      </c>
      <c r="F214" s="137" t="str">
        <f>IF(FN_MC!M216="","*",FN_MC!M216)</f>
        <v>POV-PSG</v>
      </c>
      <c r="G214" s="121" t="str">
        <f>IF(FN_MC!I216="","*",FN_MC!I216)</f>
        <v>PSG</v>
      </c>
      <c r="H214" s="121" t="str">
        <f>IF(FN_MC!AB216="","*",FN_MC!AB216)</f>
        <v>FIXO</v>
      </c>
      <c r="I214" s="121" t="str">
        <f>IF(FN_MC!AC216="","*",FN_MC!AC216)</f>
        <v>-</v>
      </c>
      <c r="J214" s="122" t="str">
        <f>IF(FN_MC!AA216="","*",FN_MC!AA216)</f>
        <v>1 Juliano</v>
      </c>
      <c r="K214" s="134">
        <f>IF(FN_MC!AD216="","*",FN_MC!AD216)</f>
        <v>0.29166666666666669</v>
      </c>
    </row>
    <row r="215" spans="2:11" s="123" customFormat="1">
      <c r="B215" s="120" t="str">
        <f>IF(FN_MC!Y217="","*",FN_MC!Y217)</f>
        <v>*</v>
      </c>
      <c r="C215" s="121" t="str">
        <f>IF(FN_MC!B217="","*",FN_MC!B217)</f>
        <v>*</v>
      </c>
      <c r="D215" s="121" t="str">
        <f>IF(FN_MC!D217="","*",FN_MC!D217)</f>
        <v>*</v>
      </c>
      <c r="E215" s="121" t="str">
        <f>IF(FN_MC!H217="","*",FN_MC!H217)</f>
        <v>*</v>
      </c>
      <c r="F215" s="137" t="str">
        <f>IF(FN_MC!M217="","*",FN_MC!M217)</f>
        <v>-</v>
      </c>
      <c r="G215" s="121" t="str">
        <f>IF(FN_MC!I217="","*",FN_MC!I217)</f>
        <v>*</v>
      </c>
      <c r="H215" s="121" t="str">
        <f>IF(FN_MC!AB217="","*",FN_MC!AB217)</f>
        <v>*</v>
      </c>
      <c r="I215" s="121" t="str">
        <f>IF(FN_MC!AC217="","*",FN_MC!AC217)</f>
        <v>*</v>
      </c>
      <c r="J215" s="122" t="str">
        <f>IF(FN_MC!AA217="","*",FN_MC!AA217)</f>
        <v>*</v>
      </c>
      <c r="K215" s="134" t="str">
        <f>IF(FN_MC!AD217="","*",FN_MC!AD217)</f>
        <v>*</v>
      </c>
    </row>
    <row r="216" spans="2:11" s="123" customFormat="1">
      <c r="B216" s="120" t="str">
        <f>IF(FN_MC!Y218="","*",FN_MC!Y218)</f>
        <v>*</v>
      </c>
      <c r="C216" s="121" t="str">
        <f>IF(FN_MC!B218="","*",FN_MC!B218)</f>
        <v>*</v>
      </c>
      <c r="D216" s="121" t="str">
        <f>IF(FN_MC!D218="","*",FN_MC!D218)</f>
        <v>*</v>
      </c>
      <c r="E216" s="121" t="str">
        <f>IF(FN_MC!H218="","*",FN_MC!H218)</f>
        <v>*</v>
      </c>
      <c r="F216" s="137" t="str">
        <f>IF(FN_MC!M218="","*",FN_MC!M218)</f>
        <v>-</v>
      </c>
      <c r="G216" s="121" t="str">
        <f>IF(FN_MC!I218="","*",FN_MC!I218)</f>
        <v>*</v>
      </c>
      <c r="H216" s="121" t="str">
        <f>IF(FN_MC!AB218="","*",FN_MC!AB218)</f>
        <v>*</v>
      </c>
      <c r="I216" s="121" t="str">
        <f>IF(FN_MC!AC218="","*",FN_MC!AC218)</f>
        <v>*</v>
      </c>
      <c r="J216" s="122" t="str">
        <f>IF(FN_MC!AA218="","*",FN_MC!AA218)</f>
        <v>*</v>
      </c>
      <c r="K216" s="134" t="str">
        <f>IF(FN_MC!AD218="","*",FN_MC!AD218)</f>
        <v>*</v>
      </c>
    </row>
    <row r="217" spans="2:11" s="123" customFormat="1">
      <c r="B217" s="120" t="str">
        <f>IF(FN_MC!Y219="","*",FN_MC!Y219)</f>
        <v>OPORTUNIDADE</v>
      </c>
      <c r="C217" s="121">
        <f>IF(FN_MC!B219="","*",FN_MC!B219)</f>
        <v>46009</v>
      </c>
      <c r="D217" s="121" t="str">
        <f>IF(FN_MC!D219="","*",FN_MC!D219)</f>
        <v>W70</v>
      </c>
      <c r="E217" s="121" t="str">
        <f>IF(FN_MC!H219="","*",FN_MC!H219)</f>
        <v>TGR2</v>
      </c>
      <c r="F217" s="137" t="str">
        <f>IF(FN_MC!M219="","*",FN_MC!M219)</f>
        <v>TBE</v>
      </c>
      <c r="G217" s="121" t="str">
        <f>IF(FN_MC!I219="","*",FN_MC!I219)</f>
        <v>-</v>
      </c>
      <c r="H217" s="121" t="str">
        <f>IF(FN_MC!AB219="","*",FN_MC!AB219)</f>
        <v>FIXO</v>
      </c>
      <c r="I217" s="121" t="str">
        <f>IF(FN_MC!AC219="","*",FN_MC!AC219)</f>
        <v>-</v>
      </c>
      <c r="J217" s="122" t="str">
        <f>IF(FN_MC!AA219="","*",FN_MC!AA219)</f>
        <v>2 Enio e Daniel</v>
      </c>
      <c r="K217" s="134">
        <f>IF(FN_MC!AD219="","*",FN_MC!AD219)</f>
        <v>0.29166666666666669</v>
      </c>
    </row>
    <row r="218" spans="2:11" s="123" customFormat="1">
      <c r="B218" s="120" t="str">
        <f>IF(FN_MC!Y220="","*",FN_MC!Y220)</f>
        <v>OPORTUNIDADE</v>
      </c>
      <c r="C218" s="121">
        <f>IF(FN_MC!B220="","*",FN_MC!B220)</f>
        <v>46009</v>
      </c>
      <c r="D218" s="121" t="str">
        <f>IF(FN_MC!D220="","*",FN_MC!D220)</f>
        <v>W70</v>
      </c>
      <c r="E218" s="121" t="str">
        <f>IF(FN_MC!H220="","*",FN_MC!H220)</f>
        <v>-</v>
      </c>
      <c r="F218" s="137" t="str">
        <f>IF(FN_MC!M220="","*",FN_MC!M220)</f>
        <v>TRM</v>
      </c>
      <c r="G218" s="121" t="str">
        <f>IF(FN_MC!I220="","*",FN_MC!I220)</f>
        <v>TGR2</v>
      </c>
      <c r="H218" s="121" t="str">
        <f>IF(FN_MC!AB220="","*",FN_MC!AB220)</f>
        <v>-</v>
      </c>
      <c r="I218" s="121" t="str">
        <f>IF(FN_MC!AC220="","*",FN_MC!AC220)</f>
        <v>-</v>
      </c>
      <c r="J218" s="122" t="str">
        <f>IF(FN_MC!AA220="","*",FN_MC!AA220)</f>
        <v>-</v>
      </c>
      <c r="K218" s="134" t="str">
        <f>IF(FN_MC!AD220="","*",FN_MC!AD220)</f>
        <v>-</v>
      </c>
    </row>
    <row r="219" spans="2:11" s="123" customFormat="1">
      <c r="B219" s="120" t="str">
        <f>IF(FN_MC!Y221="","*",FN_MC!Y221)</f>
        <v>OPORTUNIDADE</v>
      </c>
      <c r="C219" s="121">
        <f>IF(FN_MC!B221="","*",FN_MC!B221)</f>
        <v>46009</v>
      </c>
      <c r="D219" s="121" t="str">
        <f>IF(FN_MC!D221="","*",FN_MC!D221)</f>
        <v>W48</v>
      </c>
      <c r="E219" s="121" t="str">
        <f>IF(FN_MC!H221="","*",FN_MC!H221)</f>
        <v>TOM2</v>
      </c>
      <c r="F219" s="137" t="str">
        <f>IF(FN_MC!M221="","*",FN_MC!M221)</f>
        <v>TSE-TBA</v>
      </c>
      <c r="G219" s="121" t="str">
        <f>IF(FN_MC!I221="","*",FN_MC!I221)</f>
        <v>TOM2</v>
      </c>
      <c r="H219" s="121" t="str">
        <f>IF(FN_MC!AB221="","*",FN_MC!AB221)</f>
        <v>FIXO</v>
      </c>
      <c r="I219" s="121" t="str">
        <f>IF(FN_MC!AC221="","*",FN_MC!AC221)</f>
        <v>-</v>
      </c>
      <c r="J219" s="122">
        <f>IF(FN_MC!AA221="","*",FN_MC!AA221)</f>
        <v>1</v>
      </c>
      <c r="K219" s="134">
        <f>IF(FN_MC!AD221="","*",FN_MC!AD221)</f>
        <v>0.29166666666666669</v>
      </c>
    </row>
    <row r="220" spans="2:11" s="123" customFormat="1">
      <c r="B220" s="120" t="str">
        <f>IF(FN_MC!Y222="","*",FN_MC!Y222)</f>
        <v>OPORTUNIDADE</v>
      </c>
      <c r="C220" s="121">
        <f>IF(FN_MC!B222="","*",FN_MC!B222)</f>
        <v>46009</v>
      </c>
      <c r="D220" s="121" t="str">
        <f>IF(FN_MC!D222="","*",FN_MC!D222)</f>
        <v>MARCOS (TF-520)</v>
      </c>
      <c r="E220" s="121" t="str">
        <f>IF(FN_MC!H222="","*",FN_MC!H222)</f>
        <v>-</v>
      </c>
      <c r="F220" s="137" t="str">
        <f>IF(FN_MC!M222="","*",FN_MC!M222)</f>
        <v>TMR-TLA</v>
      </c>
      <c r="G220" s="121" t="str">
        <f>IF(FN_MC!I222="","*",FN_MC!I222)</f>
        <v>-</v>
      </c>
      <c r="H220" s="121" t="str">
        <f>IF(FN_MC!AB222="","*",FN_MC!AB222)</f>
        <v>-</v>
      </c>
      <c r="I220" s="121" t="str">
        <f>IF(FN_MC!AC222="","*",FN_MC!AC222)</f>
        <v>-</v>
      </c>
      <c r="J220" s="122" t="str">
        <f>IF(FN_MC!AA222="","*",FN_MC!AA222)</f>
        <v>-</v>
      </c>
      <c r="K220" s="134" t="str">
        <f>IF(FN_MC!AD222="","*",FN_MC!AD222)</f>
        <v>-</v>
      </c>
    </row>
    <row r="221" spans="2:11" s="123" customFormat="1">
      <c r="B221" s="120" t="str">
        <f>IF(FN_MC!Y223="","*",FN_MC!Y223)</f>
        <v>OPORTUNIDADE</v>
      </c>
      <c r="C221" s="121">
        <f>IF(FN_MC!B223="","*",FN_MC!B223)</f>
        <v>46009</v>
      </c>
      <c r="D221" s="121" t="str">
        <f>IF(FN_MC!D223="","*",FN_MC!D223)</f>
        <v>MOD FN</v>
      </c>
      <c r="E221" s="121" t="str">
        <f>IF(FN_MC!H223="","*",FN_MC!H223)</f>
        <v>-</v>
      </c>
      <c r="F221" s="137" t="str">
        <f>IF(FN_MC!M223="","*",FN_MC!M223)</f>
        <v>TID-TVI</v>
      </c>
      <c r="G221" s="121" t="str">
        <f>IF(FN_MC!I223="","*",FN_MC!I223)</f>
        <v>-</v>
      </c>
      <c r="H221" s="121" t="str">
        <f>IF(FN_MC!AB223="","*",FN_MC!AB223)</f>
        <v>-</v>
      </c>
      <c r="I221" s="121" t="str">
        <f>IF(FN_MC!AC223="","*",FN_MC!AC223)</f>
        <v>-</v>
      </c>
      <c r="J221" s="122" t="str">
        <f>IF(FN_MC!AA223="","*",FN_MC!AA223)</f>
        <v>-</v>
      </c>
      <c r="K221" s="134" t="str">
        <f>IF(FN_MC!AD223="","*",FN_MC!AD223)</f>
        <v>-</v>
      </c>
    </row>
    <row r="222" spans="2:11" s="123" customFormat="1">
      <c r="B222" s="120" t="str">
        <f>IF(FN_MC!Y224="","*",FN_MC!Y224)</f>
        <v>OPORTUNIDADE</v>
      </c>
      <c r="C222" s="121">
        <f>IF(FN_MC!B224="","*",FN_MC!B224)</f>
        <v>46009</v>
      </c>
      <c r="D222" s="121" t="str">
        <f>IF(FN_MC!D224="","*",FN_MC!D224)</f>
        <v>W50</v>
      </c>
      <c r="E222" s="121" t="str">
        <f>IF(FN_MC!H224="","*",FN_MC!H224)</f>
        <v>TCS2</v>
      </c>
      <c r="F222" s="137" t="str">
        <f>IF(FN_MC!M224="","*",FN_MC!M224)</f>
        <v>TID-TVI</v>
      </c>
      <c r="G222" s="121" t="str">
        <f>IF(FN_MC!I224="","*",FN_MC!I224)</f>
        <v>TCS2</v>
      </c>
      <c r="H222" s="121" t="str">
        <f>IF(FN_MC!AB224="","*",FN_MC!AB224)</f>
        <v>FIXO</v>
      </c>
      <c r="I222" s="121" t="str">
        <f>IF(FN_MC!AC224="","*",FN_MC!AC224)</f>
        <v>ACIONAMENTO</v>
      </c>
      <c r="J222" s="122" t="str">
        <f>IF(FN_MC!AA224="","*",FN_MC!AA224)</f>
        <v>2 Maicon e Alex</v>
      </c>
      <c r="K222" s="134">
        <f>IF(FN_MC!AD224="","*",FN_MC!AD224)</f>
        <v>0.29166666666666669</v>
      </c>
    </row>
    <row r="223" spans="2:11" s="123" customFormat="1">
      <c r="B223" s="120" t="str">
        <f>IF(FN_MC!Y225="","*",FN_MC!Y225)</f>
        <v>OPORTUNIDADE</v>
      </c>
      <c r="C223" s="121">
        <f>IF(FN_MC!B225="","*",FN_MC!B225)</f>
        <v>46009</v>
      </c>
      <c r="D223" s="121" t="str">
        <f>IF(FN_MC!D225="","*",FN_MC!D225)</f>
        <v>V86</v>
      </c>
      <c r="E223" s="121" t="str">
        <f>IF(FN_MC!H225="","*",FN_MC!H225)</f>
        <v>TID2</v>
      </c>
      <c r="F223" s="137" t="str">
        <f>IF(FN_MC!M225="","*",FN_MC!M225)</f>
        <v>TID-TVI</v>
      </c>
      <c r="G223" s="121" t="str">
        <f>IF(FN_MC!I225="","*",FN_MC!I225)</f>
        <v>TID2</v>
      </c>
      <c r="H223" s="121" t="str">
        <f>IF(FN_MC!AB225="","*",FN_MC!AB225)</f>
        <v>FIXO</v>
      </c>
      <c r="I223" s="121" t="str">
        <f>IF(FN_MC!AC225="","*",FN_MC!AC225)</f>
        <v>ACIONAMENTO</v>
      </c>
      <c r="J223" s="122">
        <f>IF(FN_MC!AA225="","*",FN_MC!AA225)</f>
        <v>1</v>
      </c>
      <c r="K223" s="134">
        <f>IF(FN_MC!AD225="","*",FN_MC!AD225)</f>
        <v>0.29166666666666669</v>
      </c>
    </row>
    <row r="224" spans="2:11" s="123" customFormat="1">
      <c r="B224" s="120" t="str">
        <f>IF(FN_MC!Y226="","*",FN_MC!Y226)</f>
        <v>OPORTUNIDADE</v>
      </c>
      <c r="C224" s="121">
        <f>IF(FN_MC!B226="","*",FN_MC!B226)</f>
        <v>46009</v>
      </c>
      <c r="D224" s="121" t="str">
        <f>IF(FN_MC!D226="","*",FN_MC!D226)</f>
        <v>E14</v>
      </c>
      <c r="E224" s="121" t="str">
        <f>IF(FN_MC!H226="","*",FN_MC!H226)</f>
        <v>ZFH2</v>
      </c>
      <c r="F224" s="137" t="str">
        <f>IF(FN_MC!M226="","*",FN_MC!M226)</f>
        <v>ZFH-ZDP</v>
      </c>
      <c r="G224" s="121" t="str">
        <f>IF(FN_MC!I226="","*",FN_MC!I226)</f>
        <v>ZPD</v>
      </c>
      <c r="H224" s="121" t="str">
        <f>IF(FN_MC!AB226="","*",FN_MC!AB226)</f>
        <v>FIXO</v>
      </c>
      <c r="I224" s="121" t="str">
        <f>IF(FN_MC!AC226="","*",FN_MC!AC226)</f>
        <v>ACIONAMENTO</v>
      </c>
      <c r="J224" s="122">
        <f>IF(FN_MC!AA226="","*",FN_MC!AA226)</f>
        <v>1</v>
      </c>
      <c r="K224" s="134">
        <f>IF(FN_MC!AD226="","*",FN_MC!AD226)</f>
        <v>0.95833333333333337</v>
      </c>
    </row>
    <row r="225" spans="2:11" s="123" customFormat="1">
      <c r="B225" s="120" t="str">
        <f>IF(FN_MC!Y227="","*",FN_MC!Y227)</f>
        <v>OPORTUNIDADE</v>
      </c>
      <c r="C225" s="121">
        <f>IF(FN_MC!B227="","*",FN_MC!B227)</f>
        <v>46009</v>
      </c>
      <c r="D225" s="121" t="str">
        <f>IF(FN_MC!D227="","*",FN_MC!D227)</f>
        <v>E17</v>
      </c>
      <c r="E225" s="121" t="str">
        <f>IF(FN_MC!H227="","*",FN_MC!H227)</f>
        <v>ZDK2</v>
      </c>
      <c r="F225" s="137" t="str">
        <f>IF(FN_MC!M227="","*",FN_MC!M227)</f>
        <v>ZVT-ZDK</v>
      </c>
      <c r="G225" s="121" t="str">
        <f>IF(FN_MC!I227="","*",FN_MC!I227)</f>
        <v>ZDK2</v>
      </c>
      <c r="H225" s="121" t="str">
        <f>IF(FN_MC!AB227="","*",FN_MC!AB227)</f>
        <v>FIXO</v>
      </c>
      <c r="I225" s="121" t="str">
        <f>IF(FN_MC!AC227="","*",FN_MC!AC227)</f>
        <v>ACIONAMENTO</v>
      </c>
      <c r="J225" s="122">
        <f>IF(FN_MC!AA227="","*",FN_MC!AA227)</f>
        <v>1</v>
      </c>
      <c r="K225" s="134">
        <f>IF(FN_MC!AD227="","*",FN_MC!AD227)</f>
        <v>0.29166666666666669</v>
      </c>
    </row>
    <row r="226" spans="2:11" s="123" customFormat="1">
      <c r="B226" s="120" t="str">
        <f>IF(FN_MC!Y228="","*",FN_MC!Y228)</f>
        <v>OPORTUNIDADE</v>
      </c>
      <c r="C226" s="121">
        <f>IF(FN_MC!B228="","*",FN_MC!B228)</f>
        <v>46009</v>
      </c>
      <c r="D226" s="121" t="str">
        <f>IF(FN_MC!D228="","*",FN_MC!D228)</f>
        <v>V93</v>
      </c>
      <c r="E226" s="121" t="str">
        <f>IF(FN_MC!H228="","*",FN_MC!H228)</f>
        <v>ZFH2</v>
      </c>
      <c r="F226" s="137" t="str">
        <f>IF(FN_MC!M228="","*",FN_MC!M228)</f>
        <v>ZQY-ZFH</v>
      </c>
      <c r="G226" s="121" t="str">
        <f>IF(FN_MC!I228="","*",FN_MC!I228)</f>
        <v>ZFH2</v>
      </c>
      <c r="H226" s="121" t="str">
        <f>IF(FN_MC!AB228="","*",FN_MC!AB228)</f>
        <v>FIXO</v>
      </c>
      <c r="I226" s="121" t="str">
        <f>IF(FN_MC!AC228="","*",FN_MC!AC228)</f>
        <v>ACIONAMENTO</v>
      </c>
      <c r="J226" s="122">
        <f>IF(FN_MC!AA228="","*",FN_MC!AA228)</f>
        <v>1</v>
      </c>
      <c r="K226" s="134">
        <f>IF(FN_MC!AD228="","*",FN_MC!AD228)</f>
        <v>0.29166666666666669</v>
      </c>
    </row>
    <row r="227" spans="2:11" s="123" customFormat="1">
      <c r="B227" s="120" t="str">
        <f>IF(FN_MC!Y229="","*",FN_MC!Y229)</f>
        <v>OPORTUNIDADE</v>
      </c>
      <c r="C227" s="121">
        <f>IF(FN_MC!B229="","*",FN_MC!B229)</f>
        <v>46009</v>
      </c>
      <c r="D227" s="121" t="str">
        <f>IF(FN_MC!D229="","*",FN_MC!D229)</f>
        <v>E18</v>
      </c>
      <c r="E227" s="121" t="str">
        <f>IF(FN_MC!H229="","*",FN_MC!H229)</f>
        <v>ZIQ-ZQY</v>
      </c>
      <c r="F227" s="137" t="str">
        <f>IF(FN_MC!M229="","*",FN_MC!M229)</f>
        <v>ZIQ-ZQY</v>
      </c>
      <c r="G227" s="121" t="str">
        <f>IF(FN_MC!I229="","*",FN_MC!I229)</f>
        <v>ZIQ-ZQY</v>
      </c>
      <c r="H227" s="121" t="str">
        <f>IF(FN_MC!AB229="","*",FN_MC!AB229)</f>
        <v>FIXO</v>
      </c>
      <c r="I227" s="121" t="str">
        <f>IF(FN_MC!AC229="","*",FN_MC!AC229)</f>
        <v>ACIONAMENTO</v>
      </c>
      <c r="J227" s="122">
        <f>IF(FN_MC!AA229="","*",FN_MC!AA229)</f>
        <v>1</v>
      </c>
      <c r="K227" s="134">
        <f>IF(FN_MC!AD229="","*",FN_MC!AD229)</f>
        <v>0.29166666666666669</v>
      </c>
    </row>
    <row r="228" spans="2:11" s="123" customFormat="1">
      <c r="B228" s="120" t="str">
        <f>IF(FN_MC!Y230="","*",FN_MC!Y230)</f>
        <v>*</v>
      </c>
      <c r="C228" s="121">
        <f>IF(FN_MC!B230="","*",FN_MC!B230)</f>
        <v>46009</v>
      </c>
      <c r="D228" s="121" t="str">
        <f>IF(FN_MC!D230="","*",FN_MC!D230)</f>
        <v>V42</v>
      </c>
      <c r="E228" s="121" t="str">
        <f>IF(FN_MC!H230="","*",FN_MC!H230)</f>
        <v>ZGT1</v>
      </c>
      <c r="F228" s="137" t="str">
        <f>IF(FN_MC!M230="","*",FN_MC!M230)</f>
        <v>ZGT-ZXE</v>
      </c>
      <c r="G228" s="121" t="str">
        <f>IF(FN_MC!I230="","*",FN_MC!I230)</f>
        <v>ZGT1</v>
      </c>
      <c r="H228" s="121" t="str">
        <f>IF(FN_MC!AB230="","*",FN_MC!AB230)</f>
        <v>FIXO</v>
      </c>
      <c r="I228" s="121" t="str">
        <f>IF(FN_MC!AC230="","*",FN_MC!AC230)</f>
        <v>ACIONAMENTO</v>
      </c>
      <c r="J228" s="122">
        <f>IF(FN_MC!AA230="","*",FN_MC!AA230)</f>
        <v>1</v>
      </c>
      <c r="K228" s="134">
        <f>IF(FN_MC!AD230="","*",FN_MC!AD230)</f>
        <v>0.3125</v>
      </c>
    </row>
    <row r="229" spans="2:11" s="123" customFormat="1">
      <c r="B229" s="120" t="str">
        <f>IF(FN_MC!Y231="","*",FN_MC!Y231)</f>
        <v>OPORTUNIDADE</v>
      </c>
      <c r="C229" s="121">
        <f>IF(FN_MC!B231="","*",FN_MC!B231)</f>
        <v>46009</v>
      </c>
      <c r="D229" s="121" t="str">
        <f>IF(FN_MC!D231="","*",FN_MC!D231)</f>
        <v>W57</v>
      </c>
      <c r="E229" s="121" t="str">
        <f>IF(FN_MC!H231="","*",FN_MC!H231)</f>
        <v>PSG2</v>
      </c>
      <c r="F229" s="137" t="str">
        <f>IF(FN_MC!M231="","*",FN_MC!M231)</f>
        <v>PSG-PSS</v>
      </c>
      <c r="G229" s="121" t="str">
        <f>IF(FN_MC!I231="","*",FN_MC!I231)</f>
        <v>PSS2</v>
      </c>
      <c r="H229" s="121" t="str">
        <f>IF(FN_MC!AB231="","*",FN_MC!AB231)</f>
        <v>FIXO</v>
      </c>
      <c r="I229" s="121" t="str">
        <f>IF(FN_MC!AC231="","*",FN_MC!AC231)</f>
        <v>ACIONAMENTO</v>
      </c>
      <c r="J229" s="122" t="str">
        <f>IF(FN_MC!AA231="","*",FN_MC!AA231)</f>
        <v>1 Juliano</v>
      </c>
      <c r="K229" s="134">
        <f>IF(FN_MC!AD231="","*",FN_MC!AD231)</f>
        <v>0.29166666666666669</v>
      </c>
    </row>
    <row r="230" spans="2:11" s="123" customFormat="1">
      <c r="B230" s="120" t="str">
        <f>IF(FN_MC!Y232="","*",FN_MC!Y232)</f>
        <v>*</v>
      </c>
      <c r="C230" s="121" t="str">
        <f>IF(FN_MC!B232="","*",FN_MC!B232)</f>
        <v>*</v>
      </c>
      <c r="D230" s="121" t="str">
        <f>IF(FN_MC!D232="","*",FN_MC!D232)</f>
        <v>*</v>
      </c>
      <c r="E230" s="121" t="str">
        <f>IF(FN_MC!H232="","*",FN_MC!H232)</f>
        <v>*</v>
      </c>
      <c r="F230" s="137" t="str">
        <f>IF(FN_MC!M232="","*",FN_MC!M232)</f>
        <v>-</v>
      </c>
      <c r="G230" s="121" t="str">
        <f>IF(FN_MC!I232="","*",FN_MC!I232)</f>
        <v>*</v>
      </c>
      <c r="H230" s="121" t="str">
        <f>IF(FN_MC!AB232="","*",FN_MC!AB232)</f>
        <v>*</v>
      </c>
      <c r="I230" s="121" t="str">
        <f>IF(FN_MC!AC232="","*",FN_MC!AC232)</f>
        <v>*</v>
      </c>
      <c r="J230" s="122" t="str">
        <f>IF(FN_MC!AA232="","*",FN_MC!AA232)</f>
        <v>*</v>
      </c>
      <c r="K230" s="134" t="str">
        <f>IF(FN_MC!AD232="","*",FN_MC!AD232)</f>
        <v>*</v>
      </c>
    </row>
    <row r="231" spans="2:11" s="123" customFormat="1">
      <c r="B231" s="120" t="str">
        <f>IF(FN_MC!Y233="","*",FN_MC!Y233)</f>
        <v>SIM</v>
      </c>
      <c r="C231" s="121">
        <f>IF(FN_MC!B233="","*",FN_MC!B233)</f>
        <v>46010</v>
      </c>
      <c r="D231" s="121" t="str">
        <f>IF(FN_MC!D233="","*",FN_MC!D233)</f>
        <v>W70</v>
      </c>
      <c r="E231" s="121" t="str">
        <f>IF(FN_MC!H233="","*",FN_MC!H233)</f>
        <v>TGR2</v>
      </c>
      <c r="F231" s="137" t="str">
        <f>IF(FN_MC!M233="","*",FN_MC!M233)</f>
        <v>TGR-TBE</v>
      </c>
      <c r="G231" s="121" t="str">
        <f>IF(FN_MC!I233="","*",FN_MC!I233)</f>
        <v>TGR2</v>
      </c>
      <c r="H231" s="121" t="str">
        <f>IF(FN_MC!AB233="","*",FN_MC!AB233)</f>
        <v>FIXO</v>
      </c>
      <c r="I231" s="121" t="str">
        <f>IF(FN_MC!AC233="","*",FN_MC!AC233)</f>
        <v>-</v>
      </c>
      <c r="J231" s="122" t="str">
        <f>IF(FN_MC!AA233="","*",FN_MC!AA233)</f>
        <v>2 Enio e Daniel</v>
      </c>
      <c r="K231" s="134">
        <f>IF(FN_MC!AD233="","*",FN_MC!AD233)</f>
        <v>0.45833333333333331</v>
      </c>
    </row>
    <row r="232" spans="2:11" s="123" customFormat="1">
      <c r="B232" s="120" t="str">
        <f>IF(FN_MC!Y234="","*",FN_MC!Y234)</f>
        <v>SIM</v>
      </c>
      <c r="C232" s="121">
        <f>IF(FN_MC!B234="","*",FN_MC!B234)</f>
        <v>46010</v>
      </c>
      <c r="D232" s="121" t="str">
        <f>IF(FN_MC!D234="","*",FN_MC!D234)</f>
        <v>W48</v>
      </c>
      <c r="E232" s="121" t="str">
        <f>IF(FN_MC!H234="","*",FN_MC!H234)</f>
        <v>TOM2</v>
      </c>
      <c r="F232" s="137" t="str">
        <f>IF(FN_MC!M234="","*",FN_MC!M234)</f>
        <v>TVL</v>
      </c>
      <c r="G232" s="121" t="str">
        <f>IF(FN_MC!I234="","*",FN_MC!I234)</f>
        <v>TOM2</v>
      </c>
      <c r="H232" s="121" t="str">
        <f>IF(FN_MC!AB234="","*",FN_MC!AB234)</f>
        <v>FIXO</v>
      </c>
      <c r="I232" s="121" t="str">
        <f>IF(FN_MC!AC234="","*",FN_MC!AC234)</f>
        <v>-</v>
      </c>
      <c r="J232" s="122">
        <f>IF(FN_MC!AA234="","*",FN_MC!AA234)</f>
        <v>1</v>
      </c>
      <c r="K232" s="134">
        <f>IF(FN_MC!AD234="","*",FN_MC!AD234)</f>
        <v>0.29166666666666669</v>
      </c>
    </row>
    <row r="233" spans="2:11" s="123" customFormat="1">
      <c r="B233" s="120" t="str">
        <f>IF(FN_MC!Y235="","*",FN_MC!Y235)</f>
        <v>*</v>
      </c>
      <c r="C233" s="121" t="str">
        <f>IF(FN_MC!B235="","*",FN_MC!B235)</f>
        <v>*</v>
      </c>
      <c r="D233" s="121" t="str">
        <f>IF(FN_MC!D235="","*",FN_MC!D235)</f>
        <v>*</v>
      </c>
      <c r="E233" s="121" t="str">
        <f>IF(FN_MC!H235="","*",FN_MC!H235)</f>
        <v>*</v>
      </c>
      <c r="F233" s="137" t="str">
        <f>IF(FN_MC!M235="","*",FN_MC!M235)</f>
        <v>-</v>
      </c>
      <c r="G233" s="121" t="str">
        <f>IF(FN_MC!I235="","*",FN_MC!I235)</f>
        <v>*</v>
      </c>
      <c r="H233" s="121" t="str">
        <f>IF(FN_MC!AB235="","*",FN_MC!AB235)</f>
        <v>*</v>
      </c>
      <c r="I233" s="121" t="str">
        <f>IF(FN_MC!AC235="","*",FN_MC!AC235)</f>
        <v>*</v>
      </c>
      <c r="J233" s="122" t="str">
        <f>IF(FN_MC!AA235="","*",FN_MC!AA235)</f>
        <v>*</v>
      </c>
      <c r="K233" s="134" t="str">
        <f>IF(FN_MC!AD235="","*",FN_MC!AD235)</f>
        <v>*</v>
      </c>
    </row>
    <row r="234" spans="2:11" s="123" customFormat="1">
      <c r="B234" s="120" t="str">
        <f>IF(FN_MC!Y236="","*",FN_MC!Y236)</f>
        <v>SIM</v>
      </c>
      <c r="C234" s="121">
        <f>IF(FN_MC!B236="","*",FN_MC!B236)</f>
        <v>46010</v>
      </c>
      <c r="D234" s="121" t="str">
        <f>IF(FN_MC!D236="","*",FN_MC!D236)</f>
        <v>MARCOS (TF-520)</v>
      </c>
      <c r="E234" s="121" t="str">
        <f>IF(FN_MC!H236="","*",FN_MC!H236)</f>
        <v>TMR326</v>
      </c>
      <c r="F234" s="137" t="str">
        <f>IF(FN_MC!M236="","*",FN_MC!M236)</f>
        <v>TMR-TLA</v>
      </c>
      <c r="G234" s="121" t="str">
        <f>IF(FN_MC!I236="","*",FN_MC!I236)</f>
        <v>-</v>
      </c>
      <c r="H234" s="121" t="str">
        <f>IF(FN_MC!AB236="","*",FN_MC!AB236)</f>
        <v>-</v>
      </c>
      <c r="I234" s="121" t="str">
        <f>IF(FN_MC!AC236="","*",FN_MC!AC236)</f>
        <v>-</v>
      </c>
      <c r="J234" s="122" t="str">
        <f>IF(FN_MC!AA236="","*",FN_MC!AA236)</f>
        <v>-</v>
      </c>
      <c r="K234" s="134" t="str">
        <f>IF(FN_MC!AD236="","*",FN_MC!AD236)</f>
        <v>-</v>
      </c>
    </row>
    <row r="235" spans="2:11" s="123" customFormat="1">
      <c r="B235" s="120" t="str">
        <f>IF(FN_MC!Y237="","*",FN_MC!Y237)</f>
        <v>SIM</v>
      </c>
      <c r="C235" s="121">
        <f>IF(FN_MC!B237="","*",FN_MC!B237)</f>
        <v>46010</v>
      </c>
      <c r="D235" s="121" t="str">
        <f>IF(FN_MC!D237="","*",FN_MC!D237)</f>
        <v>V86</v>
      </c>
      <c r="E235" s="121" t="str">
        <f>IF(FN_MC!H237="","*",FN_MC!H237)</f>
        <v>TID2</v>
      </c>
      <c r="F235" s="137" t="str">
        <f>IF(FN_MC!M237="","*",FN_MC!M237)</f>
        <v>TID-TVI</v>
      </c>
      <c r="G235" s="121" t="str">
        <f>IF(FN_MC!I237="","*",FN_MC!I237)</f>
        <v>TID2</v>
      </c>
      <c r="H235" s="121" t="str">
        <f>IF(FN_MC!AB237="","*",FN_MC!AB237)</f>
        <v>FIXO</v>
      </c>
      <c r="I235" s="121" t="str">
        <f>IF(FN_MC!AC237="","*",FN_MC!AC237)</f>
        <v>ACIONAMENTO</v>
      </c>
      <c r="J235" s="122">
        <f>IF(FN_MC!AA237="","*",FN_MC!AA237)</f>
        <v>1</v>
      </c>
      <c r="K235" s="134">
        <f>IF(FN_MC!AD237="","*",FN_MC!AD237)</f>
        <v>0.29166666666666669</v>
      </c>
    </row>
    <row r="236" spans="2:11" s="123" customFormat="1">
      <c r="B236" s="120" t="str">
        <f>IF(FN_MC!Y238="","*",FN_MC!Y238)</f>
        <v>OPORTUNIDADE</v>
      </c>
      <c r="C236" s="121">
        <f>IF(FN_MC!B238="","*",FN_MC!B238)</f>
        <v>46010</v>
      </c>
      <c r="D236" s="121" t="str">
        <f>IF(FN_MC!D238="","*",FN_MC!D238)</f>
        <v>E14</v>
      </c>
      <c r="E236" s="121" t="str">
        <f>IF(FN_MC!H238="","*",FN_MC!H238)</f>
        <v>ZTR2</v>
      </c>
      <c r="F236" s="137" t="str">
        <f>IF(FN_MC!M238="","*",FN_MC!M238)</f>
        <v>ZTR-ZPD</v>
      </c>
      <c r="G236" s="121" t="str">
        <f>IF(FN_MC!I238="","*",FN_MC!I238)</f>
        <v>ZPD2</v>
      </c>
      <c r="H236" s="121" t="str">
        <f>IF(FN_MC!AB238="","*",FN_MC!AB238)</f>
        <v>FIXO</v>
      </c>
      <c r="I236" s="121" t="str">
        <f>IF(FN_MC!AC238="","*",FN_MC!AC238)</f>
        <v>ACIONAMENTO</v>
      </c>
      <c r="J236" s="122">
        <f>IF(FN_MC!AA238="","*",FN_MC!AA238)</f>
        <v>1</v>
      </c>
      <c r="K236" s="134">
        <f>IF(FN_MC!AD238="","*",FN_MC!AD238)</f>
        <v>0.95833333333333337</v>
      </c>
    </row>
    <row r="237" spans="2:11" s="123" customFormat="1">
      <c r="B237" s="120" t="str">
        <f>IF(FN_MC!Y239="","*",FN_MC!Y239)</f>
        <v>OPORTUNIDADE</v>
      </c>
      <c r="C237" s="121">
        <f>IF(FN_MC!B239="","*",FN_MC!B239)</f>
        <v>46010</v>
      </c>
      <c r="D237" s="121" t="str">
        <f>IF(FN_MC!D239="","*",FN_MC!D239)</f>
        <v>E17</v>
      </c>
      <c r="E237" s="121" t="str">
        <f>IF(FN_MC!H239="","*",FN_MC!H239)</f>
        <v>ZDK2</v>
      </c>
      <c r="F237" s="137" t="str">
        <f>IF(FN_MC!M239="","*",FN_MC!M239)</f>
        <v>ZVT-ZDK</v>
      </c>
      <c r="G237" s="121" t="str">
        <f>IF(FN_MC!I239="","*",FN_MC!I239)</f>
        <v>ZDK2</v>
      </c>
      <c r="H237" s="121" t="str">
        <f>IF(FN_MC!AB239="","*",FN_MC!AB239)</f>
        <v>FIXO</v>
      </c>
      <c r="I237" s="121" t="str">
        <f>IF(FN_MC!AC239="","*",FN_MC!AC239)</f>
        <v>ACIONAMENTO</v>
      </c>
      <c r="J237" s="122">
        <f>IF(FN_MC!AA239="","*",FN_MC!AA239)</f>
        <v>1</v>
      </c>
      <c r="K237" s="134">
        <f>IF(FN_MC!AD239="","*",FN_MC!AD239)</f>
        <v>0.29166666666666669</v>
      </c>
    </row>
    <row r="238" spans="2:11" s="123" customFormat="1">
      <c r="B238" s="120" t="str">
        <f>IF(FN_MC!Y240="","*",FN_MC!Y240)</f>
        <v>OPORTUNIDADE</v>
      </c>
      <c r="C238" s="121">
        <f>IF(FN_MC!B240="","*",FN_MC!B240)</f>
        <v>46010</v>
      </c>
      <c r="D238" s="121" t="str">
        <f>IF(FN_MC!D240="","*",FN_MC!D240)</f>
        <v>V93</v>
      </c>
      <c r="E238" s="121" t="str">
        <f>IF(FN_MC!H240="","*",FN_MC!H240)</f>
        <v>ZFH2</v>
      </c>
      <c r="F238" s="137" t="str">
        <f>IF(FN_MC!M240="","*",FN_MC!M240)</f>
        <v>ZIQ-ZQY</v>
      </c>
      <c r="G238" s="121" t="str">
        <f>IF(FN_MC!I240="","*",FN_MC!I240)</f>
        <v>ZFH2</v>
      </c>
      <c r="H238" s="121" t="str">
        <f>IF(FN_MC!AB240="","*",FN_MC!AB240)</f>
        <v>FIXO</v>
      </c>
      <c r="I238" s="121" t="str">
        <f>IF(FN_MC!AC240="","*",FN_MC!AC240)</f>
        <v>ACIONAMENTO</v>
      </c>
      <c r="J238" s="122">
        <f>IF(FN_MC!AA240="","*",FN_MC!AA240)</f>
        <v>1</v>
      </c>
      <c r="K238" s="134">
        <f>IF(FN_MC!AD240="","*",FN_MC!AD240)</f>
        <v>0.29166666666666669</v>
      </c>
    </row>
    <row r="239" spans="2:11" s="123" customFormat="1">
      <c r="B239" s="120" t="str">
        <f>IF(FN_MC!Y241="","*",FN_MC!Y241)</f>
        <v>OPORTUNIDADE</v>
      </c>
      <c r="C239" s="121">
        <f>IF(FN_MC!B241="","*",FN_MC!B241)</f>
        <v>46010</v>
      </c>
      <c r="D239" s="121" t="str">
        <f>IF(FN_MC!D241="","*",FN_MC!D241)</f>
        <v>E18</v>
      </c>
      <c r="E239" s="121" t="str">
        <f>IF(FN_MC!H241="","*",FN_MC!H241)</f>
        <v>ZIQ-ZQY</v>
      </c>
      <c r="F239" s="137" t="str">
        <f>IF(FN_MC!M241="","*",FN_MC!M241)</f>
        <v>ZIQ-ZQY</v>
      </c>
      <c r="G239" s="121" t="str">
        <f>IF(FN_MC!I241="","*",FN_MC!I241)</f>
        <v>ZIQ-ZQY</v>
      </c>
      <c r="H239" s="121" t="str">
        <f>IF(FN_MC!AB241="","*",FN_MC!AB241)</f>
        <v>FIXO</v>
      </c>
      <c r="I239" s="121" t="str">
        <f>IF(FN_MC!AC241="","*",FN_MC!AC241)</f>
        <v>ACIONAMENTO</v>
      </c>
      <c r="J239" s="122">
        <f>IF(FN_MC!AA241="","*",FN_MC!AA241)</f>
        <v>1</v>
      </c>
      <c r="K239" s="134">
        <f>IF(FN_MC!AD241="","*",FN_MC!AD241)</f>
        <v>0.29166666666666669</v>
      </c>
    </row>
    <row r="240" spans="2:11" s="123" customFormat="1">
      <c r="B240" s="120" t="str">
        <f>IF(FN_MC!Y242="","*",FN_MC!Y242)</f>
        <v>OPORTUNIDADE</v>
      </c>
      <c r="C240" s="121">
        <f>IF(FN_MC!B242="","*",FN_MC!B242)</f>
        <v>46010</v>
      </c>
      <c r="D240" s="121" t="str">
        <f>IF(FN_MC!D242="","*",FN_MC!D242)</f>
        <v>V42</v>
      </c>
      <c r="E240" s="121" t="str">
        <f>IF(FN_MC!H242="","*",FN_MC!H242)</f>
        <v>ZGT1</v>
      </c>
      <c r="F240" s="137" t="str">
        <f>IF(FN_MC!M242="","*",FN_MC!M242)</f>
        <v>ZGT-ZXE</v>
      </c>
      <c r="G240" s="121" t="str">
        <f>IF(FN_MC!I242="","*",FN_MC!I242)</f>
        <v>ZGT1</v>
      </c>
      <c r="H240" s="121" t="str">
        <f>IF(FN_MC!AB242="","*",FN_MC!AB242)</f>
        <v>FIXO</v>
      </c>
      <c r="I240" s="121" t="str">
        <f>IF(FN_MC!AC242="","*",FN_MC!AC242)</f>
        <v>ACIONAMENTO</v>
      </c>
      <c r="J240" s="122">
        <f>IF(FN_MC!AA242="","*",FN_MC!AA242)</f>
        <v>1</v>
      </c>
      <c r="K240" s="134">
        <f>IF(FN_MC!AD242="","*",FN_MC!AD242)</f>
        <v>0.3125</v>
      </c>
    </row>
    <row r="241" spans="2:11" s="123" customFormat="1">
      <c r="B241" s="120" t="str">
        <f>IF(FN_MC!Y243="","*",FN_MC!Y243)</f>
        <v>*</v>
      </c>
      <c r="C241" s="121">
        <f>IF(FN_MC!B243="","*",FN_MC!B243)</f>
        <v>46010</v>
      </c>
      <c r="D241" s="121" t="str">
        <f>IF(FN_MC!D243="","*",FN_MC!D243)</f>
        <v>LEÔNCIO (TF-526)</v>
      </c>
      <c r="E241" s="121" t="str">
        <f>IF(FN_MC!H243="","*",FN_MC!H243)</f>
        <v>POVPJA</v>
      </c>
      <c r="F241" s="137" t="str">
        <f>IF(FN_MC!M243="","*",FN_MC!M243)</f>
        <v>POV-PJA</v>
      </c>
      <c r="G241" s="121" t="str">
        <f>IF(FN_MC!I243="","*",FN_MC!I243)</f>
        <v>-</v>
      </c>
      <c r="H241" s="121" t="str">
        <f>IF(FN_MC!AB243="","*",FN_MC!AB243)</f>
        <v>-</v>
      </c>
      <c r="I241" s="121" t="str">
        <f>IF(FN_MC!AC243="","*",FN_MC!AC243)</f>
        <v>-</v>
      </c>
      <c r="J241" s="122" t="str">
        <f>IF(FN_MC!AA243="","*",FN_MC!AA243)</f>
        <v>-</v>
      </c>
      <c r="K241" s="134" t="str">
        <f>IF(FN_MC!AD243="","*",FN_MC!AD243)</f>
        <v>-</v>
      </c>
    </row>
    <row r="242" spans="2:11" s="123" customFormat="1">
      <c r="B242" s="120" t="str">
        <f>IF(FN_MC!Y244="","*",FN_MC!Y244)</f>
        <v>*</v>
      </c>
      <c r="C242" s="121">
        <f>IF(FN_MC!B244="","*",FN_MC!B244)</f>
        <v>46010</v>
      </c>
      <c r="D242" s="121" t="str">
        <f>IF(FN_MC!D244="","*",FN_MC!D244)</f>
        <v xml:space="preserve">TURMA FIXA VIA </v>
      </c>
      <c r="E242" s="121" t="str">
        <f>IF(FN_MC!H244="","*",FN_MC!H244)</f>
        <v>*</v>
      </c>
      <c r="F242" s="137" t="str">
        <f>IF(FN_MC!M244="","*",FN_MC!M244)</f>
        <v>POV-PJA</v>
      </c>
      <c r="G242" s="121" t="str">
        <f>IF(FN_MC!I244="","*",FN_MC!I244)</f>
        <v>-</v>
      </c>
      <c r="H242" s="121" t="str">
        <f>IF(FN_MC!AB244="","*",FN_MC!AB244)</f>
        <v>-</v>
      </c>
      <c r="I242" s="121" t="str">
        <f>IF(FN_MC!AC244="","*",FN_MC!AC244)</f>
        <v>-</v>
      </c>
      <c r="J242" s="122" t="str">
        <f>IF(FN_MC!AA244="","*",FN_MC!AA244)</f>
        <v>-</v>
      </c>
      <c r="K242" s="134" t="str">
        <f>IF(FN_MC!AD244="","*",FN_MC!AD244)</f>
        <v>-</v>
      </c>
    </row>
    <row r="243" spans="2:11" s="123" customFormat="1">
      <c r="B243" s="120" t="str">
        <f>IF(FN_MC!Y245="","*",FN_MC!Y245)</f>
        <v>OPORTUNIDADE</v>
      </c>
      <c r="C243" s="121">
        <f>IF(FN_MC!B245="","*",FN_MC!B245)</f>
        <v>46010</v>
      </c>
      <c r="D243" s="121" t="str">
        <f>IF(FN_MC!D245="","*",FN_MC!D245)</f>
        <v>W57</v>
      </c>
      <c r="E243" s="121" t="str">
        <f>IF(FN_MC!H245="","*",FN_MC!H245)</f>
        <v>PSG2</v>
      </c>
      <c r="F243" s="137" t="str">
        <f>IF(FN_MC!M245="","*",FN_MC!M245)</f>
        <v>PSG-PSS</v>
      </c>
      <c r="G243" s="121" t="str">
        <f>IF(FN_MC!I245="","*",FN_MC!I245)</f>
        <v>PSS2</v>
      </c>
      <c r="H243" s="121" t="str">
        <f>IF(FN_MC!AB245="","*",FN_MC!AB245)</f>
        <v>FIXO</v>
      </c>
      <c r="I243" s="121" t="str">
        <f>IF(FN_MC!AC245="","*",FN_MC!AC245)</f>
        <v>ACIONAMENTO</v>
      </c>
      <c r="J243" s="122">
        <f>IF(FN_MC!AA245="","*",FN_MC!AA245)</f>
        <v>2</v>
      </c>
      <c r="K243" s="134">
        <f>IF(FN_MC!AD245="","*",FN_MC!AD245)</f>
        <v>0.29166666666666669</v>
      </c>
    </row>
    <row r="244" spans="2:11" s="123" customFormat="1">
      <c r="B244" s="120" t="str">
        <f>IF(FN_MC!Y246="","*",FN_MC!Y246)</f>
        <v>*</v>
      </c>
      <c r="C244" s="121" t="str">
        <f>IF(FN_MC!B246="","*",FN_MC!B246)</f>
        <v>*</v>
      </c>
      <c r="D244" s="121" t="str">
        <f>IF(FN_MC!D246="","*",FN_MC!D246)</f>
        <v>*</v>
      </c>
      <c r="E244" s="121" t="str">
        <f>IF(FN_MC!H246="","*",FN_MC!H246)</f>
        <v>*</v>
      </c>
      <c r="F244" s="137" t="str">
        <f>IF(FN_MC!M246="","*",FN_MC!M246)</f>
        <v>-</v>
      </c>
      <c r="G244" s="121" t="str">
        <f>IF(FN_MC!I246="","*",FN_MC!I246)</f>
        <v>*</v>
      </c>
      <c r="H244" s="121" t="str">
        <f>IF(FN_MC!AB246="","*",FN_MC!AB246)</f>
        <v>*</v>
      </c>
      <c r="I244" s="121" t="str">
        <f>IF(FN_MC!AC246="","*",FN_MC!AC246)</f>
        <v>-</v>
      </c>
      <c r="J244" s="122" t="str">
        <f>IF(FN_MC!AA246="","*",FN_MC!AA246)</f>
        <v>*</v>
      </c>
      <c r="K244" s="134" t="str">
        <f>IF(FN_MC!AD246="","*",FN_MC!AD246)</f>
        <v>*</v>
      </c>
    </row>
    <row r="245" spans="2:11" s="123" customFormat="1">
      <c r="B245" s="120" t="str">
        <f>IF(FN_MC!Y247="","*",FN_MC!Y247)</f>
        <v>*</v>
      </c>
      <c r="C245" s="121" t="str">
        <f>IF(FN_MC!B247="","*",FN_MC!B247)</f>
        <v>*</v>
      </c>
      <c r="D245" s="121" t="str">
        <f>IF(FN_MC!D247="","*",FN_MC!D247)</f>
        <v>*</v>
      </c>
      <c r="E245" s="121" t="str">
        <f>IF(FN_MC!H247="","*",FN_MC!H247)</f>
        <v>*</v>
      </c>
      <c r="F245" s="137" t="str">
        <f>IF(FN_MC!M247="","*",FN_MC!M247)</f>
        <v>-</v>
      </c>
      <c r="G245" s="121" t="str">
        <f>IF(FN_MC!I247="","*",FN_MC!I247)</f>
        <v>*</v>
      </c>
      <c r="H245" s="121" t="str">
        <f>IF(FN_MC!AB247="","*",FN_MC!AB247)</f>
        <v>*</v>
      </c>
      <c r="I245" s="121" t="str">
        <f>IF(FN_MC!AC247="","*",FN_MC!AC247)</f>
        <v>-</v>
      </c>
      <c r="J245" s="122" t="str">
        <f>IF(FN_MC!AA247="","*",FN_MC!AA247)</f>
        <v>*</v>
      </c>
      <c r="K245" s="134" t="str">
        <f>IF(FN_MC!AD247="","*",FN_MC!AD247)</f>
        <v>*</v>
      </c>
    </row>
    <row r="246" spans="2:11" s="123" customFormat="1">
      <c r="B246" s="120" t="str">
        <f>IF(FN_MC!Y248="","*",FN_MC!Y248)</f>
        <v>OPORTUNIDADE</v>
      </c>
      <c r="C246" s="121">
        <f>IF(FN_MC!B248="","*",FN_MC!B248)</f>
        <v>46011</v>
      </c>
      <c r="D246" s="121" t="str">
        <f>IF(FN_MC!D248="","*",FN_MC!D248)</f>
        <v>W70</v>
      </c>
      <c r="E246" s="121" t="str">
        <f>IF(FN_MC!H248="","*",FN_MC!H248)</f>
        <v>TGR2</v>
      </c>
      <c r="F246" s="137" t="str">
        <f>IF(FN_MC!M248="","*",FN_MC!M248)</f>
        <v>TGR-TBE</v>
      </c>
      <c r="G246" s="121" t="str">
        <f>IF(FN_MC!I248="","*",FN_MC!I248)</f>
        <v>TGR2</v>
      </c>
      <c r="H246" s="121" t="str">
        <f>IF(FN_MC!AB248="","*",FN_MC!AB248)</f>
        <v>FIXO</v>
      </c>
      <c r="I246" s="121" t="str">
        <f>IF(FN_MC!AC248="","*",FN_MC!AC248)</f>
        <v>-</v>
      </c>
      <c r="J246" s="122" t="str">
        <f>IF(FN_MC!AA248="","*",FN_MC!AA248)</f>
        <v>2 Enio e Daniel</v>
      </c>
      <c r="K246" s="134">
        <f>IF(FN_MC!AD248="","*",FN_MC!AD248)</f>
        <v>0.45833333333333331</v>
      </c>
    </row>
    <row r="247" spans="2:11" s="123" customFormat="1">
      <c r="B247" s="120" t="str">
        <f>IF(FN_MC!Y249="","*",FN_MC!Y249)</f>
        <v>*</v>
      </c>
      <c r="C247" s="121" t="str">
        <f>IF(FN_MC!B249="","*",FN_MC!B249)</f>
        <v>*</v>
      </c>
      <c r="D247" s="121" t="str">
        <f>IF(FN_MC!D249="","*",FN_MC!D249)</f>
        <v>*</v>
      </c>
      <c r="E247" s="121" t="str">
        <f>IF(FN_MC!H249="","*",FN_MC!H249)</f>
        <v>*</v>
      </c>
      <c r="F247" s="137" t="str">
        <f>IF(FN_MC!M249="","*",FN_MC!M249)</f>
        <v>-</v>
      </c>
      <c r="G247" s="121" t="str">
        <f>IF(FN_MC!I249="","*",FN_MC!I249)</f>
        <v>*</v>
      </c>
      <c r="H247" s="121" t="str">
        <f>IF(FN_MC!AB249="","*",FN_MC!AB249)</f>
        <v>*</v>
      </c>
      <c r="I247" s="121" t="str">
        <f>IF(FN_MC!AC249="","*",FN_MC!AC249)</f>
        <v>-</v>
      </c>
      <c r="J247" s="122" t="str">
        <f>IF(FN_MC!AA249="","*",FN_MC!AA249)</f>
        <v>*</v>
      </c>
      <c r="K247" s="134" t="str">
        <f>IF(FN_MC!AD249="","*",FN_MC!AD249)</f>
        <v>*</v>
      </c>
    </row>
    <row r="248" spans="2:11" s="123" customFormat="1">
      <c r="B248" s="120" t="str">
        <f>IF(FN_MC!Y250="","*",FN_MC!Y250)</f>
        <v>*</v>
      </c>
      <c r="C248" s="121" t="str">
        <f>IF(FN_MC!B250="","*",FN_MC!B250)</f>
        <v>*</v>
      </c>
      <c r="D248" s="121" t="str">
        <f>IF(FN_MC!D250="","*",FN_MC!D250)</f>
        <v>*</v>
      </c>
      <c r="E248" s="121" t="str">
        <f>IF(FN_MC!H250="","*",FN_MC!H250)</f>
        <v>*</v>
      </c>
      <c r="F248" s="137" t="str">
        <f>IF(FN_MC!M250="","*",FN_MC!M250)</f>
        <v>-</v>
      </c>
      <c r="G248" s="121" t="str">
        <f>IF(FN_MC!I250="","*",FN_MC!I250)</f>
        <v>*</v>
      </c>
      <c r="H248" s="121" t="str">
        <f>IF(FN_MC!AB250="","*",FN_MC!AB250)</f>
        <v>*</v>
      </c>
      <c r="I248" s="121" t="str">
        <f>IF(FN_MC!AC250="","*",FN_MC!AC250)</f>
        <v>-</v>
      </c>
      <c r="J248" s="122" t="str">
        <f>IF(FN_MC!AA250="","*",FN_MC!AA250)</f>
        <v>*</v>
      </c>
      <c r="K248" s="134" t="str">
        <f>IF(FN_MC!AD250="","*",FN_MC!AD250)</f>
        <v>*</v>
      </c>
    </row>
    <row r="249" spans="2:11" s="123" customFormat="1">
      <c r="B249" s="120" t="str">
        <f>IF(FN_MC!Y251="","*",FN_MC!Y251)</f>
        <v>*</v>
      </c>
      <c r="C249" s="121" t="str">
        <f>IF(FN_MC!B251="","*",FN_MC!B251)</f>
        <v>*</v>
      </c>
      <c r="D249" s="121" t="str">
        <f>IF(FN_MC!D251="","*",FN_MC!D251)</f>
        <v>*</v>
      </c>
      <c r="E249" s="121" t="str">
        <f>IF(FN_MC!H251="","*",FN_MC!H251)</f>
        <v>*</v>
      </c>
      <c r="F249" s="137" t="str">
        <f>IF(FN_MC!M251="","*",FN_MC!M251)</f>
        <v>-</v>
      </c>
      <c r="G249" s="121" t="str">
        <f>IF(FN_MC!I251="","*",FN_MC!I251)</f>
        <v>*</v>
      </c>
      <c r="H249" s="121" t="str">
        <f>IF(FN_MC!AB251="","*",FN_MC!AB251)</f>
        <v>*</v>
      </c>
      <c r="I249" s="121" t="str">
        <f>IF(FN_MC!AC251="","*",FN_MC!AC251)</f>
        <v>-</v>
      </c>
      <c r="J249" s="122" t="str">
        <f>IF(FN_MC!AA251="","*",FN_MC!AA251)</f>
        <v>*</v>
      </c>
      <c r="K249" s="134" t="str">
        <f>IF(FN_MC!AD251="","*",FN_MC!AD251)</f>
        <v>*</v>
      </c>
    </row>
    <row r="250" spans="2:11" s="123" customFormat="1">
      <c r="B250" s="120" t="str">
        <f>IF(FN_MC!Y252="","*",FN_MC!Y252)</f>
        <v>OPORTUNIDADE</v>
      </c>
      <c r="C250" s="121">
        <f>IF(FN_MC!B252="","*",FN_MC!B252)</f>
        <v>46011</v>
      </c>
      <c r="D250" s="121" t="str">
        <f>IF(FN_MC!D252="","*",FN_MC!D252)</f>
        <v>W48</v>
      </c>
      <c r="E250" s="121" t="str">
        <f>IF(FN_MC!H252="","*",FN_MC!H252)</f>
        <v>TOM</v>
      </c>
      <c r="F250" s="137" t="str">
        <f>IF(FN_MC!M252="","*",FN_MC!M252)</f>
        <v>TOM-TVI</v>
      </c>
      <c r="G250" s="121" t="str">
        <f>IF(FN_MC!I252="","*",FN_MC!I252)</f>
        <v>TVI</v>
      </c>
      <c r="H250" s="121" t="str">
        <f>IF(FN_MC!AB252="","*",FN_MC!AB252)</f>
        <v>FIXO</v>
      </c>
      <c r="I250" s="121" t="str">
        <f>IF(FN_MC!AC252="","*",FN_MC!AC252)</f>
        <v>-</v>
      </c>
      <c r="J250" s="122">
        <f>IF(FN_MC!AA252="","*",FN_MC!AA252)</f>
        <v>1</v>
      </c>
      <c r="K250" s="134">
        <f>IF(FN_MC!AD252="","*",FN_MC!AD252)</f>
        <v>0.29166666666666669</v>
      </c>
    </row>
    <row r="251" spans="2:11" s="123" customFormat="1">
      <c r="B251" s="120" t="str">
        <f>IF(FN_MC!Y253="","*",FN_MC!Y253)</f>
        <v>OPORTUNIDADE</v>
      </c>
      <c r="C251" s="121">
        <f>IF(FN_MC!B253="","*",FN_MC!B253)</f>
        <v>46011</v>
      </c>
      <c r="D251" s="121" t="str">
        <f>IF(FN_MC!D253="","*",FN_MC!D253)</f>
        <v>E14</v>
      </c>
      <c r="E251" s="121" t="str">
        <f>IF(FN_MC!H253="","*",FN_MC!H253)</f>
        <v>ZPD2</v>
      </c>
      <c r="F251" s="137" t="str">
        <f>IF(FN_MC!M253="","*",FN_MC!M253)</f>
        <v>ZPD-ZJU</v>
      </c>
      <c r="G251" s="121" t="str">
        <f>IF(FN_MC!I253="","*",FN_MC!I253)</f>
        <v>ZJU2</v>
      </c>
      <c r="H251" s="121" t="str">
        <f>IF(FN_MC!AB253="","*",FN_MC!AB253)</f>
        <v>FIXO</v>
      </c>
      <c r="I251" s="121" t="str">
        <f>IF(FN_MC!AC253="","*",FN_MC!AC253)</f>
        <v>ACIONAMENTO</v>
      </c>
      <c r="J251" s="122">
        <f>IF(FN_MC!AA253="","*",FN_MC!AA253)</f>
        <v>1</v>
      </c>
      <c r="K251" s="134">
        <f>IF(FN_MC!AD253="","*",FN_MC!AD253)</f>
        <v>0.95833333333333337</v>
      </c>
    </row>
    <row r="252" spans="2:11" s="123" customFormat="1">
      <c r="B252" s="120" t="str">
        <f>IF(FN_MC!Y254="","*",FN_MC!Y254)</f>
        <v>OPORTUNIDADE</v>
      </c>
      <c r="C252" s="121">
        <f>IF(FN_MC!B254="","*",FN_MC!B254)</f>
        <v>46011</v>
      </c>
      <c r="D252" s="121" t="str">
        <f>IF(FN_MC!D254="","*",FN_MC!D254)</f>
        <v>E17</v>
      </c>
      <c r="E252" s="121" t="str">
        <f>IF(FN_MC!H254="","*",FN_MC!H254)</f>
        <v>ZDK2</v>
      </c>
      <c r="F252" s="137" t="str">
        <f>IF(FN_MC!M254="","*",FN_MC!M254)</f>
        <v>ZVT-ZDK</v>
      </c>
      <c r="G252" s="121" t="str">
        <f>IF(FN_MC!I254="","*",FN_MC!I254)</f>
        <v>ZDK2</v>
      </c>
      <c r="H252" s="121" t="str">
        <f>IF(FN_MC!AB254="","*",FN_MC!AB254)</f>
        <v>FIXO</v>
      </c>
      <c r="I252" s="121" t="str">
        <f>IF(FN_MC!AC254="","*",FN_MC!AC254)</f>
        <v>ACIONAMENTO</v>
      </c>
      <c r="J252" s="122">
        <f>IF(FN_MC!AA254="","*",FN_MC!AA254)</f>
        <v>1</v>
      </c>
      <c r="K252" s="134">
        <f>IF(FN_MC!AD254="","*",FN_MC!AD254)</f>
        <v>0.29166666666666669</v>
      </c>
    </row>
    <row r="253" spans="2:11" s="123" customFormat="1">
      <c r="B253" s="120" t="str">
        <f>IF(FN_MC!Y255="","*",FN_MC!Y255)</f>
        <v>OPORTUNIDADE</v>
      </c>
      <c r="C253" s="121">
        <f>IF(FN_MC!B255="","*",FN_MC!B255)</f>
        <v>46011</v>
      </c>
      <c r="D253" s="121" t="str">
        <f>IF(FN_MC!D255="","*",FN_MC!D255)</f>
        <v>V93</v>
      </c>
      <c r="E253" s="121" t="str">
        <f>IF(FN_MC!H255="","*",FN_MC!H255)</f>
        <v>ZFH2</v>
      </c>
      <c r="F253" s="137" t="str">
        <f>IF(FN_MC!M255="","*",FN_MC!M255)</f>
        <v>ZQY-ZFH</v>
      </c>
      <c r="G253" s="121" t="str">
        <f>IF(FN_MC!I255="","*",FN_MC!I255)</f>
        <v>ZFH2</v>
      </c>
      <c r="H253" s="121" t="str">
        <f>IF(FN_MC!AB255="","*",FN_MC!AB255)</f>
        <v>FIXO</v>
      </c>
      <c r="I253" s="121" t="str">
        <f>IF(FN_MC!AC255="","*",FN_MC!AC255)</f>
        <v>ACIONAMENTO</v>
      </c>
      <c r="J253" s="122">
        <f>IF(FN_MC!AA255="","*",FN_MC!AA255)</f>
        <v>1</v>
      </c>
      <c r="K253" s="134">
        <f>IF(FN_MC!AD255="","*",FN_MC!AD255)</f>
        <v>0.29166666666666669</v>
      </c>
    </row>
    <row r="254" spans="2:11" s="123" customFormat="1">
      <c r="B254" s="120" t="str">
        <f>IF(FN_MC!Y256="","*",FN_MC!Y256)</f>
        <v>OPORTUNIDADE</v>
      </c>
      <c r="C254" s="121">
        <f>IF(FN_MC!B256="","*",FN_MC!B256)</f>
        <v>46011</v>
      </c>
      <c r="D254" s="121" t="str">
        <f>IF(FN_MC!D256="","*",FN_MC!D256)</f>
        <v>E18</v>
      </c>
      <c r="E254" s="121" t="str">
        <f>IF(FN_MC!H256="","*",FN_MC!H256)</f>
        <v>ZIQ-ZQY</v>
      </c>
      <c r="F254" s="137" t="str">
        <f>IF(FN_MC!M256="","*",FN_MC!M256)</f>
        <v>ZIQ-ZQY</v>
      </c>
      <c r="G254" s="121" t="str">
        <f>IF(FN_MC!I256="","*",FN_MC!I256)</f>
        <v>ZIQ-ZQY</v>
      </c>
      <c r="H254" s="121" t="str">
        <f>IF(FN_MC!AB256="","*",FN_MC!AB256)</f>
        <v>FIXO</v>
      </c>
      <c r="I254" s="121" t="str">
        <f>IF(FN_MC!AC256="","*",FN_MC!AC256)</f>
        <v>ACIONAMENTO</v>
      </c>
      <c r="J254" s="122">
        <f>IF(FN_MC!AA256="","*",FN_MC!AA256)</f>
        <v>1</v>
      </c>
      <c r="K254" s="134">
        <f>IF(FN_MC!AD256="","*",FN_MC!AD256)</f>
        <v>0.29166666666666669</v>
      </c>
    </row>
    <row r="255" spans="2:11" s="123" customFormat="1">
      <c r="B255" s="120" t="str">
        <f>IF(FN_MC!Y257="","*",FN_MC!Y257)</f>
        <v>OPORTUNIDADE</v>
      </c>
      <c r="C255" s="121">
        <f>IF(FN_MC!B257="","*",FN_MC!B257)</f>
        <v>46011</v>
      </c>
      <c r="D255" s="121" t="str">
        <f>IF(FN_MC!D257="","*",FN_MC!D257)</f>
        <v>V42</v>
      </c>
      <c r="E255" s="121" t="str">
        <f>IF(FN_MC!H257="","*",FN_MC!H257)</f>
        <v>ZGT1</v>
      </c>
      <c r="F255" s="137" t="str">
        <f>IF(FN_MC!M257="","*",FN_MC!M257)</f>
        <v>ZGT-ZXE</v>
      </c>
      <c r="G255" s="121" t="str">
        <f>IF(FN_MC!I257="","*",FN_MC!I257)</f>
        <v>ZGT1</v>
      </c>
      <c r="H255" s="121" t="str">
        <f>IF(FN_MC!AB257="","*",FN_MC!AB257)</f>
        <v>FIXO</v>
      </c>
      <c r="I255" s="121" t="str">
        <f>IF(FN_MC!AC257="","*",FN_MC!AC257)</f>
        <v>ACIONAMENTO</v>
      </c>
      <c r="J255" s="122">
        <f>IF(FN_MC!AA257="","*",FN_MC!AA257)</f>
        <v>1</v>
      </c>
      <c r="K255" s="134">
        <f>IF(FN_MC!AD257="","*",FN_MC!AD257)</f>
        <v>0.3125</v>
      </c>
    </row>
    <row r="256" spans="2:11" s="123" customFormat="1">
      <c r="B256" s="120" t="str">
        <f>IF(FN_MC!Y258="","*",FN_MC!Y258)</f>
        <v>OPORTUNIDADE</v>
      </c>
      <c r="C256" s="121">
        <f>IF(FN_MC!B258="","*",FN_MC!B258)</f>
        <v>46011</v>
      </c>
      <c r="D256" s="121" t="str">
        <f>IF(FN_MC!D258="","*",FN_MC!D258)</f>
        <v>A13</v>
      </c>
      <c r="E256" s="121" t="str">
        <f>IF(FN_MC!H258="","*",FN_MC!H258)</f>
        <v>PCA</v>
      </c>
      <c r="F256" s="137" t="str">
        <f>IF(FN_MC!M258="","*",FN_MC!M258)</f>
        <v>PCA-PSI</v>
      </c>
      <c r="G256" s="121" t="str">
        <f>IF(FN_MC!I258="","*",FN_MC!I258)</f>
        <v>PSI</v>
      </c>
      <c r="H256" s="121" t="str">
        <f>IF(FN_MC!AB258="","*",FN_MC!AB258)</f>
        <v>FIXO</v>
      </c>
      <c r="I256" s="121" t="str">
        <f>IF(FN_MC!AC258="","*",FN_MC!AC258)</f>
        <v>ACIONAMENTO</v>
      </c>
      <c r="J256" s="122">
        <f>IF(FN_MC!AA258="","*",FN_MC!AA258)</f>
        <v>1</v>
      </c>
      <c r="K256" s="134" t="str">
        <f>IF(FN_MC!AD258="","*",FN_MC!AD258)</f>
        <v>*</v>
      </c>
    </row>
    <row r="257" spans="2:11" s="123" customFormat="1">
      <c r="B257" s="120" t="str">
        <f>IF(FN_MC!Y259="","*",FN_MC!Y259)</f>
        <v>*</v>
      </c>
      <c r="C257" s="121">
        <f>IF(FN_MC!B259="","*",FN_MC!B259)</f>
        <v>46011</v>
      </c>
      <c r="D257" s="121" t="str">
        <f>IF(FN_MC!D259="","*",FN_MC!D259)</f>
        <v>V86</v>
      </c>
      <c r="E257" s="121" t="str">
        <f>IF(FN_MC!H259="","*",FN_MC!H259)</f>
        <v>TID2</v>
      </c>
      <c r="F257" s="137" t="str">
        <f>IF(FN_MC!M259="","*",FN_MC!M259)</f>
        <v>TID</v>
      </c>
      <c r="G257" s="121" t="str">
        <f>IF(FN_MC!I259="","*",FN_MC!I259)</f>
        <v>TID2</v>
      </c>
      <c r="H257" s="121" t="str">
        <f>IF(FN_MC!AB259="","*",FN_MC!AB259)</f>
        <v>FIXO</v>
      </c>
      <c r="I257" s="121" t="str">
        <f>IF(FN_MC!AC259="","*",FN_MC!AC259)</f>
        <v>-</v>
      </c>
      <c r="J257" s="122">
        <f>IF(FN_MC!AA259="","*",FN_MC!AA259)</f>
        <v>1</v>
      </c>
      <c r="K257" s="134">
        <f>IF(FN_MC!AD259="","*",FN_MC!AD259)</f>
        <v>0.29166666666666669</v>
      </c>
    </row>
    <row r="258" spans="2:11" s="123" customFormat="1">
      <c r="B258" s="120" t="str">
        <f>IF(FN_MC!Y260="","*",FN_MC!Y260)</f>
        <v>*</v>
      </c>
      <c r="C258" s="121">
        <f>IF(FN_MC!B260="","*",FN_MC!B260)</f>
        <v>46012</v>
      </c>
      <c r="D258" s="121" t="str">
        <f>IF(FN_MC!D260="","*",FN_MC!D260)</f>
        <v>W50</v>
      </c>
      <c r="E258" s="121" t="str">
        <f>IF(FN_MC!H260="","*",FN_MC!H260)</f>
        <v>TCS</v>
      </c>
      <c r="F258" s="137" t="str">
        <f>IF(FN_MC!M260="","*",FN_MC!M260)</f>
        <v>TCS-TAG</v>
      </c>
      <c r="G258" s="121" t="str">
        <f>IF(FN_MC!I260="","*",FN_MC!I260)</f>
        <v>TAG</v>
      </c>
      <c r="H258" s="121" t="str">
        <f>IF(FN_MC!AB260="","*",FN_MC!AB260)</f>
        <v>FIXO</v>
      </c>
      <c r="I258" s="121" t="str">
        <f>IF(FN_MC!AC260="","*",FN_MC!AC260)</f>
        <v>ACIONAMENTO</v>
      </c>
      <c r="J258" s="122" t="str">
        <f>IF(FN_MC!AA260="","*",FN_MC!AA260)</f>
        <v xml:space="preserve">2 Eder lima e Anderson cunha </v>
      </c>
      <c r="K258" s="134">
        <f>IF(FN_MC!AD260="","*",FN_MC!AD260)</f>
        <v>0.29166666666666669</v>
      </c>
    </row>
    <row r="259" spans="2:11" s="123" customFormat="1">
      <c r="B259" s="120" t="str">
        <f>IF(FN_MC!Y261="","*",FN_MC!Y261)</f>
        <v>*</v>
      </c>
      <c r="C259" s="121">
        <f>IF(FN_MC!B261="","*",FN_MC!B261)</f>
        <v>46012</v>
      </c>
      <c r="D259" s="121" t="str">
        <f>IF(FN_MC!D261="","*",FN_MC!D261)</f>
        <v>W48</v>
      </c>
      <c r="E259" s="121" t="str">
        <f>IF(FN_MC!H261="","*",FN_MC!H261)</f>
        <v>TVI</v>
      </c>
      <c r="F259" s="137" t="str">
        <f>IF(FN_MC!M261="","*",FN_MC!M261)</f>
        <v>TVI-TAP</v>
      </c>
      <c r="G259" s="121" t="str">
        <f>IF(FN_MC!I261="","*",FN_MC!I261)</f>
        <v>TAP</v>
      </c>
      <c r="H259" s="121" t="str">
        <f>IF(FN_MC!AB261="","*",FN_MC!AB261)</f>
        <v>FIXO</v>
      </c>
      <c r="I259" s="121" t="str">
        <f>IF(FN_MC!AC261="","*",FN_MC!AC261)</f>
        <v>-</v>
      </c>
      <c r="J259" s="122">
        <f>IF(FN_MC!AA261="","*",FN_MC!AA261)</f>
        <v>1</v>
      </c>
      <c r="K259" s="134">
        <f>IF(FN_MC!AD261="","*",FN_MC!AD261)</f>
        <v>0.29166666666666669</v>
      </c>
    </row>
    <row r="260" spans="2:11" s="123" customFormat="1">
      <c r="B260" s="120" t="str">
        <f>IF(FN_MC!Y262="","*",FN_MC!Y262)</f>
        <v>*</v>
      </c>
      <c r="C260" s="121">
        <f>IF(FN_MC!B262="","*",FN_MC!B262)</f>
        <v>46012</v>
      </c>
      <c r="D260" s="121" t="str">
        <f>IF(FN_MC!D262="","*",FN_MC!D262)</f>
        <v>E14</v>
      </c>
      <c r="E260" s="121" t="str">
        <f>IF(FN_MC!H262="","*",FN_MC!H262)</f>
        <v>ZJU</v>
      </c>
      <c r="F260" s="137" t="str">
        <f>IF(FN_MC!M262="","*",FN_MC!M262)</f>
        <v>ZJU-ZDK</v>
      </c>
      <c r="G260" s="121" t="str">
        <f>IF(FN_MC!I262="","*",FN_MC!I262)</f>
        <v>ZDK2</v>
      </c>
      <c r="H260" s="121" t="str">
        <f>IF(FN_MC!AB262="","*",FN_MC!AB262)</f>
        <v>ESCALA</v>
      </c>
      <c r="I260" s="121" t="str">
        <f>IF(FN_MC!AC262="","*",FN_MC!AC262)</f>
        <v>AGD ACIONAMENTO PCM</v>
      </c>
      <c r="J260" s="122">
        <f>IF(FN_MC!AA262="","*",FN_MC!AA262)</f>
        <v>1</v>
      </c>
      <c r="K260" s="134">
        <f>IF(FN_MC!AD262="","*",FN_MC!AD262)</f>
        <v>0.95833333333333337</v>
      </c>
    </row>
    <row r="261" spans="2:11" s="123" customFormat="1">
      <c r="B261" s="120" t="str">
        <f>IF(FN_MC!Y263="","*",FN_MC!Y263)</f>
        <v>*</v>
      </c>
      <c r="C261" s="121">
        <f>IF(FN_MC!B263="","*",FN_MC!B263)</f>
        <v>46012</v>
      </c>
      <c r="D261" s="121" t="str">
        <f>IF(FN_MC!D263="","*",FN_MC!D263)</f>
        <v>E17</v>
      </c>
      <c r="E261" s="121" t="str">
        <f>IF(FN_MC!H263="","*",FN_MC!H263)</f>
        <v>ZDK2</v>
      </c>
      <c r="F261" s="137" t="str">
        <f>IF(FN_MC!M263="","*",FN_MC!M263)</f>
        <v>ZVT-ZDK</v>
      </c>
      <c r="G261" s="121" t="str">
        <f>IF(FN_MC!I263="","*",FN_MC!I263)</f>
        <v>ZDK2</v>
      </c>
      <c r="H261" s="121" t="str">
        <f>IF(FN_MC!AB263="","*",FN_MC!AB263)</f>
        <v>FIXO</v>
      </c>
      <c r="I261" s="121" t="str">
        <f>IF(FN_MC!AC263="","*",FN_MC!AC263)</f>
        <v>ACIONAMENTO</v>
      </c>
      <c r="J261" s="122">
        <f>IF(FN_MC!AA263="","*",FN_MC!AA263)</f>
        <v>1</v>
      </c>
      <c r="K261" s="134">
        <f>IF(FN_MC!AD263="","*",FN_MC!AD263)</f>
        <v>0.29166666666666669</v>
      </c>
    </row>
    <row r="262" spans="2:11" s="123" customFormat="1">
      <c r="B262" s="120" t="str">
        <f>IF(FN_MC!Y264="","*",FN_MC!Y264)</f>
        <v>*</v>
      </c>
      <c r="C262" s="121">
        <f>IF(FN_MC!B264="","*",FN_MC!B264)</f>
        <v>46012</v>
      </c>
      <c r="D262" s="121" t="str">
        <f>IF(FN_MC!D264="","*",FN_MC!D264)</f>
        <v>V93</v>
      </c>
      <c r="E262" s="121" t="str">
        <f>IF(FN_MC!H264="","*",FN_MC!H264)</f>
        <v>ZFH2</v>
      </c>
      <c r="F262" s="137" t="str">
        <f>IF(FN_MC!M264="","*",FN_MC!M264)</f>
        <v>ZQY-ZFH</v>
      </c>
      <c r="G262" s="121" t="str">
        <f>IF(FN_MC!I264="","*",FN_MC!I264)</f>
        <v>ZFH2</v>
      </c>
      <c r="H262" s="121" t="str">
        <f>IF(FN_MC!AB264="","*",FN_MC!AB264)</f>
        <v>FIXO</v>
      </c>
      <c r="I262" s="121" t="str">
        <f>IF(FN_MC!AC264="","*",FN_MC!AC264)</f>
        <v>ACIONAMENTO</v>
      </c>
      <c r="J262" s="122">
        <f>IF(FN_MC!AA264="","*",FN_MC!AA264)</f>
        <v>1</v>
      </c>
      <c r="K262" s="134">
        <f>IF(FN_MC!AD264="","*",FN_MC!AD264)</f>
        <v>0.29166666666666669</v>
      </c>
    </row>
    <row r="263" spans="2:11" s="123" customFormat="1">
      <c r="B263" s="120" t="str">
        <f>IF(FN_MC!Y265="","*",FN_MC!Y265)</f>
        <v>*</v>
      </c>
      <c r="C263" s="121">
        <f>IF(FN_MC!B265="","*",FN_MC!B265)</f>
        <v>46012</v>
      </c>
      <c r="D263" s="121" t="str">
        <f>IF(FN_MC!D265="","*",FN_MC!D265)</f>
        <v>E18</v>
      </c>
      <c r="E263" s="121" t="str">
        <f>IF(FN_MC!H265="","*",FN_MC!H265)</f>
        <v>ZIQ-ZQY</v>
      </c>
      <c r="F263" s="137" t="str">
        <f>IF(FN_MC!M265="","*",FN_MC!M265)</f>
        <v>ZIQ-ZQY</v>
      </c>
      <c r="G263" s="121" t="str">
        <f>IF(FN_MC!I265="","*",FN_MC!I265)</f>
        <v>ZIQ-ZQY</v>
      </c>
      <c r="H263" s="121" t="str">
        <f>IF(FN_MC!AB265="","*",FN_MC!AB265)</f>
        <v>FIXO</v>
      </c>
      <c r="I263" s="121" t="str">
        <f>IF(FN_MC!AC265="","*",FN_MC!AC265)</f>
        <v>ACIONAMENTO</v>
      </c>
      <c r="J263" s="122">
        <f>IF(FN_MC!AA265="","*",FN_MC!AA265)</f>
        <v>1</v>
      </c>
      <c r="K263" s="134">
        <f>IF(FN_MC!AD265="","*",FN_MC!AD265)</f>
        <v>0.29166666666666669</v>
      </c>
    </row>
    <row r="264" spans="2:11" s="123" customFormat="1">
      <c r="B264" s="120" t="str">
        <f>IF(FN_MC!Y266="","*",FN_MC!Y266)</f>
        <v>*</v>
      </c>
      <c r="C264" s="121">
        <f>IF(FN_MC!B266="","*",FN_MC!B266)</f>
        <v>46012</v>
      </c>
      <c r="D264" s="121" t="str">
        <f>IF(FN_MC!D266="","*",FN_MC!D266)</f>
        <v>V42</v>
      </c>
      <c r="E264" s="121" t="str">
        <f>IF(FN_MC!H266="","*",FN_MC!H266)</f>
        <v>ZGT1</v>
      </c>
      <c r="F264" s="137" t="str">
        <f>IF(FN_MC!M266="","*",FN_MC!M266)</f>
        <v>ZGT-ZXE</v>
      </c>
      <c r="G264" s="121" t="str">
        <f>IF(FN_MC!I266="","*",FN_MC!I266)</f>
        <v>ZGT1</v>
      </c>
      <c r="H264" s="121" t="str">
        <f>IF(FN_MC!AB266="","*",FN_MC!AB266)</f>
        <v>FIXO</v>
      </c>
      <c r="I264" s="121" t="str">
        <f>IF(FN_MC!AC266="","*",FN_MC!AC266)</f>
        <v>ACIONAMENTO</v>
      </c>
      <c r="J264" s="122">
        <f>IF(FN_MC!AA266="","*",FN_MC!AA266)</f>
        <v>1</v>
      </c>
      <c r="K264" s="134">
        <f>IF(FN_MC!AD266="","*",FN_MC!AD266)</f>
        <v>0.3125</v>
      </c>
    </row>
    <row r="265" spans="2:11" s="123" customFormat="1">
      <c r="B265" s="120" t="str">
        <f>IF(FN_MC!Y267="","*",FN_MC!Y267)</f>
        <v>*</v>
      </c>
      <c r="C265" s="121" t="str">
        <f>IF(FN_MC!B267="","*",FN_MC!B267)</f>
        <v>*</v>
      </c>
      <c r="D265" s="121" t="str">
        <f>IF(FN_MC!D267="","*",FN_MC!D267)</f>
        <v>*</v>
      </c>
      <c r="E265" s="121" t="str">
        <f>IF(FN_MC!H267="","*",FN_MC!H267)</f>
        <v>*</v>
      </c>
      <c r="F265" s="137" t="str">
        <f>IF(FN_MC!M267="","*",FN_MC!M267)</f>
        <v>-</v>
      </c>
      <c r="G265" s="121" t="str">
        <f>IF(FN_MC!I267="","*",FN_MC!I267)</f>
        <v>*</v>
      </c>
      <c r="H265" s="121" t="str">
        <f>IF(FN_MC!AB267="","*",FN_MC!AB267)</f>
        <v>*</v>
      </c>
      <c r="I265" s="121" t="str">
        <f>IF(FN_MC!AC267="","*",FN_MC!AC267)</f>
        <v>-</v>
      </c>
      <c r="J265" s="122" t="str">
        <f>IF(FN_MC!AA267="","*",FN_MC!AA267)</f>
        <v>*</v>
      </c>
      <c r="K265" s="134" t="str">
        <f>IF(FN_MC!AD267="","*",FN_MC!AD267)</f>
        <v>*</v>
      </c>
    </row>
    <row r="266" spans="2:11" s="123" customFormat="1">
      <c r="B266" s="120" t="str">
        <f>IF(FN_MC!Y268="","*",FN_MC!Y268)</f>
        <v>OPORTUNIDADE</v>
      </c>
      <c r="C266" s="121">
        <f>IF(FN_MC!B268="","*",FN_MC!B268)</f>
        <v>46013</v>
      </c>
      <c r="D266" s="121" t="str">
        <f>IF(FN_MC!D268="","*",FN_MC!D268)</f>
        <v>A80</v>
      </c>
      <c r="E266" s="121" t="str">
        <f>IF(FN_MC!H268="","*",FN_MC!H268)</f>
        <v>TRO</v>
      </c>
      <c r="F266" s="137" t="str">
        <f>IF(FN_MC!M268="","*",FN_MC!M268)</f>
        <v>TROTGR</v>
      </c>
      <c r="G266" s="121" t="str">
        <f>IF(FN_MC!I268="","*",FN_MC!I268)</f>
        <v>TGR2</v>
      </c>
      <c r="H266" s="121" t="str">
        <f>IF(FN_MC!AB268="","*",FN_MC!AB268)</f>
        <v>FIXO</v>
      </c>
      <c r="I266" s="121" t="str">
        <f>IF(FN_MC!AC268="","*",FN_MC!AC268)</f>
        <v>ACIONAMENTO</v>
      </c>
      <c r="J266" s="122">
        <f>IF(FN_MC!AA268="","*",FN_MC!AA268)</f>
        <v>1</v>
      </c>
      <c r="K266" s="134">
        <f>IF(FN_MC!AD268="","*",FN_MC!AD268)</f>
        <v>0.29166666666666669</v>
      </c>
    </row>
    <row r="267" spans="2:11" s="123" customFormat="1">
      <c r="B267" s="120" t="str">
        <f>IF(FN_MC!Y269="","*",FN_MC!Y269)</f>
        <v>OPORTUNIDADE</v>
      </c>
      <c r="C267" s="121">
        <f>IF(FN_MC!B269="","*",FN_MC!B269)</f>
        <v>46013</v>
      </c>
      <c r="D267" s="121" t="str">
        <f>IF(FN_MC!D269="","*",FN_MC!D269)</f>
        <v>W70</v>
      </c>
      <c r="E267" s="121" t="str">
        <f>IF(FN_MC!H269="","*",FN_MC!H269)</f>
        <v>TGR2</v>
      </c>
      <c r="F267" s="137" t="str">
        <f>IF(FN_MC!M269="","*",FN_MC!M269)</f>
        <v>TGR-TBE</v>
      </c>
      <c r="G267" s="121" t="str">
        <f>IF(FN_MC!I269="","*",FN_MC!I269)</f>
        <v>TGR2</v>
      </c>
      <c r="H267" s="121" t="str">
        <f>IF(FN_MC!AB269="","*",FN_MC!AB269)</f>
        <v>FIXO</v>
      </c>
      <c r="I267" s="121" t="str">
        <f>IF(FN_MC!AC269="","*",FN_MC!AC269)</f>
        <v>ACIONAMENTO</v>
      </c>
      <c r="J267" s="122" t="str">
        <f>IF(FN_MC!AA269="","*",FN_MC!AA269)</f>
        <v>2 Enio e Daniel</v>
      </c>
      <c r="K267" s="134">
        <f>IF(FN_MC!AD269="","*",FN_MC!AD269)</f>
        <v>0.45833333333333331</v>
      </c>
    </row>
    <row r="268" spans="2:11" s="123" customFormat="1">
      <c r="B268" s="120" t="str">
        <f>IF(FN_MC!Y270="","*",FN_MC!Y270)</f>
        <v>OPORTUNIDADE</v>
      </c>
      <c r="C268" s="121">
        <f>IF(FN_MC!B270="","*",FN_MC!B270)</f>
        <v>46013</v>
      </c>
      <c r="D268" s="121" t="str">
        <f>IF(FN_MC!D270="","*",FN_MC!D270)</f>
        <v>V86</v>
      </c>
      <c r="E268" s="121" t="str">
        <f>IF(FN_MC!H270="","*",FN_MC!H270)</f>
        <v>TOM2</v>
      </c>
      <c r="F268" s="137" t="str">
        <f>IF(FN_MC!M270="","*",FN_MC!M270)</f>
        <v>TPC-TVL</v>
      </c>
      <c r="G268" s="121" t="str">
        <f>IF(FN_MC!I270="","*",FN_MC!I270)</f>
        <v>TOM2</v>
      </c>
      <c r="H268" s="121" t="str">
        <f>IF(FN_MC!AB270="","*",FN_MC!AB270)</f>
        <v>FIXO</v>
      </c>
      <c r="I268" s="121" t="str">
        <f>IF(FN_MC!AC270="","*",FN_MC!AC270)</f>
        <v>ACIONAMENTO</v>
      </c>
      <c r="J268" s="122">
        <f>IF(FN_MC!AA270="","*",FN_MC!AA270)</f>
        <v>1</v>
      </c>
      <c r="K268" s="134">
        <f>IF(FN_MC!AD270="","*",FN_MC!AD270)</f>
        <v>0.29166666666666669</v>
      </c>
    </row>
    <row r="269" spans="2:11" s="123" customFormat="1">
      <c r="B269" s="120" t="str">
        <f>IF(FN_MC!Y271="","*",FN_MC!Y271)</f>
        <v>OPORTUNIDADE</v>
      </c>
      <c r="C269" s="121">
        <f>IF(FN_MC!B271="","*",FN_MC!B271)</f>
        <v>46013</v>
      </c>
      <c r="D269" s="121" t="str">
        <f>IF(FN_MC!D271="","*",FN_MC!D271)</f>
        <v>MARCOS (TF-520)</v>
      </c>
      <c r="E269" s="121" t="str">
        <f>IF(FN_MC!H271="","*",FN_MC!H271)</f>
        <v>TCSTAG</v>
      </c>
      <c r="F269" s="137" t="str">
        <f>IF(FN_MC!M271="","*",FN_MC!M271)</f>
        <v>TMR-TLA</v>
      </c>
      <c r="G269" s="121" t="str">
        <f>IF(FN_MC!I271="","*",FN_MC!I271)</f>
        <v>-</v>
      </c>
      <c r="H269" s="121" t="str">
        <f>IF(FN_MC!AB271="","*",FN_MC!AB271)</f>
        <v>-</v>
      </c>
      <c r="I269" s="121" t="str">
        <f>IF(FN_MC!AC271="","*",FN_MC!AC271)</f>
        <v>-</v>
      </c>
      <c r="J269" s="122" t="str">
        <f>IF(FN_MC!AA271="","*",FN_MC!AA271)</f>
        <v>-</v>
      </c>
      <c r="K269" s="134" t="str">
        <f>IF(FN_MC!AD271="","*",FN_MC!AD271)</f>
        <v>-</v>
      </c>
    </row>
    <row r="270" spans="2:11" s="123" customFormat="1">
      <c r="B270" s="120" t="str">
        <f>IF(FN_MC!Y272="","*",FN_MC!Y272)</f>
        <v>OPORTUNIDADE</v>
      </c>
      <c r="C270" s="121">
        <f>IF(FN_MC!B272="","*",FN_MC!B272)</f>
        <v>46013</v>
      </c>
      <c r="D270" s="121" t="str">
        <f>IF(FN_MC!D272="","*",FN_MC!D272)</f>
        <v>W50</v>
      </c>
      <c r="E270" s="121" t="str">
        <f>IF(FN_MC!H272="","*",FN_MC!H272)</f>
        <v>TCS</v>
      </c>
      <c r="F270" s="137" t="str">
        <f>IF(FN_MC!M272="","*",FN_MC!M272)</f>
        <v>TCS-TAG</v>
      </c>
      <c r="G270" s="121" t="str">
        <f>IF(FN_MC!I272="","*",FN_MC!I272)</f>
        <v>TAG</v>
      </c>
      <c r="H270" s="121" t="str">
        <f>IF(FN_MC!AB272="","*",FN_MC!AB272)</f>
        <v>FIXO</v>
      </c>
      <c r="I270" s="121" t="str">
        <f>IF(FN_MC!AC272="","*",FN_MC!AC272)</f>
        <v>ACIONAMENTO</v>
      </c>
      <c r="J270" s="122" t="str">
        <f>IF(FN_MC!AA272="","*",FN_MC!AA272)</f>
        <v xml:space="preserve">2 Eder Lima + Anderson Cunha </v>
      </c>
      <c r="K270" s="134">
        <f>IF(FN_MC!AD272="","*",FN_MC!AD272)</f>
        <v>0.29166666666666669</v>
      </c>
    </row>
    <row r="271" spans="2:11" s="123" customFormat="1">
      <c r="B271" s="120" t="str">
        <f>IF(FN_MC!Y273="","*",FN_MC!Y273)</f>
        <v>OPORTUNIDADE</v>
      </c>
      <c r="C271" s="121">
        <f>IF(FN_MC!B273="","*",FN_MC!B273)</f>
        <v>46013</v>
      </c>
      <c r="D271" s="121" t="str">
        <f>IF(FN_MC!D273="","*",FN_MC!D273)</f>
        <v>W48</v>
      </c>
      <c r="E271" s="121" t="str">
        <f>IF(FN_MC!H273="","*",FN_MC!H273)</f>
        <v>TAP</v>
      </c>
      <c r="F271" s="137" t="str">
        <f>IF(FN_MC!M273="","*",FN_MC!M273)</f>
        <v>TAP-ZVP</v>
      </c>
      <c r="G271" s="121" t="str">
        <f>IF(FN_MC!I273="","*",FN_MC!I273)</f>
        <v>ZVP</v>
      </c>
      <c r="H271" s="121" t="str">
        <f>IF(FN_MC!AB273="","*",FN_MC!AB273)</f>
        <v>FIXO</v>
      </c>
      <c r="I271" s="121" t="str">
        <f>IF(FN_MC!AC273="","*",FN_MC!AC273)</f>
        <v>ACIONAMENTO</v>
      </c>
      <c r="J271" s="122">
        <f>IF(FN_MC!AA273="","*",FN_MC!AA273)</f>
        <v>1</v>
      </c>
      <c r="K271" s="134">
        <f>IF(FN_MC!AD273="","*",FN_MC!AD273)</f>
        <v>0.29166666666666669</v>
      </c>
    </row>
    <row r="272" spans="2:11" s="123" customFormat="1">
      <c r="B272" s="120" t="str">
        <f>IF(FN_MC!Y274="","*",FN_MC!Y274)</f>
        <v>OPORTUNIDADE</v>
      </c>
      <c r="C272" s="121">
        <f>IF(FN_MC!B274="","*",FN_MC!B274)</f>
        <v>46013</v>
      </c>
      <c r="D272" s="121" t="str">
        <f>IF(FN_MC!D274="","*",FN_MC!D274)</f>
        <v>E17</v>
      </c>
      <c r="E272" s="121" t="str">
        <f>IF(FN_MC!H274="","*",FN_MC!H274)</f>
        <v>ZDK2</v>
      </c>
      <c r="F272" s="137" t="str">
        <f>IF(FN_MC!M274="","*",FN_MC!M274)</f>
        <v>ZVT-ZDK</v>
      </c>
      <c r="G272" s="121" t="str">
        <f>IF(FN_MC!I274="","*",FN_MC!I274)</f>
        <v>ZDK2</v>
      </c>
      <c r="H272" s="121" t="str">
        <f>IF(FN_MC!AB274="","*",FN_MC!AB274)</f>
        <v>FIXO</v>
      </c>
      <c r="I272" s="121" t="str">
        <f>IF(FN_MC!AC274="","*",FN_MC!AC274)</f>
        <v>ACIONAMENTO</v>
      </c>
      <c r="J272" s="122">
        <f>IF(FN_MC!AA274="","*",FN_MC!AA274)</f>
        <v>1</v>
      </c>
      <c r="K272" s="134">
        <f>IF(FN_MC!AD274="","*",FN_MC!AD274)</f>
        <v>0.29166666666666669</v>
      </c>
    </row>
    <row r="273" spans="2:11" s="123" customFormat="1">
      <c r="B273" s="120" t="str">
        <f>IF(FN_MC!Y275="","*",FN_MC!Y275)</f>
        <v>OPORTUNIDADE</v>
      </c>
      <c r="C273" s="121">
        <f>IF(FN_MC!B275="","*",FN_MC!B275)</f>
        <v>46013</v>
      </c>
      <c r="D273" s="121" t="str">
        <f>IF(FN_MC!D275="","*",FN_MC!D275)</f>
        <v>E14</v>
      </c>
      <c r="E273" s="121" t="str">
        <f>IF(FN_MC!H275="","*",FN_MC!H275)</f>
        <v>ZTR2</v>
      </c>
      <c r="F273" s="137" t="str">
        <f>IF(FN_MC!M275="","*",FN_MC!M275)</f>
        <v>ZTR-ZIQ</v>
      </c>
      <c r="G273" s="121" t="str">
        <f>IF(FN_MC!I275="","*",FN_MC!I275)</f>
        <v>ZIQ2</v>
      </c>
      <c r="H273" s="121" t="str">
        <f>IF(FN_MC!AB275="","*",FN_MC!AB275)</f>
        <v>ESCALA</v>
      </c>
      <c r="I273" s="121" t="str">
        <f>IF(FN_MC!AC275="","*",FN_MC!AC275)</f>
        <v>ACIONAMENTO</v>
      </c>
      <c r="J273" s="122">
        <f>IF(FN_MC!AA275="","*",FN_MC!AA275)</f>
        <v>1</v>
      </c>
      <c r="K273" s="134">
        <f>IF(FN_MC!AD275="","*",FN_MC!AD275)</f>
        <v>0.95833333333333337</v>
      </c>
    </row>
    <row r="274" spans="2:11" s="123" customFormat="1">
      <c r="B274" s="120" t="str">
        <f>IF(FN_MC!Y276="","*",FN_MC!Y276)</f>
        <v>OPORTUNIDADE</v>
      </c>
      <c r="C274" s="121">
        <f>IF(FN_MC!B276="","*",FN_MC!B276)</f>
        <v>46013</v>
      </c>
      <c r="D274" s="121" t="str">
        <f>IF(FN_MC!D276="","*",FN_MC!D276)</f>
        <v>V93</v>
      </c>
      <c r="E274" s="121" t="str">
        <f>IF(FN_MC!H276="","*",FN_MC!H276)</f>
        <v>ZFH2</v>
      </c>
      <c r="F274" s="137" t="str">
        <f>IF(FN_MC!M276="","*",FN_MC!M276)</f>
        <v>ZQY-ZFH</v>
      </c>
      <c r="G274" s="121" t="str">
        <f>IF(FN_MC!I276="","*",FN_MC!I276)</f>
        <v>ZFH2</v>
      </c>
      <c r="H274" s="121" t="str">
        <f>IF(FN_MC!AB276="","*",FN_MC!AB276)</f>
        <v>FIXO</v>
      </c>
      <c r="I274" s="121" t="str">
        <f>IF(FN_MC!AC276="","*",FN_MC!AC276)</f>
        <v>ACIONAMENTO</v>
      </c>
      <c r="J274" s="122">
        <f>IF(FN_MC!AA276="","*",FN_MC!AA276)</f>
        <v>1</v>
      </c>
      <c r="K274" s="134">
        <f>IF(FN_MC!AD276="","*",FN_MC!AD276)</f>
        <v>0.29166666666666669</v>
      </c>
    </row>
    <row r="275" spans="2:11" s="123" customFormat="1">
      <c r="B275" s="120" t="str">
        <f>IF(FN_MC!Y277="","*",FN_MC!Y277)</f>
        <v>OPORTUNIDADE</v>
      </c>
      <c r="C275" s="121">
        <f>IF(FN_MC!B277="","*",FN_MC!B277)</f>
        <v>46013</v>
      </c>
      <c r="D275" s="121" t="str">
        <f>IF(FN_MC!D277="","*",FN_MC!D277)</f>
        <v>E18</v>
      </c>
      <c r="E275" s="121" t="str">
        <f>IF(FN_MC!H277="","*",FN_MC!H277)</f>
        <v>ZIQ-ZQY</v>
      </c>
      <c r="F275" s="137" t="str">
        <f>IF(FN_MC!M277="","*",FN_MC!M277)</f>
        <v>ZIQ-ZQY</v>
      </c>
      <c r="G275" s="121" t="str">
        <f>IF(FN_MC!I277="","*",FN_MC!I277)</f>
        <v>ZIQ-ZQY</v>
      </c>
      <c r="H275" s="121" t="str">
        <f>IF(FN_MC!AB277="","*",FN_MC!AB277)</f>
        <v>FIXO</v>
      </c>
      <c r="I275" s="121" t="str">
        <f>IF(FN_MC!AC277="","*",FN_MC!AC277)</f>
        <v>ACIONAMENTO</v>
      </c>
      <c r="J275" s="122">
        <f>IF(FN_MC!AA277="","*",FN_MC!AA277)</f>
        <v>1</v>
      </c>
      <c r="K275" s="134">
        <f>IF(FN_MC!AD277="","*",FN_MC!AD277)</f>
        <v>0.29166666666666669</v>
      </c>
    </row>
    <row r="276" spans="2:11" s="123" customFormat="1">
      <c r="B276" s="120" t="str">
        <f>IF(FN_MC!Y278="","*",FN_MC!Y278)</f>
        <v>OPORTUNIDADE</v>
      </c>
      <c r="C276" s="121">
        <f>IF(FN_MC!B278="","*",FN_MC!B278)</f>
        <v>46013</v>
      </c>
      <c r="D276" s="121" t="str">
        <f>IF(FN_MC!D278="","*",FN_MC!D278)</f>
        <v>V42</v>
      </c>
      <c r="E276" s="121" t="str">
        <f>IF(FN_MC!H278="","*",FN_MC!H278)</f>
        <v>ZGT1</v>
      </c>
      <c r="F276" s="137" t="str">
        <f>IF(FN_MC!M278="","*",FN_MC!M278)</f>
        <v>ZGT-ZXE</v>
      </c>
      <c r="G276" s="121" t="str">
        <f>IF(FN_MC!I278="","*",FN_MC!I278)</f>
        <v>ZGT1</v>
      </c>
      <c r="H276" s="121" t="str">
        <f>IF(FN_MC!AB278="","*",FN_MC!AB278)</f>
        <v>FIXO</v>
      </c>
      <c r="I276" s="121" t="str">
        <f>IF(FN_MC!AC278="","*",FN_MC!AC278)</f>
        <v>ACIONAMENTO</v>
      </c>
      <c r="J276" s="122">
        <f>IF(FN_MC!AA278="","*",FN_MC!AA278)</f>
        <v>1</v>
      </c>
      <c r="K276" s="134">
        <f>IF(FN_MC!AD278="","*",FN_MC!AD278)</f>
        <v>0.3125</v>
      </c>
    </row>
    <row r="277" spans="2:11" s="123" customFormat="1">
      <c r="B277" s="120" t="str">
        <f>IF(FN_MC!Y279="","*",FN_MC!Y279)</f>
        <v>OPORTUNIDADE</v>
      </c>
      <c r="C277" s="121">
        <f>IF(FN_MC!B279="","*",FN_MC!B279)</f>
        <v>46013</v>
      </c>
      <c r="D277" s="121" t="str">
        <f>IF(FN_MC!D279="","*",FN_MC!D279)</f>
        <v>N21</v>
      </c>
      <c r="E277" s="121" t="str">
        <f>IF(FN_MC!H279="","*",FN_MC!H279)</f>
        <v>ZTO</v>
      </c>
      <c r="F277" s="137" t="str">
        <f>IF(FN_MC!M279="","*",FN_MC!M279)</f>
        <v>ZTO-ZXE</v>
      </c>
      <c r="G277" s="121" t="str">
        <f>IF(FN_MC!I279="","*",FN_MC!I279)</f>
        <v>ZTO</v>
      </c>
      <c r="H277" s="121" t="str">
        <f>IF(FN_MC!AB279="","*",FN_MC!AB279)</f>
        <v>ESCALA</v>
      </c>
      <c r="I277" s="121" t="str">
        <f>IF(FN_MC!AC279="","*",FN_MC!AC279)</f>
        <v>AGD ACIONAMENTO PCM</v>
      </c>
      <c r="J277" s="122">
        <f>IF(FN_MC!AA279="","*",FN_MC!AA279)</f>
        <v>1</v>
      </c>
      <c r="K277" s="134">
        <f>IF(FN_MC!AD279="","*",FN_MC!AD279)</f>
        <v>0.29166666666666669</v>
      </c>
    </row>
    <row r="278" spans="2:11" s="123" customFormat="1">
      <c r="B278" s="120" t="str">
        <f>IF(FN_MC!Y280="","*",FN_MC!Y280)</f>
        <v>SIM</v>
      </c>
      <c r="C278" s="121">
        <f>IF(FN_MC!B280="","*",FN_MC!B280)</f>
        <v>46013</v>
      </c>
      <c r="D278" s="121" t="str">
        <f>IF(FN_MC!D280="","*",FN_MC!D280)</f>
        <v>A60</v>
      </c>
      <c r="E278" s="121" t="str">
        <f>IF(FN_MC!H280="","*",FN_MC!H280)</f>
        <v>TMITRP</v>
      </c>
      <c r="F278" s="137" t="str">
        <f>IF(FN_MC!M280="","*",FN_MC!M280)</f>
        <v>TMITRP-TCS</v>
      </c>
      <c r="G278" s="121" t="str">
        <f>IF(FN_MC!I280="","*",FN_MC!I280)</f>
        <v>TCS</v>
      </c>
      <c r="H278" s="121" t="str">
        <f>IF(FN_MC!AB280="","*",FN_MC!AB280)</f>
        <v>FIXO</v>
      </c>
      <c r="I278" s="121" t="str">
        <f>IF(FN_MC!AC280="","*",FN_MC!AC280)</f>
        <v>ACIONAMENTO</v>
      </c>
      <c r="J278" s="122">
        <f>IF(FN_MC!AA280="","*",FN_MC!AA280)</f>
        <v>1</v>
      </c>
      <c r="K278" s="134">
        <f>IF(FN_MC!AD280="","*",FN_MC!AD280)</f>
        <v>0.29166666666666669</v>
      </c>
    </row>
    <row r="279" spans="2:11" s="123" customFormat="1">
      <c r="B279" s="120" t="str">
        <f>IF(FN_MC!Y281="","*",FN_MC!Y281)</f>
        <v>*</v>
      </c>
      <c r="C279" s="121" t="str">
        <f>IF(FN_MC!B281="","*",FN_MC!B281)</f>
        <v>*</v>
      </c>
      <c r="D279" s="121" t="str">
        <f>IF(FN_MC!D281="","*",FN_MC!D281)</f>
        <v>*</v>
      </c>
      <c r="E279" s="121" t="str">
        <f>IF(FN_MC!H281="","*",FN_MC!H281)</f>
        <v>*</v>
      </c>
      <c r="F279" s="137" t="str">
        <f>IF(FN_MC!M281="","*",FN_MC!M281)</f>
        <v>-</v>
      </c>
      <c r="G279" s="121" t="str">
        <f>IF(FN_MC!I281="","*",FN_MC!I281)</f>
        <v>*</v>
      </c>
      <c r="H279" s="121" t="str">
        <f>IF(FN_MC!AB281="","*",FN_MC!AB281)</f>
        <v>*</v>
      </c>
      <c r="I279" s="121" t="str">
        <f>IF(FN_MC!AC281="","*",FN_MC!AC281)</f>
        <v>*</v>
      </c>
      <c r="J279" s="122" t="str">
        <f>IF(FN_MC!AA281="","*",FN_MC!AA281)</f>
        <v>*</v>
      </c>
      <c r="K279" s="134" t="str">
        <f>IF(FN_MC!AD281="","*",FN_MC!AD281)</f>
        <v>*</v>
      </c>
    </row>
    <row r="280" spans="2:11" s="123" customFormat="1">
      <c r="B280" s="120" t="str">
        <f>IF(FN_MC!Y282="","*",FN_MC!Y282)</f>
        <v>*</v>
      </c>
      <c r="C280" s="121" t="str">
        <f>IF(FN_MC!B282="","*",FN_MC!B282)</f>
        <v>*</v>
      </c>
      <c r="D280" s="121" t="str">
        <f>IF(FN_MC!D282="","*",FN_MC!D282)</f>
        <v>*</v>
      </c>
      <c r="E280" s="121" t="str">
        <f>IF(FN_MC!H282="","*",FN_MC!H282)</f>
        <v>*</v>
      </c>
      <c r="F280" s="137" t="str">
        <f>IF(FN_MC!M282="","*",FN_MC!M282)</f>
        <v>-</v>
      </c>
      <c r="G280" s="121" t="str">
        <f>IF(FN_MC!I282="","*",FN_MC!I282)</f>
        <v>*</v>
      </c>
      <c r="H280" s="121" t="str">
        <f>IF(FN_MC!AB282="","*",FN_MC!AB282)</f>
        <v>*</v>
      </c>
      <c r="I280" s="121" t="str">
        <f>IF(FN_MC!AC282="","*",FN_MC!AC282)</f>
        <v>*</v>
      </c>
      <c r="J280" s="122" t="str">
        <f>IF(FN_MC!AA282="","*",FN_MC!AA282)</f>
        <v>*</v>
      </c>
      <c r="K280" s="134" t="str">
        <f>IF(FN_MC!AD282="","*",FN_MC!AD282)</f>
        <v>*</v>
      </c>
    </row>
    <row r="281" spans="2:11" s="123" customFormat="1">
      <c r="B281" s="120" t="str">
        <f>IF(FN_MC!Y283="","*",FN_MC!Y283)</f>
        <v>OPORTUNIDADE</v>
      </c>
      <c r="C281" s="121">
        <f>IF(FN_MC!B283="","*",FN_MC!B283)</f>
        <v>46014</v>
      </c>
      <c r="D281" s="121" t="str">
        <f>IF(FN_MC!D283="","*",FN_MC!D283)</f>
        <v>A80</v>
      </c>
      <c r="E281" s="121" t="str">
        <f>IF(FN_MC!H283="","*",FN_MC!H283)</f>
        <v>TIQ</v>
      </c>
      <c r="F281" s="137" t="str">
        <f>IF(FN_MC!M283="","*",FN_MC!M283)</f>
        <v>TIQ-TGR</v>
      </c>
      <c r="G281" s="121" t="str">
        <f>IF(FN_MC!I283="","*",FN_MC!I283)</f>
        <v xml:space="preserve">TGR </v>
      </c>
      <c r="H281" s="121" t="str">
        <f>IF(FN_MC!AB283="","*",FN_MC!AB283)</f>
        <v>FIXO</v>
      </c>
      <c r="I281" s="121" t="str">
        <f>IF(FN_MC!AC283="","*",FN_MC!AC283)</f>
        <v>-</v>
      </c>
      <c r="J281" s="122">
        <f>IF(FN_MC!AA283="","*",FN_MC!AA283)</f>
        <v>1</v>
      </c>
      <c r="K281" s="134">
        <f>IF(FN_MC!AD283="","*",FN_MC!AD283)</f>
        <v>0.29166666666666669</v>
      </c>
    </row>
    <row r="282" spans="2:11" s="123" customFormat="1">
      <c r="B282" s="120" t="str">
        <f>IF(FN_MC!Y284="","*",FN_MC!Y284)</f>
        <v>*</v>
      </c>
      <c r="C282" s="121" t="str">
        <f>IF(FN_MC!B284="","*",FN_MC!B284)</f>
        <v>*</v>
      </c>
      <c r="D282" s="121" t="str">
        <f>IF(FN_MC!D284="","*",FN_MC!D284)</f>
        <v>*</v>
      </c>
      <c r="E282" s="121" t="str">
        <f>IF(FN_MC!H284="","*",FN_MC!H284)</f>
        <v>*</v>
      </c>
      <c r="F282" s="137" t="str">
        <f>IF(FN_MC!M284="","*",FN_MC!M284)</f>
        <v>-</v>
      </c>
      <c r="G282" s="121" t="str">
        <f>IF(FN_MC!I284="","*",FN_MC!I284)</f>
        <v>*</v>
      </c>
      <c r="H282" s="121" t="str">
        <f>IF(FN_MC!AB284="","*",FN_MC!AB284)</f>
        <v>*</v>
      </c>
      <c r="I282" s="121" t="str">
        <f>IF(FN_MC!AC284="","*",FN_MC!AC284)</f>
        <v>-</v>
      </c>
      <c r="J282" s="122" t="str">
        <f>IF(FN_MC!AA284="","*",FN_MC!AA284)</f>
        <v>*</v>
      </c>
      <c r="K282" s="134" t="str">
        <f>IF(FN_MC!AD284="","*",FN_MC!AD284)</f>
        <v>*</v>
      </c>
    </row>
    <row r="283" spans="2:11" s="123" customFormat="1">
      <c r="B283" s="120" t="str">
        <f>IF(FN_MC!Y285="","*",FN_MC!Y285)</f>
        <v>SIM</v>
      </c>
      <c r="C283" s="121">
        <f>IF(FN_MC!B285="","*",FN_MC!B285)</f>
        <v>46014</v>
      </c>
      <c r="D283" s="121" t="str">
        <f>IF(FN_MC!D285="","*",FN_MC!D285)</f>
        <v>W50</v>
      </c>
      <c r="E283" s="121" t="str">
        <f>IF(FN_MC!H285="","*",FN_MC!H285)</f>
        <v>TGR2</v>
      </c>
      <c r="F283" s="137" t="str">
        <f>IF(FN_MC!M285="","*",FN_MC!M285)</f>
        <v>TGR-TBE</v>
      </c>
      <c r="G283" s="121" t="str">
        <f>IF(FN_MC!I285="","*",FN_MC!I285)</f>
        <v>TGR2</v>
      </c>
      <c r="H283" s="121" t="str">
        <f>IF(FN_MC!AB285="","*",FN_MC!AB285)</f>
        <v>FIXO</v>
      </c>
      <c r="I283" s="121" t="str">
        <f>IF(FN_MC!AC285="","*",FN_MC!AC285)</f>
        <v>-</v>
      </c>
      <c r="J283" s="122" t="str">
        <f>IF(FN_MC!AA285="","*",FN_MC!AA285)</f>
        <v>Enio+Daniel</v>
      </c>
      <c r="K283" s="134">
        <f>IF(FN_MC!AD285="","*",FN_MC!AD285)</f>
        <v>0.29166666666666669</v>
      </c>
    </row>
    <row r="284" spans="2:11" s="123" customFormat="1">
      <c r="B284" s="120" t="str">
        <f>IF(FN_MC!Y286="","*",FN_MC!Y286)</f>
        <v>SIM</v>
      </c>
      <c r="C284" s="121">
        <f>IF(FN_MC!B286="","*",FN_MC!B286)</f>
        <v>46014</v>
      </c>
      <c r="D284" s="121" t="str">
        <f>IF(FN_MC!D286="","*",FN_MC!D286)</f>
        <v>V86</v>
      </c>
      <c r="E284" s="121" t="str">
        <f>IF(FN_MC!H286="","*",FN_MC!H286)</f>
        <v>TOM</v>
      </c>
      <c r="F284" s="137" t="str">
        <f>IF(FN_MC!M286="","*",FN_MC!M286)</f>
        <v>TBR-TGR</v>
      </c>
      <c r="G284" s="121" t="str">
        <f>IF(FN_MC!I286="","*",FN_MC!I286)</f>
        <v>TOM</v>
      </c>
      <c r="H284" s="121" t="str">
        <f>IF(FN_MC!AB286="","*",FN_MC!AB286)</f>
        <v>FIXO</v>
      </c>
      <c r="I284" s="121" t="str">
        <f>IF(FN_MC!AC286="","*",FN_MC!AC286)</f>
        <v>-</v>
      </c>
      <c r="J284" s="122">
        <f>IF(FN_MC!AA286="","*",FN_MC!AA286)</f>
        <v>1</v>
      </c>
      <c r="K284" s="134">
        <f>IF(FN_MC!AD286="","*",FN_MC!AD286)</f>
        <v>0.29166666666666669</v>
      </c>
    </row>
    <row r="285" spans="2:11" s="123" customFormat="1">
      <c r="B285" s="120" t="str">
        <f>IF(FN_MC!Y287="","*",FN_MC!Y287)</f>
        <v>*</v>
      </c>
      <c r="C285" s="121" t="str">
        <f>IF(FN_MC!B287="","*",FN_MC!B287)</f>
        <v>*</v>
      </c>
      <c r="D285" s="121" t="str">
        <f>IF(FN_MC!D287="","*",FN_MC!D287)</f>
        <v>*</v>
      </c>
      <c r="E285" s="121" t="str">
        <f>IF(FN_MC!H287="","*",FN_MC!H287)</f>
        <v>*</v>
      </c>
      <c r="F285" s="137" t="str">
        <f>IF(FN_MC!M287="","*",FN_MC!M287)</f>
        <v>-</v>
      </c>
      <c r="G285" s="121" t="str">
        <f>IF(FN_MC!I287="","*",FN_MC!I287)</f>
        <v>*</v>
      </c>
      <c r="H285" s="121" t="str">
        <f>IF(FN_MC!AB287="","*",FN_MC!AB287)</f>
        <v>*</v>
      </c>
      <c r="I285" s="121" t="str">
        <f>IF(FN_MC!AC287="","*",FN_MC!AC287)</f>
        <v>-</v>
      </c>
      <c r="J285" s="122" t="str">
        <f>IF(FN_MC!AA287="","*",FN_MC!AA287)</f>
        <v>*</v>
      </c>
      <c r="K285" s="134" t="str">
        <f>IF(FN_MC!AD287="","*",FN_MC!AD287)</f>
        <v>*</v>
      </c>
    </row>
    <row r="286" spans="2:11" s="123" customFormat="1">
      <c r="B286" s="120" t="str">
        <f>IF(FN_MC!Y288="","*",FN_MC!Y288)</f>
        <v>*</v>
      </c>
      <c r="C286" s="121">
        <f>IF(FN_MC!B288="","*",FN_MC!B288)</f>
        <v>46014</v>
      </c>
      <c r="D286" s="121" t="str">
        <f>IF(FN_MC!D288="","*",FN_MC!D288)</f>
        <v>MARCOS (TF-520)</v>
      </c>
      <c r="E286" s="121" t="str">
        <f>IF(FN_MC!H288="","*",FN_MC!H288)</f>
        <v>TMR326</v>
      </c>
      <c r="F286" s="137" t="str">
        <f>IF(FN_MC!M288="","*",FN_MC!M288)</f>
        <v>TJA-TCS</v>
      </c>
      <c r="G286" s="121" t="str">
        <f>IF(FN_MC!I288="","*",FN_MC!I288)</f>
        <v>-</v>
      </c>
      <c r="H286" s="121" t="str">
        <f>IF(FN_MC!AB288="","*",FN_MC!AB288)</f>
        <v>-</v>
      </c>
      <c r="I286" s="121" t="str">
        <f>IF(FN_MC!AC288="","*",FN_MC!AC288)</f>
        <v>-</v>
      </c>
      <c r="J286" s="122" t="str">
        <f>IF(FN_MC!AA288="","*",FN_MC!AA288)</f>
        <v>-</v>
      </c>
      <c r="K286" s="134" t="str">
        <f>IF(FN_MC!AD288="","*",FN_MC!AD288)</f>
        <v>-</v>
      </c>
    </row>
    <row r="287" spans="2:11" s="123" customFormat="1">
      <c r="B287" s="120" t="str">
        <f>IF(FN_MC!Y289="","*",FN_MC!Y289)</f>
        <v>*</v>
      </c>
      <c r="C287" s="121" t="str">
        <f>IF(FN_MC!B289="","*",FN_MC!B289)</f>
        <v>*</v>
      </c>
      <c r="D287" s="121" t="str">
        <f>IF(FN_MC!D289="","*",FN_MC!D289)</f>
        <v>*</v>
      </c>
      <c r="E287" s="121" t="str">
        <f>IF(FN_MC!H289="","*",FN_MC!H289)</f>
        <v>*</v>
      </c>
      <c r="F287" s="137" t="str">
        <f>IF(FN_MC!M289="","*",FN_MC!M289)</f>
        <v>-</v>
      </c>
      <c r="G287" s="121" t="str">
        <f>IF(FN_MC!I289="","*",FN_MC!I289)</f>
        <v>*</v>
      </c>
      <c r="H287" s="121" t="str">
        <f>IF(FN_MC!AB289="","*",FN_MC!AB289)</f>
        <v>*</v>
      </c>
      <c r="I287" s="121" t="str">
        <f>IF(FN_MC!AC289="","*",FN_MC!AC289)</f>
        <v>-</v>
      </c>
      <c r="J287" s="122" t="str">
        <f>IF(FN_MC!AA289="","*",FN_MC!AA289)</f>
        <v>*</v>
      </c>
      <c r="K287" s="134" t="str">
        <f>IF(FN_MC!AD289="","*",FN_MC!AD289)</f>
        <v>*</v>
      </c>
    </row>
    <row r="288" spans="2:11" s="123" customFormat="1">
      <c r="B288" s="120" t="str">
        <f>IF(FN_MC!Y290="","*",FN_MC!Y290)</f>
        <v>*</v>
      </c>
      <c r="C288" s="121" t="str">
        <f>IF(FN_MC!B290="","*",FN_MC!B290)</f>
        <v>*</v>
      </c>
      <c r="D288" s="121" t="str">
        <f>IF(FN_MC!D290="","*",FN_MC!D290)</f>
        <v>*</v>
      </c>
      <c r="E288" s="121" t="str">
        <f>IF(FN_MC!H290="","*",FN_MC!H290)</f>
        <v>*</v>
      </c>
      <c r="F288" s="137" t="str">
        <f>IF(FN_MC!M290="","*",FN_MC!M290)</f>
        <v>-</v>
      </c>
      <c r="G288" s="121" t="str">
        <f>IF(FN_MC!I290="","*",FN_MC!I290)</f>
        <v>*</v>
      </c>
      <c r="H288" s="121" t="str">
        <f>IF(FN_MC!AB290="","*",FN_MC!AB290)</f>
        <v>*</v>
      </c>
      <c r="I288" s="121" t="str">
        <f>IF(FN_MC!AC290="","*",FN_MC!AC290)</f>
        <v>-</v>
      </c>
      <c r="J288" s="122" t="str">
        <f>IF(FN_MC!AA290="","*",FN_MC!AA290)</f>
        <v>*</v>
      </c>
      <c r="K288" s="134" t="str">
        <f>IF(FN_MC!AD290="","*",FN_MC!AD290)</f>
        <v>*</v>
      </c>
    </row>
    <row r="289" spans="2:11" s="123" customFormat="1">
      <c r="B289" s="120" t="str">
        <f>IF(FN_MC!Y291="","*",FN_MC!Y291)</f>
        <v>*</v>
      </c>
      <c r="C289" s="121" t="str">
        <f>IF(FN_MC!B291="","*",FN_MC!B291)</f>
        <v>*</v>
      </c>
      <c r="D289" s="121" t="str">
        <f>IF(FN_MC!D291="","*",FN_MC!D291)</f>
        <v>*</v>
      </c>
      <c r="E289" s="121" t="str">
        <f>IF(FN_MC!H291="","*",FN_MC!H291)</f>
        <v>*</v>
      </c>
      <c r="F289" s="137" t="str">
        <f>IF(FN_MC!M291="","*",FN_MC!M291)</f>
        <v>-</v>
      </c>
      <c r="G289" s="121" t="str">
        <f>IF(FN_MC!I291="","*",FN_MC!I291)</f>
        <v>*</v>
      </c>
      <c r="H289" s="121" t="str">
        <f>IF(FN_MC!AB291="","*",FN_MC!AB291)</f>
        <v>*</v>
      </c>
      <c r="I289" s="121" t="str">
        <f>IF(FN_MC!AC291="","*",FN_MC!AC291)</f>
        <v>-</v>
      </c>
      <c r="J289" s="122" t="str">
        <f>IF(FN_MC!AA291="","*",FN_MC!AA291)</f>
        <v>*</v>
      </c>
      <c r="K289" s="134" t="str">
        <f>IF(FN_MC!AD291="","*",FN_MC!AD291)</f>
        <v>*</v>
      </c>
    </row>
    <row r="290" spans="2:11" s="123" customFormat="1">
      <c r="B290" s="120" t="str">
        <f>IF(FN_MC!Y292="","*",FN_MC!Y292)</f>
        <v>SIM</v>
      </c>
      <c r="C290" s="121">
        <f>IF(FN_MC!B292="","*",FN_MC!B292)</f>
        <v>46014</v>
      </c>
      <c r="D290" s="121" t="str">
        <f>IF(FN_MC!D292="","*",FN_MC!D292)</f>
        <v>ANISIO (TF-514)</v>
      </c>
      <c r="E290" s="121" t="str">
        <f>IF(FN_MC!H292="","*",FN_MC!H292)</f>
        <v>-</v>
      </c>
      <c r="F290" s="137" t="str">
        <f>IF(FN_MC!M292="","*",FN_MC!M292)</f>
        <v>TRP-S</v>
      </c>
      <c r="G290" s="121" t="str">
        <f>IF(FN_MC!I292="","*",FN_MC!I292)</f>
        <v>-</v>
      </c>
      <c r="H290" s="121" t="str">
        <f>IF(FN_MC!AB292="","*",FN_MC!AB292)</f>
        <v>-</v>
      </c>
      <c r="I290" s="121" t="str">
        <f>IF(FN_MC!AC292="","*",FN_MC!AC292)</f>
        <v>-</v>
      </c>
      <c r="J290" s="122" t="str">
        <f>IF(FN_MC!AA292="","*",FN_MC!AA292)</f>
        <v>-</v>
      </c>
      <c r="K290" s="134" t="str">
        <f>IF(FN_MC!AD292="","*",FN_MC!AD292)</f>
        <v>-</v>
      </c>
    </row>
    <row r="291" spans="2:11" s="123" customFormat="1">
      <c r="B291" s="120" t="str">
        <f>IF(FN_MC!Y293="","*",FN_MC!Y293)</f>
        <v>*</v>
      </c>
      <c r="C291" s="121" t="str">
        <f>IF(FN_MC!B293="","*",FN_MC!B293)</f>
        <v>*</v>
      </c>
      <c r="D291" s="121" t="str">
        <f>IF(FN_MC!D293="","*",FN_MC!D293)</f>
        <v>*</v>
      </c>
      <c r="E291" s="121" t="str">
        <f>IF(FN_MC!H293="","*",FN_MC!H293)</f>
        <v>*</v>
      </c>
      <c r="F291" s="137" t="str">
        <f>IF(FN_MC!M293="","*",FN_MC!M293)</f>
        <v>-</v>
      </c>
      <c r="G291" s="121" t="str">
        <f>IF(FN_MC!I293="","*",FN_MC!I293)</f>
        <v>*</v>
      </c>
      <c r="H291" s="121" t="str">
        <f>IF(FN_MC!AB293="","*",FN_MC!AB293)</f>
        <v>*</v>
      </c>
      <c r="I291" s="121" t="str">
        <f>IF(FN_MC!AC293="","*",FN_MC!AC293)</f>
        <v>-</v>
      </c>
      <c r="J291" s="122" t="str">
        <f>IF(FN_MC!AA293="","*",FN_MC!AA293)</f>
        <v>*</v>
      </c>
      <c r="K291" s="134" t="str">
        <f>IF(FN_MC!AD293="","*",FN_MC!AD293)</f>
        <v>*</v>
      </c>
    </row>
    <row r="292" spans="2:11" s="123" customFormat="1">
      <c r="B292" s="120" t="str">
        <f>IF(FN_MC!Y294="","*",FN_MC!Y294)</f>
        <v>OPORTUNIDADE</v>
      </c>
      <c r="C292" s="121">
        <f>IF(FN_MC!B294="","*",FN_MC!B294)</f>
        <v>46014</v>
      </c>
      <c r="D292" s="121" t="str">
        <f>IF(FN_MC!D294="","*",FN_MC!D294)</f>
        <v>E17</v>
      </c>
      <c r="E292" s="121" t="str">
        <f>IF(FN_MC!H294="","*",FN_MC!H294)</f>
        <v>ZDK2</v>
      </c>
      <c r="F292" s="137" t="str">
        <f>IF(FN_MC!M294="","*",FN_MC!M294)</f>
        <v>ZVT-ZDK</v>
      </c>
      <c r="G292" s="121" t="str">
        <f>IF(FN_MC!I294="","*",FN_MC!I294)</f>
        <v>ZDK2</v>
      </c>
      <c r="H292" s="121" t="str">
        <f>IF(FN_MC!AB294="","*",FN_MC!AB294)</f>
        <v>FIXO</v>
      </c>
      <c r="I292" s="121" t="str">
        <f>IF(FN_MC!AC294="","*",FN_MC!AC294)</f>
        <v>-</v>
      </c>
      <c r="J292" s="122">
        <f>IF(FN_MC!AA294="","*",FN_MC!AA294)</f>
        <v>1</v>
      </c>
      <c r="K292" s="134">
        <f>IF(FN_MC!AD294="","*",FN_MC!AD294)</f>
        <v>0.29166666666666669</v>
      </c>
    </row>
    <row r="293" spans="2:11" s="123" customFormat="1">
      <c r="B293" s="120" t="str">
        <f>IF(FN_MC!Y295="","*",FN_MC!Y295)</f>
        <v>OPORTUNIDADE</v>
      </c>
      <c r="C293" s="121">
        <f>IF(FN_MC!B295="","*",FN_MC!B295)</f>
        <v>46014</v>
      </c>
      <c r="D293" s="121" t="str">
        <f>IF(FN_MC!D295="","*",FN_MC!D295)</f>
        <v>E18</v>
      </c>
      <c r="E293" s="121" t="str">
        <f>IF(FN_MC!H295="","*",FN_MC!H295)</f>
        <v>ZIQZQY</v>
      </c>
      <c r="F293" s="137" t="str">
        <f>IF(FN_MC!M295="","*",FN_MC!M295)</f>
        <v>ZIQ-ZQY</v>
      </c>
      <c r="G293" s="121" t="str">
        <f>IF(FN_MC!I295="","*",FN_MC!I295)</f>
        <v>ZIQZQY</v>
      </c>
      <c r="H293" s="121" t="str">
        <f>IF(FN_MC!AB295="","*",FN_MC!AB295)</f>
        <v>*</v>
      </c>
      <c r="I293" s="121" t="str">
        <f>IF(FN_MC!AC295="","*",FN_MC!AC295)</f>
        <v>-</v>
      </c>
      <c r="J293" s="122" t="str">
        <f>IF(FN_MC!AA295="","*",FN_MC!AA295)</f>
        <v>*</v>
      </c>
      <c r="K293" s="134" t="str">
        <f>IF(FN_MC!AD295="","*",FN_MC!AD295)</f>
        <v>*</v>
      </c>
    </row>
    <row r="294" spans="2:11" s="123" customFormat="1">
      <c r="B294" s="120" t="str">
        <f>IF(FN_MC!Y296="","*",FN_MC!Y296)</f>
        <v>OPORTUNIDADE</v>
      </c>
      <c r="C294" s="121">
        <f>IF(FN_MC!B296="","*",FN_MC!B296)</f>
        <v>46014</v>
      </c>
      <c r="D294" s="121" t="str">
        <f>IF(FN_MC!D296="","*",FN_MC!D296)</f>
        <v>V93</v>
      </c>
      <c r="E294" s="121" t="str">
        <f>IF(FN_MC!H296="","*",FN_MC!H296)</f>
        <v>ZFH2</v>
      </c>
      <c r="F294" s="137" t="str">
        <f>IF(FN_MC!M296="","*",FN_MC!M296)</f>
        <v>ZQY-ZFH</v>
      </c>
      <c r="G294" s="121" t="str">
        <f>IF(FN_MC!I296="","*",FN_MC!I296)</f>
        <v>ZFH2</v>
      </c>
      <c r="H294" s="121" t="str">
        <f>IF(FN_MC!AB296="","*",FN_MC!AB296)</f>
        <v>FIXO</v>
      </c>
      <c r="I294" s="121" t="str">
        <f>IF(FN_MC!AC296="","*",FN_MC!AC296)</f>
        <v>-</v>
      </c>
      <c r="J294" s="122">
        <f>IF(FN_MC!AA296="","*",FN_MC!AA296)</f>
        <v>1</v>
      </c>
      <c r="K294" s="134">
        <f>IF(FN_MC!AD296="","*",FN_MC!AD296)</f>
        <v>0.29166666666666669</v>
      </c>
    </row>
    <row r="295" spans="2:11" s="123" customFormat="1">
      <c r="B295" s="120" t="str">
        <f>IF(FN_MC!Y297="","*",FN_MC!Y297)</f>
        <v>OPORTUNIDADE</v>
      </c>
      <c r="C295" s="121">
        <f>IF(FN_MC!B297="","*",FN_MC!B297)</f>
        <v>46014</v>
      </c>
      <c r="D295" s="121" t="str">
        <f>IF(FN_MC!D297="","*",FN_MC!D297)</f>
        <v>N21</v>
      </c>
      <c r="E295" s="121" t="str">
        <f>IF(FN_MC!H297="","*",FN_MC!H297)</f>
        <v>ZTOZFT3</v>
      </c>
      <c r="F295" s="137" t="str">
        <f>IF(FN_MC!M297="","*",FN_MC!M297)</f>
        <v>ZTO-ZGT</v>
      </c>
      <c r="G295" s="121" t="str">
        <f>IF(FN_MC!I297="","*",FN_MC!I297)</f>
        <v>ZTOZFT3</v>
      </c>
      <c r="H295" s="121" t="str">
        <f>IF(FN_MC!AB297="","*",FN_MC!AB297)</f>
        <v>ESCALA</v>
      </c>
      <c r="I295" s="121" t="str">
        <f>IF(FN_MC!AC297="","*",FN_MC!AC297)</f>
        <v>ACIONAMENTO</v>
      </c>
      <c r="J295" s="122">
        <f>IF(FN_MC!AA297="","*",FN_MC!AA297)</f>
        <v>1</v>
      </c>
      <c r="K295" s="134">
        <f>IF(FN_MC!AD297="","*",FN_MC!AD297)</f>
        <v>0.29166666666666669</v>
      </c>
    </row>
    <row r="296" spans="2:11" s="123" customFormat="1">
      <c r="B296" s="120" t="str">
        <f>IF(FN_MC!Y298="","*",FN_MC!Y298)</f>
        <v>OPORTUNIDADE</v>
      </c>
      <c r="C296" s="121">
        <f>IF(FN_MC!B298="","*",FN_MC!B298)</f>
        <v>46014</v>
      </c>
      <c r="D296" s="121" t="str">
        <f>IF(FN_MC!D298="","*",FN_MC!D298)</f>
        <v>V42</v>
      </c>
      <c r="E296" s="121" t="str">
        <f>IF(FN_MC!H298="","*",FN_MC!H298)</f>
        <v>ZGT1</v>
      </c>
      <c r="F296" s="137" t="str">
        <f>IF(FN_MC!M298="","*",FN_MC!M298)</f>
        <v>ZGT-ZXE</v>
      </c>
      <c r="G296" s="121" t="str">
        <f>IF(FN_MC!I298="","*",FN_MC!I298)</f>
        <v>ZGT1</v>
      </c>
      <c r="H296" s="121" t="str">
        <f>IF(FN_MC!AB298="","*",FN_MC!AB298)</f>
        <v>FIXO</v>
      </c>
      <c r="I296" s="121" t="str">
        <f>IF(FN_MC!AC298="","*",FN_MC!AC298)</f>
        <v>-</v>
      </c>
      <c r="J296" s="122">
        <f>IF(FN_MC!AA298="","*",FN_MC!AA298)</f>
        <v>1</v>
      </c>
      <c r="K296" s="134">
        <f>IF(FN_MC!AD298="","*",FN_MC!AD298)</f>
        <v>0.25</v>
      </c>
    </row>
    <row r="297" spans="2:11" s="123" customFormat="1">
      <c r="B297" s="120" t="str">
        <f>IF(FN_MC!Y299="","*",FN_MC!Y299)</f>
        <v>OPORTUNIDADE</v>
      </c>
      <c r="C297" s="121">
        <f>IF(FN_MC!B299="","*",FN_MC!B299)</f>
        <v>46014</v>
      </c>
      <c r="D297" s="121" t="str">
        <f>IF(FN_MC!D299="","*",FN_MC!D299)</f>
        <v>V88</v>
      </c>
      <c r="E297" s="121" t="str">
        <f>IF(FN_MC!H299="","*",FN_MC!H299)</f>
        <v>ZFH2</v>
      </c>
      <c r="F297" s="137" t="str">
        <f>IF(FN_MC!M299="","*",FN_MC!M299)</f>
        <v>ZFH</v>
      </c>
      <c r="G297" s="121" t="str">
        <f>IF(FN_MC!I299="","*",FN_MC!I299)</f>
        <v>ZFH2</v>
      </c>
      <c r="H297" s="121" t="str">
        <f>IF(FN_MC!AB299="","*",FN_MC!AB299)</f>
        <v>-</v>
      </c>
      <c r="I297" s="121" t="str">
        <f>IF(FN_MC!AC299="","*",FN_MC!AC299)</f>
        <v>-</v>
      </c>
      <c r="J297" s="122" t="str">
        <f>IF(FN_MC!AA299="","*",FN_MC!AA299)</f>
        <v>-</v>
      </c>
      <c r="K297" s="134" t="str">
        <f>IF(FN_MC!AD299="","*",FN_MC!AD299)</f>
        <v>-</v>
      </c>
    </row>
    <row r="298" spans="2:11" s="123" customFormat="1">
      <c r="B298" s="120" t="str">
        <f>IF(FN_MC!Y300="","*",FN_MC!Y300)</f>
        <v>*</v>
      </c>
      <c r="C298" s="121" t="str">
        <f>IF(FN_MC!B300="","*",FN_MC!B300)</f>
        <v>*</v>
      </c>
      <c r="D298" s="121" t="str">
        <f>IF(FN_MC!D300="","*",FN_MC!D300)</f>
        <v>*</v>
      </c>
      <c r="E298" s="121" t="str">
        <f>IF(FN_MC!H300="","*",FN_MC!H300)</f>
        <v>*</v>
      </c>
      <c r="F298" s="137" t="str">
        <f>IF(FN_MC!M300="","*",FN_MC!M300)</f>
        <v>-</v>
      </c>
      <c r="G298" s="121" t="str">
        <f>IF(FN_MC!I300="","*",FN_MC!I300)</f>
        <v>*</v>
      </c>
      <c r="H298" s="121" t="str">
        <f>IF(FN_MC!AB300="","*",FN_MC!AB300)</f>
        <v>*</v>
      </c>
      <c r="I298" s="121" t="str">
        <f>IF(FN_MC!AC300="","*",FN_MC!AC300)</f>
        <v>-</v>
      </c>
      <c r="J298" s="122" t="str">
        <f>IF(FN_MC!AA300="","*",FN_MC!AA300)</f>
        <v>*</v>
      </c>
      <c r="K298" s="134" t="str">
        <f>IF(FN_MC!AD300="","*",FN_MC!AD300)</f>
        <v>*</v>
      </c>
    </row>
    <row r="299" spans="2:11" s="123" customFormat="1">
      <c r="B299" s="120" t="str">
        <f>IF(FN_MC!Y301="","*",FN_MC!Y301)</f>
        <v>*</v>
      </c>
      <c r="C299" s="121" t="str">
        <f>IF(FN_MC!B301="","*",FN_MC!B301)</f>
        <v>*</v>
      </c>
      <c r="D299" s="121" t="str">
        <f>IF(FN_MC!D301="","*",FN_MC!D301)</f>
        <v>*</v>
      </c>
      <c r="E299" s="121" t="str">
        <f>IF(FN_MC!H301="","*",FN_MC!H301)</f>
        <v>*</v>
      </c>
      <c r="F299" s="137" t="str">
        <f>IF(FN_MC!M301="","*",FN_MC!M301)</f>
        <v>-</v>
      </c>
      <c r="G299" s="121" t="str">
        <f>IF(FN_MC!I301="","*",FN_MC!I301)</f>
        <v>*</v>
      </c>
      <c r="H299" s="121" t="str">
        <f>IF(FN_MC!AB301="","*",FN_MC!AB301)</f>
        <v>*</v>
      </c>
      <c r="I299" s="121" t="str">
        <f>IF(FN_MC!AC301="","*",FN_MC!AC301)</f>
        <v>-</v>
      </c>
      <c r="J299" s="122" t="str">
        <f>IF(FN_MC!AA301="","*",FN_MC!AA301)</f>
        <v>*</v>
      </c>
      <c r="K299" s="134" t="str">
        <f>IF(FN_MC!AD301="","*",FN_MC!AD301)</f>
        <v>*</v>
      </c>
    </row>
    <row r="300" spans="2:11" s="123" customFormat="1">
      <c r="B300" s="120" t="str">
        <f>IF(FN_MC!Y302="","*",FN_MC!Y302)</f>
        <v>*</v>
      </c>
      <c r="C300" s="121" t="str">
        <f>IF(FN_MC!B302="","*",FN_MC!B302)</f>
        <v>*</v>
      </c>
      <c r="D300" s="121" t="str">
        <f>IF(FN_MC!D302="","*",FN_MC!D302)</f>
        <v>*</v>
      </c>
      <c r="E300" s="121" t="str">
        <f>IF(FN_MC!H302="","*",FN_MC!H302)</f>
        <v>*</v>
      </c>
      <c r="F300" s="137" t="str">
        <f>IF(FN_MC!M302="","*",FN_MC!M302)</f>
        <v>-</v>
      </c>
      <c r="G300" s="121" t="str">
        <f>IF(FN_MC!I302="","*",FN_MC!I302)</f>
        <v>*</v>
      </c>
      <c r="H300" s="121" t="str">
        <f>IF(FN_MC!AB302="","*",FN_MC!AB302)</f>
        <v>*</v>
      </c>
      <c r="I300" s="121" t="str">
        <f>IF(FN_MC!AC302="","*",FN_MC!AC302)</f>
        <v>-</v>
      </c>
      <c r="J300" s="122" t="str">
        <f>IF(FN_MC!AA302="","*",FN_MC!AA302)</f>
        <v>*</v>
      </c>
      <c r="K300" s="134" t="str">
        <f>IF(FN_MC!AD302="","*",FN_MC!AD302)</f>
        <v>*</v>
      </c>
    </row>
    <row r="301" spans="2:11" s="123" customFormat="1">
      <c r="B301" s="120" t="str">
        <f>IF(FN_MC!Y303="","*",FN_MC!Y303)</f>
        <v>*</v>
      </c>
      <c r="C301" s="121" t="str">
        <f>IF(FN_MC!B303="","*",FN_MC!B303)</f>
        <v>*</v>
      </c>
      <c r="D301" s="121" t="str">
        <f>IF(FN_MC!D303="","*",FN_MC!D303)</f>
        <v>*</v>
      </c>
      <c r="E301" s="121" t="str">
        <f>IF(FN_MC!H303="","*",FN_MC!H303)</f>
        <v>*</v>
      </c>
      <c r="F301" s="137" t="str">
        <f>IF(FN_MC!M303="","*",FN_MC!M303)</f>
        <v>-</v>
      </c>
      <c r="G301" s="121" t="str">
        <f>IF(FN_MC!I303="","*",FN_MC!I303)</f>
        <v>*</v>
      </c>
      <c r="H301" s="121" t="str">
        <f>IF(FN_MC!AB303="","*",FN_MC!AB303)</f>
        <v>*</v>
      </c>
      <c r="I301" s="121" t="str">
        <f>IF(FN_MC!AC303="","*",FN_MC!AC303)</f>
        <v>-</v>
      </c>
      <c r="J301" s="122" t="str">
        <f>IF(FN_MC!AA303="","*",FN_MC!AA303)</f>
        <v>*</v>
      </c>
      <c r="K301" s="134" t="str">
        <f>IF(FN_MC!AD303="","*",FN_MC!AD303)</f>
        <v>*</v>
      </c>
    </row>
    <row r="302" spans="2:11" s="123" customFormat="1">
      <c r="B302" s="120" t="str">
        <f>IF(FN_MC!Y304="","*",FN_MC!Y304)</f>
        <v>*</v>
      </c>
      <c r="C302" s="121" t="str">
        <f>IF(FN_MC!B304="","*",FN_MC!B304)</f>
        <v>*</v>
      </c>
      <c r="D302" s="121" t="str">
        <f>IF(FN_MC!D304="","*",FN_MC!D304)</f>
        <v>*</v>
      </c>
      <c r="E302" s="121" t="str">
        <f>IF(FN_MC!H304="","*",FN_MC!H304)</f>
        <v>*</v>
      </c>
      <c r="F302" s="137" t="str">
        <f>IF(FN_MC!M304="","*",FN_MC!M304)</f>
        <v>-</v>
      </c>
      <c r="G302" s="121" t="str">
        <f>IF(FN_MC!I304="","*",FN_MC!I304)</f>
        <v>*</v>
      </c>
      <c r="H302" s="121" t="str">
        <f>IF(FN_MC!AB304="","*",FN_MC!AB304)</f>
        <v>*</v>
      </c>
      <c r="I302" s="121" t="str">
        <f>IF(FN_MC!AC304="","*",FN_MC!AC304)</f>
        <v>-</v>
      </c>
      <c r="J302" s="122" t="str">
        <f>IF(FN_MC!AA304="","*",FN_MC!AA304)</f>
        <v>*</v>
      </c>
      <c r="K302" s="134" t="str">
        <f>IF(FN_MC!AD304="","*",FN_MC!AD304)</f>
        <v>*</v>
      </c>
    </row>
    <row r="303" spans="2:11" s="123" customFormat="1">
      <c r="B303" s="120" t="str">
        <f>IF(FN_MC!Y305="","*",FN_MC!Y305)</f>
        <v>*</v>
      </c>
      <c r="C303" s="121" t="str">
        <f>IF(FN_MC!B305="","*",FN_MC!B305)</f>
        <v>*</v>
      </c>
      <c r="D303" s="121" t="str">
        <f>IF(FN_MC!D305="","*",FN_MC!D305)</f>
        <v>*</v>
      </c>
      <c r="E303" s="121" t="str">
        <f>IF(FN_MC!H305="","*",FN_MC!H305)</f>
        <v>*</v>
      </c>
      <c r="F303" s="137" t="str">
        <f>IF(FN_MC!M305="","*",FN_MC!M305)</f>
        <v>-</v>
      </c>
      <c r="G303" s="121" t="str">
        <f>IF(FN_MC!I305="","*",FN_MC!I305)</f>
        <v>*</v>
      </c>
      <c r="H303" s="121" t="str">
        <f>IF(FN_MC!AB305="","*",FN_MC!AB305)</f>
        <v>*</v>
      </c>
      <c r="I303" s="121" t="str">
        <f>IF(FN_MC!AC305="","*",FN_MC!AC305)</f>
        <v>-</v>
      </c>
      <c r="J303" s="122" t="str">
        <f>IF(FN_MC!AA305="","*",FN_MC!AA305)</f>
        <v>*</v>
      </c>
      <c r="K303" s="134" t="str">
        <f>IF(FN_MC!AD305="","*",FN_MC!AD305)</f>
        <v>*</v>
      </c>
    </row>
    <row r="304" spans="2:11" s="123" customFormat="1">
      <c r="B304" s="120" t="str">
        <f>IF(FN_MC!Y306="","*",FN_MC!Y306)</f>
        <v>*</v>
      </c>
      <c r="C304" s="121" t="str">
        <f>IF(FN_MC!B306="","*",FN_MC!B306)</f>
        <v>*</v>
      </c>
      <c r="D304" s="121" t="str">
        <f>IF(FN_MC!D306="","*",FN_MC!D306)</f>
        <v>*</v>
      </c>
      <c r="E304" s="121" t="str">
        <f>IF(FN_MC!H306="","*",FN_MC!H306)</f>
        <v>*</v>
      </c>
      <c r="F304" s="137" t="str">
        <f>IF(FN_MC!M306="","*",FN_MC!M306)</f>
        <v>-</v>
      </c>
      <c r="G304" s="121" t="str">
        <f>IF(FN_MC!I306="","*",FN_MC!I306)</f>
        <v>*</v>
      </c>
      <c r="H304" s="121" t="str">
        <f>IF(FN_MC!AB306="","*",FN_MC!AB306)</f>
        <v>*</v>
      </c>
      <c r="I304" s="121" t="str">
        <f>IF(FN_MC!AC306="","*",FN_MC!AC306)</f>
        <v>-</v>
      </c>
      <c r="J304" s="122" t="str">
        <f>IF(FN_MC!AA306="","*",FN_MC!AA306)</f>
        <v>*</v>
      </c>
      <c r="K304" s="134" t="str">
        <f>IF(FN_MC!AD306="","*",FN_MC!AD306)</f>
        <v>*</v>
      </c>
    </row>
    <row r="305" spans="2:11" s="123" customFormat="1">
      <c r="B305" s="120" t="str">
        <f>IF(FN_MC!Y307="","*",FN_MC!Y307)</f>
        <v>*</v>
      </c>
      <c r="C305" s="121" t="str">
        <f>IF(FN_MC!B307="","*",FN_MC!B307)</f>
        <v>*</v>
      </c>
      <c r="D305" s="121" t="str">
        <f>IF(FN_MC!D307="","*",FN_MC!D307)</f>
        <v>*</v>
      </c>
      <c r="E305" s="121" t="str">
        <f>IF(FN_MC!H307="","*",FN_MC!H307)</f>
        <v>*</v>
      </c>
      <c r="F305" s="137" t="str">
        <f>IF(FN_MC!M307="","*",FN_MC!M307)</f>
        <v>-</v>
      </c>
      <c r="G305" s="121" t="str">
        <f>IF(FN_MC!I307="","*",FN_MC!I307)</f>
        <v>*</v>
      </c>
      <c r="H305" s="121" t="str">
        <f>IF(FN_MC!AB307="","*",FN_MC!AB307)</f>
        <v>*</v>
      </c>
      <c r="I305" s="121" t="str">
        <f>IF(FN_MC!AC307="","*",FN_MC!AC307)</f>
        <v>-</v>
      </c>
      <c r="J305" s="122" t="str">
        <f>IF(FN_MC!AA307="","*",FN_MC!AA307)</f>
        <v>*</v>
      </c>
      <c r="K305" s="134" t="str">
        <f>IF(FN_MC!AD307="","*",FN_MC!AD307)</f>
        <v>*</v>
      </c>
    </row>
    <row r="306" spans="2:11" s="123" customFormat="1">
      <c r="B306" s="120" t="str">
        <f>IF(FN_MC!Y308="","*",FN_MC!Y308)</f>
        <v>*</v>
      </c>
      <c r="C306" s="121">
        <f>IF(FN_MC!B308="","*",FN_MC!B308)</f>
        <v>46015</v>
      </c>
      <c r="D306" s="121" t="str">
        <f>IF(FN_MC!D308="","*",FN_MC!D308)</f>
        <v>W70</v>
      </c>
      <c r="E306" s="121" t="str">
        <f>IF(FN_MC!H308="","*",FN_MC!H308)</f>
        <v>TGR2</v>
      </c>
      <c r="F306" s="137" t="str">
        <f>IF(FN_MC!M308="","*",FN_MC!M308)</f>
        <v>TGR-TBE</v>
      </c>
      <c r="G306" s="121" t="str">
        <f>IF(FN_MC!I308="","*",FN_MC!I308)</f>
        <v>TGR2</v>
      </c>
      <c r="H306" s="121" t="str">
        <f>IF(FN_MC!AB308="","*",FN_MC!AB308)</f>
        <v>FIXO</v>
      </c>
      <c r="I306" s="121" t="str">
        <f>IF(FN_MC!AC308="","*",FN_MC!AC308)</f>
        <v>-</v>
      </c>
      <c r="J306" s="122" t="str">
        <f>IF(FN_MC!AA308="","*",FN_MC!AA308)</f>
        <v>2 (Enio + Daniel)</v>
      </c>
      <c r="K306" s="134">
        <f>IF(FN_MC!AD308="","*",FN_MC!AD308)</f>
        <v>0.29166666666666669</v>
      </c>
    </row>
    <row r="307" spans="2:11" s="123" customFormat="1">
      <c r="B307" s="120" t="str">
        <f>IF(FN_MC!Y309="","*",FN_MC!Y309)</f>
        <v>*</v>
      </c>
      <c r="C307" s="121">
        <f>IF(FN_MC!B309="","*",FN_MC!B309)</f>
        <v>46015</v>
      </c>
      <c r="D307" s="121" t="str">
        <f>IF(FN_MC!D309="","*",FN_MC!D309)</f>
        <v>W50</v>
      </c>
      <c r="E307" s="121" t="str">
        <f>IF(FN_MC!H309="","*",FN_MC!H309)</f>
        <v>TGR2</v>
      </c>
      <c r="F307" s="137" t="str">
        <f>IF(FN_MC!M309="","*",FN_MC!M309)</f>
        <v>TGR</v>
      </c>
      <c r="G307" s="121" t="str">
        <f>IF(FN_MC!I309="","*",FN_MC!I309)</f>
        <v>TCS2</v>
      </c>
      <c r="H307" s="121" t="str">
        <f>IF(FN_MC!AB309="","*",FN_MC!AB309)</f>
        <v>FIXO</v>
      </c>
      <c r="I307" s="121" t="str">
        <f>IF(FN_MC!AC309="","*",FN_MC!AC309)</f>
        <v>-</v>
      </c>
      <c r="J307" s="122" t="str">
        <f>IF(FN_MC!AA309="","*",FN_MC!AA309)</f>
        <v>2 ( Eder + Anderson)</v>
      </c>
      <c r="K307" s="134">
        <f>IF(FN_MC!AD309="","*",FN_MC!AD309)</f>
        <v>0.29166666666666669</v>
      </c>
    </row>
    <row r="308" spans="2:11" s="123" customFormat="1">
      <c r="B308" s="120" t="str">
        <f>IF(FN_MC!Y310="","*",FN_MC!Y310)</f>
        <v>*</v>
      </c>
      <c r="C308" s="121">
        <f>IF(FN_MC!B310="","*",FN_MC!B310)</f>
        <v>46015</v>
      </c>
      <c r="D308" s="121" t="str">
        <f>IF(FN_MC!D310="","*",FN_MC!D310)</f>
        <v>MARCOS (TF-520)</v>
      </c>
      <c r="E308" s="121" t="str">
        <f>IF(FN_MC!H310="","*",FN_MC!H310)</f>
        <v>TCS1</v>
      </c>
      <c r="F308" s="137" t="str">
        <f>IF(FN_MC!M310="","*",FN_MC!M310)</f>
        <v>TCS</v>
      </c>
      <c r="G308" s="121" t="str">
        <f>IF(FN_MC!I310="","*",FN_MC!I310)</f>
        <v>-</v>
      </c>
      <c r="H308" s="121" t="str">
        <f>IF(FN_MC!AB310="","*",FN_MC!AB310)</f>
        <v>-</v>
      </c>
      <c r="I308" s="121" t="str">
        <f>IF(FN_MC!AC310="","*",FN_MC!AC310)</f>
        <v>-</v>
      </c>
      <c r="J308" s="122" t="str">
        <f>IF(FN_MC!AA310="","*",FN_MC!AA310)</f>
        <v>-</v>
      </c>
      <c r="K308" s="134" t="str">
        <f>IF(FN_MC!AD310="","*",FN_MC!AD310)</f>
        <v>-</v>
      </c>
    </row>
    <row r="309" spans="2:11" s="123" customFormat="1">
      <c r="B309" s="120" t="str">
        <f>IF(FN_MC!Y346="","*",FN_MC!Y346)</f>
        <v>*</v>
      </c>
      <c r="C309" s="121" t="str">
        <f>IF(FN_MC!B346="","*",FN_MC!B346)</f>
        <v>*</v>
      </c>
      <c r="D309" s="121" t="str">
        <f>IF(FN_MC!D346="","*",FN_MC!D346)</f>
        <v>*</v>
      </c>
      <c r="E309" s="121" t="str">
        <f>IF(FN_MC!H346="","*",FN_MC!H346)</f>
        <v>*</v>
      </c>
      <c r="F309" s="137" t="str">
        <f>IF(FN_MC!M346="","*",FN_MC!M346)</f>
        <v>-</v>
      </c>
      <c r="G309" s="121" t="str">
        <f>IF(FN_MC!I346="","*",FN_MC!I346)</f>
        <v>*</v>
      </c>
      <c r="H309" s="121" t="str">
        <f>IF(FN_MC!AB346="","*",FN_MC!AB346)</f>
        <v>*</v>
      </c>
      <c r="I309" s="121" t="str">
        <f>IF(FN_MC!AC346="","*",FN_MC!AC346)</f>
        <v>-</v>
      </c>
      <c r="J309" s="122" t="str">
        <f>IF(FN_MC!AA346="","*",FN_MC!AA346)</f>
        <v>*</v>
      </c>
      <c r="K309" s="134" t="str">
        <f>IF(FN_MC!AD346="","*",FN_MC!AD346)</f>
        <v>*</v>
      </c>
    </row>
    <row r="310" spans="2:11" s="123" customFormat="1">
      <c r="B310" s="120" t="str">
        <f>IF(FN_MC!Y347="","*",FN_MC!Y347)</f>
        <v>*</v>
      </c>
      <c r="C310" s="121" t="str">
        <f>IF(FN_MC!B347="","*",FN_MC!B347)</f>
        <v>*</v>
      </c>
      <c r="D310" s="121" t="str">
        <f>IF(FN_MC!D347="","*",FN_MC!D347)</f>
        <v>*</v>
      </c>
      <c r="E310" s="121" t="str">
        <f>IF(FN_MC!H347="","*",FN_MC!H347)</f>
        <v>*</v>
      </c>
      <c r="F310" s="137" t="str">
        <f>IF(FN_MC!M347="","*",FN_MC!M347)</f>
        <v>-</v>
      </c>
      <c r="G310" s="121" t="str">
        <f>IF(FN_MC!I347="","*",FN_MC!I347)</f>
        <v>*</v>
      </c>
      <c r="H310" s="121" t="str">
        <f>IF(FN_MC!AB347="","*",FN_MC!AB347)</f>
        <v>*</v>
      </c>
      <c r="I310" s="121" t="str">
        <f>IF(FN_MC!AC347="","*",FN_MC!AC347)</f>
        <v>-</v>
      </c>
      <c r="J310" s="122" t="str">
        <f>IF(FN_MC!AA347="","*",FN_MC!AA347)</f>
        <v>*</v>
      </c>
      <c r="K310" s="134" t="str">
        <f>IF(FN_MC!AD347="","*",FN_MC!AD347)</f>
        <v>*</v>
      </c>
    </row>
    <row r="311" spans="2:11" s="123" customFormat="1">
      <c r="B311" s="120" t="str">
        <f>IF(FN_MC!Y348="","*",FN_MC!Y348)</f>
        <v>*</v>
      </c>
      <c r="C311" s="121" t="str">
        <f>IF(FN_MC!B348="","*",FN_MC!B348)</f>
        <v>*</v>
      </c>
      <c r="D311" s="121" t="str">
        <f>IF(FN_MC!D348="","*",FN_MC!D348)</f>
        <v>*</v>
      </c>
      <c r="E311" s="121" t="str">
        <f>IF(FN_MC!H348="","*",FN_MC!H348)</f>
        <v>*</v>
      </c>
      <c r="F311" s="137" t="str">
        <f>IF(FN_MC!M348="","*",FN_MC!M348)</f>
        <v>-</v>
      </c>
      <c r="G311" s="121" t="str">
        <f>IF(FN_MC!I348="","*",FN_MC!I348)</f>
        <v>*</v>
      </c>
      <c r="H311" s="121" t="str">
        <f>IF(FN_MC!AB348="","*",FN_MC!AB348)</f>
        <v>*</v>
      </c>
      <c r="I311" s="121" t="str">
        <f>IF(FN_MC!AC348="","*",FN_MC!AC348)</f>
        <v>-</v>
      </c>
      <c r="J311" s="122" t="str">
        <f>IF(FN_MC!AA348="","*",FN_MC!AA348)</f>
        <v>*</v>
      </c>
      <c r="K311" s="134" t="str">
        <f>IF(FN_MC!AD348="","*",FN_MC!AD348)</f>
        <v>*</v>
      </c>
    </row>
    <row r="312" spans="2:11" s="123" customFormat="1">
      <c r="B312" s="120" t="str">
        <f>IF(FN_MC!Y349="","*",FN_MC!Y349)</f>
        <v>*</v>
      </c>
      <c r="C312" s="121" t="str">
        <f>IF(FN_MC!B349="","*",FN_MC!B349)</f>
        <v>*</v>
      </c>
      <c r="D312" s="121" t="str">
        <f>IF(FN_MC!D349="","*",FN_MC!D349)</f>
        <v>*</v>
      </c>
      <c r="E312" s="121" t="str">
        <f>IF(FN_MC!H349="","*",FN_MC!H349)</f>
        <v>*</v>
      </c>
      <c r="F312" s="137" t="str">
        <f>IF(FN_MC!M349="","*",FN_MC!M349)</f>
        <v>-</v>
      </c>
      <c r="G312" s="121" t="str">
        <f>IF(FN_MC!I349="","*",FN_MC!I349)</f>
        <v>*</v>
      </c>
      <c r="H312" s="121" t="str">
        <f>IF(FN_MC!AB349="","*",FN_MC!AB349)</f>
        <v>*</v>
      </c>
      <c r="I312" s="121" t="str">
        <f>IF(FN_MC!AC349="","*",FN_MC!AC349)</f>
        <v>-</v>
      </c>
      <c r="J312" s="122" t="str">
        <f>IF(FN_MC!AA349="","*",FN_MC!AA349)</f>
        <v>*</v>
      </c>
      <c r="K312" s="134" t="str">
        <f>IF(FN_MC!AD349="","*",FN_MC!AD349)</f>
        <v>*</v>
      </c>
    </row>
    <row r="313" spans="2:11" s="123" customFormat="1">
      <c r="B313" s="120" t="str">
        <f>IF(FN_MC!Y350="","*",FN_MC!Y350)</f>
        <v>*</v>
      </c>
      <c r="C313" s="121" t="str">
        <f>IF(FN_MC!B350="","*",FN_MC!B350)</f>
        <v>*</v>
      </c>
      <c r="D313" s="121" t="str">
        <f>IF(FN_MC!D350="","*",FN_MC!D350)</f>
        <v>*</v>
      </c>
      <c r="E313" s="121" t="str">
        <f>IF(FN_MC!H350="","*",FN_MC!H350)</f>
        <v>*</v>
      </c>
      <c r="F313" s="137" t="str">
        <f>IF(FN_MC!M350="","*",FN_MC!M350)</f>
        <v>-</v>
      </c>
      <c r="G313" s="121" t="str">
        <f>IF(FN_MC!I350="","*",FN_MC!I350)</f>
        <v>*</v>
      </c>
      <c r="H313" s="121" t="str">
        <f>IF(FN_MC!AB350="","*",FN_MC!AB350)</f>
        <v>*</v>
      </c>
      <c r="I313" s="121" t="str">
        <f>IF(FN_MC!AC350="","*",FN_MC!AC350)</f>
        <v>-</v>
      </c>
      <c r="J313" s="122" t="str">
        <f>IF(FN_MC!AA350="","*",FN_MC!AA350)</f>
        <v>*</v>
      </c>
      <c r="K313" s="134" t="str">
        <f>IF(FN_MC!AD350="","*",FN_MC!AD350)</f>
        <v>*</v>
      </c>
    </row>
    <row r="314" spans="2:11" s="123" customFormat="1">
      <c r="B314" s="120" t="str">
        <f>IF(FN_MC!Y351="","*",FN_MC!Y351)</f>
        <v>*</v>
      </c>
      <c r="C314" s="121" t="str">
        <f>IF(FN_MC!B351="","*",FN_MC!B351)</f>
        <v>*</v>
      </c>
      <c r="D314" s="121" t="str">
        <f>IF(FN_MC!D351="","*",FN_MC!D351)</f>
        <v>*</v>
      </c>
      <c r="E314" s="121" t="str">
        <f>IF(FN_MC!H351="","*",FN_MC!H351)</f>
        <v>*</v>
      </c>
      <c r="F314" s="137" t="str">
        <f>IF(FN_MC!M351="","*",FN_MC!M351)</f>
        <v>-</v>
      </c>
      <c r="G314" s="121" t="str">
        <f>IF(FN_MC!I351="","*",FN_MC!I351)</f>
        <v>*</v>
      </c>
      <c r="H314" s="121" t="str">
        <f>IF(FN_MC!AB351="","*",FN_MC!AB351)</f>
        <v>*</v>
      </c>
      <c r="I314" s="121" t="str">
        <f>IF(FN_MC!AC351="","*",FN_MC!AC351)</f>
        <v>-</v>
      </c>
      <c r="J314" s="122" t="str">
        <f>IF(FN_MC!AA351="","*",FN_MC!AA351)</f>
        <v>*</v>
      </c>
      <c r="K314" s="134" t="str">
        <f>IF(FN_MC!AD351="","*",FN_MC!AD351)</f>
        <v>*</v>
      </c>
    </row>
    <row r="315" spans="2:11" s="123" customFormat="1">
      <c r="B315" s="120" t="str">
        <f>IF(FN_MC!Y352="","*",FN_MC!Y352)</f>
        <v>*</v>
      </c>
      <c r="C315" s="121" t="str">
        <f>IF(FN_MC!B352="","*",FN_MC!B352)</f>
        <v>*</v>
      </c>
      <c r="D315" s="121" t="str">
        <f>IF(FN_MC!D352="","*",FN_MC!D352)</f>
        <v>*</v>
      </c>
      <c r="E315" s="121" t="str">
        <f>IF(FN_MC!H352="","*",FN_MC!H352)</f>
        <v>*</v>
      </c>
      <c r="F315" s="137" t="str">
        <f>IF(FN_MC!M352="","*",FN_MC!M352)</f>
        <v>-</v>
      </c>
      <c r="G315" s="121" t="str">
        <f>IF(FN_MC!I352="","*",FN_MC!I352)</f>
        <v>*</v>
      </c>
      <c r="H315" s="121" t="str">
        <f>IF(FN_MC!AB352="","*",FN_MC!AB352)</f>
        <v>*</v>
      </c>
      <c r="I315" s="121" t="str">
        <f>IF(FN_MC!AC352="","*",FN_MC!AC352)</f>
        <v>-</v>
      </c>
      <c r="J315" s="122" t="str">
        <f>IF(FN_MC!AA352="","*",FN_MC!AA352)</f>
        <v>*</v>
      </c>
      <c r="K315" s="134" t="str">
        <f>IF(FN_MC!AD352="","*",FN_MC!AD352)</f>
        <v>*</v>
      </c>
    </row>
    <row r="316" spans="2:11" s="123" customFormat="1">
      <c r="B316" s="120" t="str">
        <f>IF(FN_MC!Y353="","*",FN_MC!Y353)</f>
        <v>*</v>
      </c>
      <c r="C316" s="121" t="str">
        <f>IF(FN_MC!B353="","*",FN_MC!B353)</f>
        <v>*</v>
      </c>
      <c r="D316" s="121" t="str">
        <f>IF(FN_MC!D353="","*",FN_MC!D353)</f>
        <v>*</v>
      </c>
      <c r="E316" s="121" t="str">
        <f>IF(FN_MC!H353="","*",FN_MC!H353)</f>
        <v>*</v>
      </c>
      <c r="F316" s="137" t="str">
        <f>IF(FN_MC!M353="","*",FN_MC!M353)</f>
        <v>-</v>
      </c>
      <c r="G316" s="121" t="str">
        <f>IF(FN_MC!I353="","*",FN_MC!I353)</f>
        <v>*</v>
      </c>
      <c r="H316" s="121" t="str">
        <f>IF(FN_MC!AB353="","*",FN_MC!AB353)</f>
        <v>*</v>
      </c>
      <c r="I316" s="121" t="str">
        <f>IF(FN_MC!AC353="","*",FN_MC!AC353)</f>
        <v>-</v>
      </c>
      <c r="J316" s="122" t="str">
        <f>IF(FN_MC!AA353="","*",FN_MC!AA353)</f>
        <v>*</v>
      </c>
      <c r="K316" s="134" t="str">
        <f>IF(FN_MC!AD353="","*",FN_MC!AD353)</f>
        <v>*</v>
      </c>
    </row>
    <row r="317" spans="2:11" s="123" customFormat="1">
      <c r="B317" s="120" t="str">
        <f>IF(FN_MC!Y354="","*",FN_MC!Y354)</f>
        <v>*</v>
      </c>
      <c r="C317" s="121" t="str">
        <f>IF(FN_MC!B354="","*",FN_MC!B354)</f>
        <v>*</v>
      </c>
      <c r="D317" s="121" t="str">
        <f>IF(FN_MC!D354="","*",FN_MC!D354)</f>
        <v>*</v>
      </c>
      <c r="E317" s="121" t="str">
        <f>IF(FN_MC!H354="","*",FN_MC!H354)</f>
        <v>*</v>
      </c>
      <c r="F317" s="137" t="str">
        <f>IF(FN_MC!M354="","*",FN_MC!M354)</f>
        <v>-</v>
      </c>
      <c r="G317" s="121" t="str">
        <f>IF(FN_MC!I354="","*",FN_MC!I354)</f>
        <v>*</v>
      </c>
      <c r="H317" s="121" t="str">
        <f>IF(FN_MC!AB354="","*",FN_MC!AB354)</f>
        <v>*</v>
      </c>
      <c r="I317" s="121" t="str">
        <f>IF(FN_MC!AC354="","*",FN_MC!AC354)</f>
        <v>-</v>
      </c>
      <c r="J317" s="122" t="str">
        <f>IF(FN_MC!AA354="","*",FN_MC!AA354)</f>
        <v>*</v>
      </c>
      <c r="K317" s="134" t="str">
        <f>IF(FN_MC!AD354="","*",FN_MC!AD354)</f>
        <v>*</v>
      </c>
    </row>
    <row r="318" spans="2:11" s="123" customFormat="1">
      <c r="B318" s="120" t="str">
        <f>IF(FN_MC!Y355="","*",FN_MC!Y355)</f>
        <v>*</v>
      </c>
      <c r="C318" s="121" t="str">
        <f>IF(FN_MC!B355="","*",FN_MC!B355)</f>
        <v>*</v>
      </c>
      <c r="D318" s="121" t="str">
        <f>IF(FN_MC!D355="","*",FN_MC!D355)</f>
        <v>*</v>
      </c>
      <c r="E318" s="121" t="str">
        <f>IF(FN_MC!H355="","*",FN_MC!H355)</f>
        <v>*</v>
      </c>
      <c r="F318" s="137" t="str">
        <f>IF(FN_MC!M355="","*",FN_MC!M355)</f>
        <v>-</v>
      </c>
      <c r="G318" s="121" t="str">
        <f>IF(FN_MC!I355="","*",FN_MC!I355)</f>
        <v>*</v>
      </c>
      <c r="H318" s="121" t="str">
        <f>IF(FN_MC!AB355="","*",FN_MC!AB355)</f>
        <v>*</v>
      </c>
      <c r="I318" s="121" t="str">
        <f>IF(FN_MC!AC355="","*",FN_MC!AC355)</f>
        <v>-</v>
      </c>
      <c r="J318" s="122" t="str">
        <f>IF(FN_MC!AA355="","*",FN_MC!AA355)</f>
        <v>*</v>
      </c>
      <c r="K318" s="134" t="str">
        <f>IF(FN_MC!AD355="","*",FN_MC!AD355)</f>
        <v>*</v>
      </c>
    </row>
    <row r="319" spans="2:11" s="123" customFormat="1">
      <c r="B319" s="120" t="str">
        <f>IF(FN_MC!Y356="","*",FN_MC!Y356)</f>
        <v>*</v>
      </c>
      <c r="C319" s="121" t="str">
        <f>IF(FN_MC!B356="","*",FN_MC!B356)</f>
        <v>*</v>
      </c>
      <c r="D319" s="121" t="str">
        <f>IF(FN_MC!D356="","*",FN_MC!D356)</f>
        <v>*</v>
      </c>
      <c r="E319" s="121" t="str">
        <f>IF(FN_MC!H356="","*",FN_MC!H356)</f>
        <v>*</v>
      </c>
      <c r="F319" s="137" t="str">
        <f>IF(FN_MC!M356="","*",FN_MC!M356)</f>
        <v>-</v>
      </c>
      <c r="G319" s="121" t="str">
        <f>IF(FN_MC!I356="","*",FN_MC!I356)</f>
        <v>*</v>
      </c>
      <c r="H319" s="121" t="str">
        <f>IF(FN_MC!AB356="","*",FN_MC!AB356)</f>
        <v>*</v>
      </c>
      <c r="I319" s="121" t="str">
        <f>IF(FN_MC!AC356="","*",FN_MC!AC356)</f>
        <v>-</v>
      </c>
      <c r="J319" s="122" t="str">
        <f>IF(FN_MC!AA356="","*",FN_MC!AA356)</f>
        <v>*</v>
      </c>
      <c r="K319" s="134" t="str">
        <f>IF(FN_MC!AD356="","*",FN_MC!AD356)</f>
        <v>*</v>
      </c>
    </row>
    <row r="320" spans="2:11" s="123" customFormat="1">
      <c r="B320" s="120" t="str">
        <f>IF(FN_MC!Y357="","*",FN_MC!Y357)</f>
        <v>*</v>
      </c>
      <c r="C320" s="121" t="str">
        <f>IF(FN_MC!B357="","*",FN_MC!B357)</f>
        <v>*</v>
      </c>
      <c r="D320" s="121" t="str">
        <f>IF(FN_MC!D357="","*",FN_MC!D357)</f>
        <v>*</v>
      </c>
      <c r="E320" s="121" t="str">
        <f>IF(FN_MC!H357="","*",FN_MC!H357)</f>
        <v>*</v>
      </c>
      <c r="F320" s="137" t="str">
        <f>IF(FN_MC!M357="","*",FN_MC!M357)</f>
        <v>-</v>
      </c>
      <c r="G320" s="121" t="str">
        <f>IF(FN_MC!I357="","*",FN_MC!I357)</f>
        <v>*</v>
      </c>
      <c r="H320" s="121" t="str">
        <f>IF(FN_MC!AB357="","*",FN_MC!AB357)</f>
        <v>*</v>
      </c>
      <c r="I320" s="121" t="str">
        <f>IF(FN_MC!AC357="","*",FN_MC!AC357)</f>
        <v>-</v>
      </c>
      <c r="J320" s="122" t="str">
        <f>IF(FN_MC!AA357="","*",FN_MC!AA357)</f>
        <v>*</v>
      </c>
      <c r="K320" s="134" t="str">
        <f>IF(FN_MC!AD357="","*",FN_MC!AD357)</f>
        <v>*</v>
      </c>
    </row>
    <row r="321" spans="2:11" s="123" customFormat="1">
      <c r="B321" s="120" t="str">
        <f>IF(FN_MC!Y358="","*",FN_MC!Y358)</f>
        <v>*</v>
      </c>
      <c r="C321" s="121" t="str">
        <f>IF(FN_MC!B358="","*",FN_MC!B358)</f>
        <v>*</v>
      </c>
      <c r="D321" s="121" t="str">
        <f>IF(FN_MC!D358="","*",FN_MC!D358)</f>
        <v>*</v>
      </c>
      <c r="E321" s="121" t="str">
        <f>IF(FN_MC!H358="","*",FN_MC!H358)</f>
        <v>*</v>
      </c>
      <c r="F321" s="137" t="str">
        <f>IF(FN_MC!M358="","*",FN_MC!M358)</f>
        <v>-</v>
      </c>
      <c r="G321" s="121" t="str">
        <f>IF(FN_MC!I358="","*",FN_MC!I358)</f>
        <v>*</v>
      </c>
      <c r="H321" s="121" t="str">
        <f>IF(FN_MC!AB358="","*",FN_MC!AB358)</f>
        <v>*</v>
      </c>
      <c r="I321" s="121" t="str">
        <f>IF(FN_MC!AC358="","*",FN_MC!AC358)</f>
        <v>-</v>
      </c>
      <c r="J321" s="122" t="str">
        <f>IF(FN_MC!AA358="","*",FN_MC!AA358)</f>
        <v>*</v>
      </c>
      <c r="K321" s="134" t="str">
        <f>IF(FN_MC!AD358="","*",FN_MC!AD358)</f>
        <v>*</v>
      </c>
    </row>
    <row r="322" spans="2:11" s="123" customFormat="1">
      <c r="B322" s="120" t="str">
        <f>IF(FN_MC!Y359="","*",FN_MC!Y359)</f>
        <v>*</v>
      </c>
      <c r="C322" s="121" t="str">
        <f>IF(FN_MC!B359="","*",FN_MC!B359)</f>
        <v>*</v>
      </c>
      <c r="D322" s="121" t="str">
        <f>IF(FN_MC!D359="","*",FN_MC!D359)</f>
        <v>*</v>
      </c>
      <c r="E322" s="121" t="str">
        <f>IF(FN_MC!H359="","*",FN_MC!H359)</f>
        <v>*</v>
      </c>
      <c r="F322" s="137" t="str">
        <f>IF(FN_MC!M359="","*",FN_MC!M359)</f>
        <v>-</v>
      </c>
      <c r="G322" s="121" t="str">
        <f>IF(FN_MC!I359="","*",FN_MC!I359)</f>
        <v>*</v>
      </c>
      <c r="H322" s="121" t="str">
        <f>IF(FN_MC!AB359="","*",FN_MC!AB359)</f>
        <v>*</v>
      </c>
      <c r="I322" s="121" t="str">
        <f>IF(FN_MC!AC359="","*",FN_MC!AC359)</f>
        <v>-</v>
      </c>
      <c r="J322" s="122" t="str">
        <f>IF(FN_MC!AA359="","*",FN_MC!AA359)</f>
        <v>*</v>
      </c>
      <c r="K322" s="134" t="str">
        <f>IF(FN_MC!AD359="","*",FN_MC!AD359)</f>
        <v>*</v>
      </c>
    </row>
    <row r="323" spans="2:11" s="123" customFormat="1">
      <c r="B323" s="120" t="str">
        <f>IF(FN_MC!Y360="","*",FN_MC!Y360)</f>
        <v>*</v>
      </c>
      <c r="C323" s="121" t="str">
        <f>IF(FN_MC!B360="","*",FN_MC!B360)</f>
        <v>*</v>
      </c>
      <c r="D323" s="121" t="str">
        <f>IF(FN_MC!D360="","*",FN_MC!D360)</f>
        <v>*</v>
      </c>
      <c r="E323" s="121" t="str">
        <f>IF(FN_MC!H360="","*",FN_MC!H360)</f>
        <v>*</v>
      </c>
      <c r="F323" s="137" t="str">
        <f>IF(FN_MC!M360="","*",FN_MC!M360)</f>
        <v>-</v>
      </c>
      <c r="G323" s="121" t="str">
        <f>IF(FN_MC!I360="","*",FN_MC!I360)</f>
        <v>*</v>
      </c>
      <c r="H323" s="121" t="str">
        <f>IF(FN_MC!AB360="","*",FN_MC!AB360)</f>
        <v>*</v>
      </c>
      <c r="I323" s="121" t="str">
        <f>IF(FN_MC!AC360="","*",FN_MC!AC360)</f>
        <v>-</v>
      </c>
      <c r="J323" s="122" t="str">
        <f>IF(FN_MC!AA360="","*",FN_MC!AA360)</f>
        <v>*</v>
      </c>
      <c r="K323" s="134" t="str">
        <f>IF(FN_MC!AD360="","*",FN_MC!AD360)</f>
        <v>*</v>
      </c>
    </row>
    <row r="324" spans="2:11" s="123" customFormat="1">
      <c r="B324" s="120" t="str">
        <f>IF(FN_MC!Y361="","*",FN_MC!Y361)</f>
        <v>*</v>
      </c>
      <c r="C324" s="121" t="str">
        <f>IF(FN_MC!B361="","*",FN_MC!B361)</f>
        <v>*</v>
      </c>
      <c r="D324" s="121" t="str">
        <f>IF(FN_MC!D361="","*",FN_MC!D361)</f>
        <v>*</v>
      </c>
      <c r="E324" s="121" t="str">
        <f>IF(FN_MC!H361="","*",FN_MC!H361)</f>
        <v>*</v>
      </c>
      <c r="F324" s="137" t="str">
        <f>IF(FN_MC!M361="","*",FN_MC!M361)</f>
        <v>-</v>
      </c>
      <c r="G324" s="121" t="str">
        <f>IF(FN_MC!I361="","*",FN_MC!I361)</f>
        <v>*</v>
      </c>
      <c r="H324" s="121" t="str">
        <f>IF(FN_MC!AB361="","*",FN_MC!AB361)</f>
        <v>*</v>
      </c>
      <c r="I324" s="121" t="str">
        <f>IF(FN_MC!AC361="","*",FN_MC!AC361)</f>
        <v>-</v>
      </c>
      <c r="J324" s="122" t="str">
        <f>IF(FN_MC!AA361="","*",FN_MC!AA361)</f>
        <v>*</v>
      </c>
      <c r="K324" s="134" t="str">
        <f>IF(FN_MC!AD361="","*",FN_MC!AD361)</f>
        <v>*</v>
      </c>
    </row>
    <row r="325" spans="2:11" s="123" customFormat="1">
      <c r="B325" s="120" t="str">
        <f>IF(FN_MC!Y362="","*",FN_MC!Y362)</f>
        <v>*</v>
      </c>
      <c r="C325" s="121" t="str">
        <f>IF(FN_MC!B362="","*",FN_MC!B362)</f>
        <v>*</v>
      </c>
      <c r="D325" s="121" t="str">
        <f>IF(FN_MC!D362="","*",FN_MC!D362)</f>
        <v>*</v>
      </c>
      <c r="E325" s="121" t="str">
        <f>IF(FN_MC!H362="","*",FN_MC!H362)</f>
        <v>*</v>
      </c>
      <c r="F325" s="137" t="str">
        <f>IF(FN_MC!M362="","*",FN_MC!M362)</f>
        <v>-</v>
      </c>
      <c r="G325" s="121" t="str">
        <f>IF(FN_MC!I362="","*",FN_MC!I362)</f>
        <v>*</v>
      </c>
      <c r="H325" s="121" t="str">
        <f>IF(FN_MC!AB362="","*",FN_MC!AB362)</f>
        <v>*</v>
      </c>
      <c r="I325" s="121" t="str">
        <f>IF(FN_MC!AC362="","*",FN_MC!AC362)</f>
        <v>-</v>
      </c>
      <c r="J325" s="122" t="str">
        <f>IF(FN_MC!AA362="","*",FN_MC!AA362)</f>
        <v>*</v>
      </c>
      <c r="K325" s="134" t="str">
        <f>IF(FN_MC!AD362="","*",FN_MC!AD362)</f>
        <v>*</v>
      </c>
    </row>
    <row r="326" spans="2:11" s="123" customFormat="1">
      <c r="B326" s="120" t="str">
        <f>IF(FN_MC!Y363="","*",FN_MC!Y363)</f>
        <v>*</v>
      </c>
      <c r="C326" s="121" t="str">
        <f>IF(FN_MC!B363="","*",FN_MC!B363)</f>
        <v>*</v>
      </c>
      <c r="D326" s="121" t="str">
        <f>IF(FN_MC!D363="","*",FN_MC!D363)</f>
        <v>*</v>
      </c>
      <c r="E326" s="121" t="str">
        <f>IF(FN_MC!H363="","*",FN_MC!H363)</f>
        <v>*</v>
      </c>
      <c r="F326" s="137" t="str">
        <f>IF(FN_MC!M363="","*",FN_MC!M363)</f>
        <v>-</v>
      </c>
      <c r="G326" s="121" t="str">
        <f>IF(FN_MC!I363="","*",FN_MC!I363)</f>
        <v>*</v>
      </c>
      <c r="H326" s="121" t="str">
        <f>IF(FN_MC!AB363="","*",FN_MC!AB363)</f>
        <v>*</v>
      </c>
      <c r="I326" s="121" t="str">
        <f>IF(FN_MC!AC363="","*",FN_MC!AC363)</f>
        <v>-</v>
      </c>
      <c r="J326" s="122" t="str">
        <f>IF(FN_MC!AA363="","*",FN_MC!AA363)</f>
        <v>*</v>
      </c>
      <c r="K326" s="134" t="str">
        <f>IF(FN_MC!AD363="","*",FN_MC!AD363)</f>
        <v>*</v>
      </c>
    </row>
    <row r="327" spans="2:11" s="123" customFormat="1">
      <c r="B327" s="120" t="str">
        <f>IF(FN_MC!Y364="","*",FN_MC!Y364)</f>
        <v>*</v>
      </c>
      <c r="C327" s="121" t="str">
        <f>IF(FN_MC!B364="","*",FN_MC!B364)</f>
        <v>*</v>
      </c>
      <c r="D327" s="121" t="str">
        <f>IF(FN_MC!D364="","*",FN_MC!D364)</f>
        <v>*</v>
      </c>
      <c r="E327" s="121" t="str">
        <f>IF(FN_MC!H364="","*",FN_MC!H364)</f>
        <v>*</v>
      </c>
      <c r="F327" s="137" t="str">
        <f>IF(FN_MC!M364="","*",FN_MC!M364)</f>
        <v>-</v>
      </c>
      <c r="G327" s="121" t="str">
        <f>IF(FN_MC!I364="","*",FN_MC!I364)</f>
        <v>*</v>
      </c>
      <c r="H327" s="121" t="str">
        <f>IF(FN_MC!AB364="","*",FN_MC!AB364)</f>
        <v>*</v>
      </c>
      <c r="I327" s="121" t="str">
        <f>IF(FN_MC!AC364="","*",FN_MC!AC364)</f>
        <v>-</v>
      </c>
      <c r="J327" s="122" t="str">
        <f>IF(FN_MC!AA364="","*",FN_MC!AA364)</f>
        <v>*</v>
      </c>
      <c r="K327" s="134" t="str">
        <f>IF(FN_MC!AD364="","*",FN_MC!AD364)</f>
        <v>*</v>
      </c>
    </row>
    <row r="328" spans="2:11" s="123" customFormat="1">
      <c r="B328" s="120" t="str">
        <f>IF(FN_MC!Y365="","*",FN_MC!Y365)</f>
        <v>*</v>
      </c>
      <c r="C328" s="121" t="str">
        <f>IF(FN_MC!B365="","*",FN_MC!B365)</f>
        <v>*</v>
      </c>
      <c r="D328" s="121" t="str">
        <f>IF(FN_MC!D365="","*",FN_MC!D365)</f>
        <v>*</v>
      </c>
      <c r="E328" s="121" t="str">
        <f>IF(FN_MC!H365="","*",FN_MC!H365)</f>
        <v>*</v>
      </c>
      <c r="F328" s="137" t="str">
        <f>IF(FN_MC!M365="","*",FN_MC!M365)</f>
        <v>-</v>
      </c>
      <c r="G328" s="121" t="str">
        <f>IF(FN_MC!I365="","*",FN_MC!I365)</f>
        <v>*</v>
      </c>
      <c r="H328" s="121" t="str">
        <f>IF(FN_MC!AB365="","*",FN_MC!AB365)</f>
        <v>*</v>
      </c>
      <c r="I328" s="121" t="str">
        <f>IF(FN_MC!AC365="","*",FN_MC!AC365)</f>
        <v>-</v>
      </c>
      <c r="J328" s="122" t="str">
        <f>IF(FN_MC!AA365="","*",FN_MC!AA365)</f>
        <v>*</v>
      </c>
      <c r="K328" s="134" t="str">
        <f>IF(FN_MC!AD365="","*",FN_MC!AD365)</f>
        <v>*</v>
      </c>
    </row>
    <row r="329" spans="2:11" s="123" customFormat="1">
      <c r="B329" s="120" t="str">
        <f>IF(FN_MC!Y366="","*",FN_MC!Y366)</f>
        <v>*</v>
      </c>
      <c r="C329" s="121" t="str">
        <f>IF(FN_MC!B366="","*",FN_MC!B366)</f>
        <v>*</v>
      </c>
      <c r="D329" s="121" t="str">
        <f>IF(FN_MC!D366="","*",FN_MC!D366)</f>
        <v>*</v>
      </c>
      <c r="E329" s="121" t="str">
        <f>IF(FN_MC!H366="","*",FN_MC!H366)</f>
        <v>*</v>
      </c>
      <c r="F329" s="137" t="str">
        <f>IF(FN_MC!M366="","*",FN_MC!M366)</f>
        <v>-</v>
      </c>
      <c r="G329" s="121" t="str">
        <f>IF(FN_MC!I366="","*",FN_MC!I366)</f>
        <v>*</v>
      </c>
      <c r="H329" s="121" t="str">
        <f>IF(FN_MC!AB366="","*",FN_MC!AB366)</f>
        <v>*</v>
      </c>
      <c r="I329" s="121" t="str">
        <f>IF(FN_MC!AC366="","*",FN_MC!AC366)</f>
        <v>-</v>
      </c>
      <c r="J329" s="122" t="str">
        <f>IF(FN_MC!AA366="","*",FN_MC!AA366)</f>
        <v>*</v>
      </c>
      <c r="K329" s="134" t="str">
        <f>IF(FN_MC!AD366="","*",FN_MC!AD366)</f>
        <v>*</v>
      </c>
    </row>
    <row r="330" spans="2:11" s="123" customFormat="1">
      <c r="B330" s="120" t="str">
        <f>IF(FN_MC!Y367="","*",FN_MC!Y367)</f>
        <v>*</v>
      </c>
      <c r="C330" s="121" t="str">
        <f>IF(FN_MC!B367="","*",FN_MC!B367)</f>
        <v>*</v>
      </c>
      <c r="D330" s="121" t="str">
        <f>IF(FN_MC!D367="","*",FN_MC!D367)</f>
        <v>*</v>
      </c>
      <c r="E330" s="121" t="str">
        <f>IF(FN_MC!H367="","*",FN_MC!H367)</f>
        <v>*</v>
      </c>
      <c r="F330" s="137" t="str">
        <f>IF(FN_MC!M367="","*",FN_MC!M367)</f>
        <v>-</v>
      </c>
      <c r="G330" s="121" t="str">
        <f>IF(FN_MC!I367="","*",FN_MC!I367)</f>
        <v>*</v>
      </c>
      <c r="H330" s="121" t="str">
        <f>IF(FN_MC!AB367="","*",FN_MC!AB367)</f>
        <v>*</v>
      </c>
      <c r="I330" s="121" t="str">
        <f>IF(FN_MC!AC367="","*",FN_MC!AC367)</f>
        <v>-</v>
      </c>
      <c r="J330" s="122" t="str">
        <f>IF(FN_MC!AA367="","*",FN_MC!AA367)</f>
        <v>*</v>
      </c>
      <c r="K330" s="134" t="str">
        <f>IF(FN_MC!AD367="","*",FN_MC!AD367)</f>
        <v>*</v>
      </c>
    </row>
    <row r="331" spans="2:11" s="123" customFormat="1">
      <c r="B331" s="120" t="str">
        <f>IF(FN_MC!Y368="","*",FN_MC!Y368)</f>
        <v>*</v>
      </c>
      <c r="C331" s="121" t="str">
        <f>IF(FN_MC!B368="","*",FN_MC!B368)</f>
        <v>*</v>
      </c>
      <c r="D331" s="121" t="str">
        <f>IF(FN_MC!D368="","*",FN_MC!D368)</f>
        <v>*</v>
      </c>
      <c r="E331" s="121" t="str">
        <f>IF(FN_MC!H368="","*",FN_MC!H368)</f>
        <v>*</v>
      </c>
      <c r="F331" s="137" t="str">
        <f>IF(FN_MC!M368="","*",FN_MC!M368)</f>
        <v>-</v>
      </c>
      <c r="G331" s="121" t="str">
        <f>IF(FN_MC!I368="","*",FN_MC!I368)</f>
        <v>*</v>
      </c>
      <c r="H331" s="121" t="str">
        <f>IF(FN_MC!AB368="","*",FN_MC!AB368)</f>
        <v>*</v>
      </c>
      <c r="I331" s="121" t="str">
        <f>IF(FN_MC!AC368="","*",FN_MC!AC368)</f>
        <v>-</v>
      </c>
      <c r="J331" s="122" t="str">
        <f>IF(FN_MC!AA368="","*",FN_MC!AA368)</f>
        <v>*</v>
      </c>
      <c r="K331" s="134" t="str">
        <f>IF(FN_MC!AD368="","*",FN_MC!AD368)</f>
        <v>*</v>
      </c>
    </row>
    <row r="332" spans="2:11" s="123" customFormat="1">
      <c r="B332" s="120" t="str">
        <f>IF(FN_MC!Y369="","*",FN_MC!Y369)</f>
        <v>*</v>
      </c>
      <c r="C332" s="121" t="str">
        <f>IF(FN_MC!B369="","*",FN_MC!B369)</f>
        <v>*</v>
      </c>
      <c r="D332" s="121" t="str">
        <f>IF(FN_MC!D369="","*",FN_MC!D369)</f>
        <v>*</v>
      </c>
      <c r="E332" s="121" t="str">
        <f>IF(FN_MC!H369="","*",FN_MC!H369)</f>
        <v>*</v>
      </c>
      <c r="F332" s="137" t="str">
        <f>IF(FN_MC!M369="","*",FN_MC!M369)</f>
        <v>-</v>
      </c>
      <c r="G332" s="121" t="str">
        <f>IF(FN_MC!I369="","*",FN_MC!I369)</f>
        <v>*</v>
      </c>
      <c r="H332" s="121" t="str">
        <f>IF(FN_MC!AB369="","*",FN_MC!AB369)</f>
        <v>*</v>
      </c>
      <c r="I332" s="121" t="str">
        <f>IF(FN_MC!AC369="","*",FN_MC!AC369)</f>
        <v>-</v>
      </c>
      <c r="J332" s="122" t="str">
        <f>IF(FN_MC!AA369="","*",FN_MC!AA369)</f>
        <v>*</v>
      </c>
      <c r="K332" s="134" t="str">
        <f>IF(FN_MC!AD369="","*",FN_MC!AD369)</f>
        <v>*</v>
      </c>
    </row>
    <row r="333" spans="2:11" s="123" customFormat="1">
      <c r="B333" s="120" t="str">
        <f>IF(FN_MC!Y370="","*",FN_MC!Y370)</f>
        <v>*</v>
      </c>
      <c r="C333" s="121" t="str">
        <f>IF(FN_MC!B370="","*",FN_MC!B370)</f>
        <v>*</v>
      </c>
      <c r="D333" s="121" t="str">
        <f>IF(FN_MC!D370="","*",FN_MC!D370)</f>
        <v>*</v>
      </c>
      <c r="E333" s="121" t="str">
        <f>IF(FN_MC!H370="","*",FN_MC!H370)</f>
        <v>*</v>
      </c>
      <c r="F333" s="137" t="str">
        <f>IF(FN_MC!M370="","*",FN_MC!M370)</f>
        <v>-</v>
      </c>
      <c r="G333" s="121" t="str">
        <f>IF(FN_MC!I370="","*",FN_MC!I370)</f>
        <v>*</v>
      </c>
      <c r="H333" s="121" t="str">
        <f>IF(FN_MC!AB370="","*",FN_MC!AB370)</f>
        <v>*</v>
      </c>
      <c r="I333" s="121" t="str">
        <f>IF(FN_MC!AC370="","*",FN_MC!AC370)</f>
        <v>-</v>
      </c>
      <c r="J333" s="122" t="str">
        <f>IF(FN_MC!AA370="","*",FN_MC!AA370)</f>
        <v>*</v>
      </c>
      <c r="K333" s="134" t="str">
        <f>IF(FN_MC!AD370="","*",FN_MC!AD370)</f>
        <v>*</v>
      </c>
    </row>
    <row r="334" spans="2:11" s="123" customFormat="1">
      <c r="B334" s="120" t="str">
        <f>IF(FN_MC!Y371="","*",FN_MC!Y371)</f>
        <v>*</v>
      </c>
      <c r="C334" s="121" t="str">
        <f>IF(FN_MC!B371="","*",FN_MC!B371)</f>
        <v>*</v>
      </c>
      <c r="D334" s="121" t="str">
        <f>IF(FN_MC!D371="","*",FN_MC!D371)</f>
        <v>*</v>
      </c>
      <c r="E334" s="121" t="str">
        <f>IF(FN_MC!H371="","*",FN_MC!H371)</f>
        <v>*</v>
      </c>
      <c r="F334" s="137" t="str">
        <f>IF(FN_MC!M371="","*",FN_MC!M371)</f>
        <v>-</v>
      </c>
      <c r="G334" s="121" t="str">
        <f>IF(FN_MC!I371="","*",FN_MC!I371)</f>
        <v>*</v>
      </c>
      <c r="H334" s="121" t="str">
        <f>IF(FN_MC!AB371="","*",FN_MC!AB371)</f>
        <v>*</v>
      </c>
      <c r="I334" s="121" t="str">
        <f>IF(FN_MC!AC371="","*",FN_MC!AC371)</f>
        <v>-</v>
      </c>
      <c r="J334" s="122" t="str">
        <f>IF(FN_MC!AA371="","*",FN_MC!AA371)</f>
        <v>*</v>
      </c>
      <c r="K334" s="134" t="str">
        <f>IF(FN_MC!AD371="","*",FN_MC!AD371)</f>
        <v>*</v>
      </c>
    </row>
    <row r="335" spans="2:11" s="123" customFormat="1">
      <c r="B335" s="120" t="str">
        <f>IF(FN_MC!Y372="","*",FN_MC!Y372)</f>
        <v>*</v>
      </c>
      <c r="C335" s="121" t="str">
        <f>IF(FN_MC!B372="","*",FN_MC!B372)</f>
        <v>*</v>
      </c>
      <c r="D335" s="121" t="str">
        <f>IF(FN_MC!D372="","*",FN_MC!D372)</f>
        <v>*</v>
      </c>
      <c r="E335" s="121" t="str">
        <f>IF(FN_MC!H372="","*",FN_MC!H372)</f>
        <v>*</v>
      </c>
      <c r="F335" s="137" t="str">
        <f>IF(FN_MC!M372="","*",FN_MC!M372)</f>
        <v>-</v>
      </c>
      <c r="G335" s="121" t="str">
        <f>IF(FN_MC!I372="","*",FN_MC!I372)</f>
        <v>*</v>
      </c>
      <c r="H335" s="121" t="str">
        <f>IF(FN_MC!AB372="","*",FN_MC!AB372)</f>
        <v>*</v>
      </c>
      <c r="I335" s="121" t="str">
        <f>IF(FN_MC!AC372="","*",FN_MC!AC372)</f>
        <v>-</v>
      </c>
      <c r="J335" s="122" t="str">
        <f>IF(FN_MC!AA372="","*",FN_MC!AA372)</f>
        <v>*</v>
      </c>
      <c r="K335" s="134" t="str">
        <f>IF(FN_MC!AD372="","*",FN_MC!AD372)</f>
        <v>*</v>
      </c>
    </row>
    <row r="336" spans="2:11" s="123" customFormat="1">
      <c r="B336" s="120" t="str">
        <f>IF(FN_MC!Y373="","*",FN_MC!Y373)</f>
        <v>*</v>
      </c>
      <c r="C336" s="121" t="str">
        <f>IF(FN_MC!B373="","*",FN_MC!B373)</f>
        <v>*</v>
      </c>
      <c r="D336" s="121" t="str">
        <f>IF(FN_MC!D373="","*",FN_MC!D373)</f>
        <v>*</v>
      </c>
      <c r="E336" s="121" t="str">
        <f>IF(FN_MC!H373="","*",FN_MC!H373)</f>
        <v>*</v>
      </c>
      <c r="F336" s="137" t="str">
        <f>IF(FN_MC!M373="","*",FN_MC!M373)</f>
        <v>-</v>
      </c>
      <c r="G336" s="121" t="str">
        <f>IF(FN_MC!I373="","*",FN_MC!I373)</f>
        <v>*</v>
      </c>
      <c r="H336" s="121" t="str">
        <f>IF(FN_MC!AB373="","*",FN_MC!AB373)</f>
        <v>*</v>
      </c>
      <c r="I336" s="121" t="str">
        <f>IF(FN_MC!AC373="","*",FN_MC!AC373)</f>
        <v>-</v>
      </c>
      <c r="J336" s="122" t="str">
        <f>IF(FN_MC!AA373="","*",FN_MC!AA373)</f>
        <v>*</v>
      </c>
      <c r="K336" s="134" t="str">
        <f>IF(FN_MC!AD373="","*",FN_MC!AD373)</f>
        <v>*</v>
      </c>
    </row>
    <row r="337" spans="2:11" s="123" customFormat="1">
      <c r="B337" s="120" t="str">
        <f>IF(FN_MC!Y374="","*",FN_MC!Y374)</f>
        <v>*</v>
      </c>
      <c r="C337" s="121" t="str">
        <f>IF(FN_MC!B374="","*",FN_MC!B374)</f>
        <v>*</v>
      </c>
      <c r="D337" s="121" t="str">
        <f>IF(FN_MC!D374="","*",FN_MC!D374)</f>
        <v>*</v>
      </c>
      <c r="E337" s="121" t="str">
        <f>IF(FN_MC!H374="","*",FN_MC!H374)</f>
        <v>*</v>
      </c>
      <c r="F337" s="137" t="str">
        <f>IF(FN_MC!M374="","*",FN_MC!M374)</f>
        <v>-</v>
      </c>
      <c r="G337" s="121" t="str">
        <f>IF(FN_MC!I374="","*",FN_MC!I374)</f>
        <v>*</v>
      </c>
      <c r="H337" s="121" t="str">
        <f>IF(FN_MC!AB374="","*",FN_MC!AB374)</f>
        <v>*</v>
      </c>
      <c r="I337" s="121" t="str">
        <f>IF(FN_MC!AC374="","*",FN_MC!AC374)</f>
        <v>-</v>
      </c>
      <c r="J337" s="122" t="str">
        <f>IF(FN_MC!AA374="","*",FN_MC!AA374)</f>
        <v>*</v>
      </c>
      <c r="K337" s="134" t="str">
        <f>IF(FN_MC!AD374="","*",FN_MC!AD374)</f>
        <v>*</v>
      </c>
    </row>
    <row r="338" spans="2:11" s="123" customFormat="1">
      <c r="B338" s="120" t="str">
        <f>IF(FN_MC!Y375="","*",FN_MC!Y375)</f>
        <v>*</v>
      </c>
      <c r="C338" s="121" t="str">
        <f>IF(FN_MC!B375="","*",FN_MC!B375)</f>
        <v>*</v>
      </c>
      <c r="D338" s="121" t="str">
        <f>IF(FN_MC!D375="","*",FN_MC!D375)</f>
        <v>*</v>
      </c>
      <c r="E338" s="121" t="str">
        <f>IF(FN_MC!H375="","*",FN_MC!H375)</f>
        <v>*</v>
      </c>
      <c r="F338" s="137" t="str">
        <f>IF(FN_MC!M375="","*",FN_MC!M375)</f>
        <v>-</v>
      </c>
      <c r="G338" s="121" t="str">
        <f>IF(FN_MC!I375="","*",FN_MC!I375)</f>
        <v>*</v>
      </c>
      <c r="H338" s="121" t="str">
        <f>IF(FN_MC!AB375="","*",FN_MC!AB375)</f>
        <v>*</v>
      </c>
      <c r="I338" s="121" t="str">
        <f>IF(FN_MC!AC375="","*",FN_MC!AC375)</f>
        <v>-</v>
      </c>
      <c r="J338" s="122" t="str">
        <f>IF(FN_MC!AA375="","*",FN_MC!AA375)</f>
        <v>*</v>
      </c>
      <c r="K338" s="134" t="str">
        <f>IF(FN_MC!AD375="","*",FN_MC!AD375)</f>
        <v>*</v>
      </c>
    </row>
    <row r="339" spans="2:11" s="123" customFormat="1">
      <c r="B339" s="120" t="str">
        <f>IF(FN_MC!Y376="","*",FN_MC!Y376)</f>
        <v>*</v>
      </c>
      <c r="C339" s="121" t="str">
        <f>IF(FN_MC!B376="","*",FN_MC!B376)</f>
        <v>*</v>
      </c>
      <c r="D339" s="121" t="str">
        <f>IF(FN_MC!D376="","*",FN_MC!D376)</f>
        <v>*</v>
      </c>
      <c r="E339" s="121" t="str">
        <f>IF(FN_MC!H376="","*",FN_MC!H376)</f>
        <v>*</v>
      </c>
      <c r="F339" s="137" t="str">
        <f>IF(FN_MC!M376="","*",FN_MC!M376)</f>
        <v>-</v>
      </c>
      <c r="G339" s="121" t="str">
        <f>IF(FN_MC!I376="","*",FN_MC!I376)</f>
        <v>*</v>
      </c>
      <c r="H339" s="121" t="str">
        <f>IF(FN_MC!AB376="","*",FN_MC!AB376)</f>
        <v>*</v>
      </c>
      <c r="I339" s="121" t="str">
        <f>IF(FN_MC!AC376="","*",FN_MC!AC376)</f>
        <v>-</v>
      </c>
      <c r="J339" s="122" t="str">
        <f>IF(FN_MC!AA376="","*",FN_MC!AA376)</f>
        <v>*</v>
      </c>
      <c r="K339" s="134" t="str">
        <f>IF(FN_MC!AD376="","*",FN_MC!AD376)</f>
        <v>*</v>
      </c>
    </row>
    <row r="340" spans="2:11" s="123" customFormat="1">
      <c r="B340" s="120" t="str">
        <f>IF(FN_MC!Y377="","*",FN_MC!Y377)</f>
        <v>*</v>
      </c>
      <c r="C340" s="121" t="str">
        <f>IF(FN_MC!B377="","*",FN_MC!B377)</f>
        <v>*</v>
      </c>
      <c r="D340" s="121" t="str">
        <f>IF(FN_MC!D377="","*",FN_MC!D377)</f>
        <v>*</v>
      </c>
      <c r="E340" s="121" t="str">
        <f>IF(FN_MC!H377="","*",FN_MC!H377)</f>
        <v>*</v>
      </c>
      <c r="F340" s="137" t="str">
        <f>IF(FN_MC!M377="","*",FN_MC!M377)</f>
        <v>-</v>
      </c>
      <c r="G340" s="121" t="str">
        <f>IF(FN_MC!I377="","*",FN_MC!I377)</f>
        <v>*</v>
      </c>
      <c r="H340" s="121" t="str">
        <f>IF(FN_MC!AB377="","*",FN_MC!AB377)</f>
        <v>*</v>
      </c>
      <c r="I340" s="121" t="str">
        <f>IF(FN_MC!AC377="","*",FN_MC!AC377)</f>
        <v>-</v>
      </c>
      <c r="J340" s="122" t="str">
        <f>IF(FN_MC!AA377="","*",FN_MC!AA377)</f>
        <v>*</v>
      </c>
      <c r="K340" s="134" t="str">
        <f>IF(FN_MC!AD377="","*",FN_MC!AD377)</f>
        <v>*</v>
      </c>
    </row>
    <row r="341" spans="2:11" s="123" customFormat="1">
      <c r="B341" s="120" t="str">
        <f>IF(FN_MC!Y378="","*",FN_MC!Y378)</f>
        <v>*</v>
      </c>
      <c r="C341" s="121" t="str">
        <f>IF(FN_MC!B378="","*",FN_MC!B378)</f>
        <v>*</v>
      </c>
      <c r="D341" s="121" t="str">
        <f>IF(FN_MC!D378="","*",FN_MC!D378)</f>
        <v>*</v>
      </c>
      <c r="E341" s="121" t="str">
        <f>IF(FN_MC!H378="","*",FN_MC!H378)</f>
        <v>*</v>
      </c>
      <c r="F341" s="137" t="str">
        <f>IF(FN_MC!M378="","*",FN_MC!M378)</f>
        <v>-</v>
      </c>
      <c r="G341" s="121" t="str">
        <f>IF(FN_MC!I378="","*",FN_MC!I378)</f>
        <v>*</v>
      </c>
      <c r="H341" s="121" t="str">
        <f>IF(FN_MC!AB378="","*",FN_MC!AB378)</f>
        <v>*</v>
      </c>
      <c r="I341" s="121" t="str">
        <f>IF(FN_MC!AC378="","*",FN_MC!AC378)</f>
        <v>-</v>
      </c>
      <c r="J341" s="122" t="str">
        <f>IF(FN_MC!AA378="","*",FN_MC!AA378)</f>
        <v>*</v>
      </c>
      <c r="K341" s="134" t="str">
        <f>IF(FN_MC!AD378="","*",FN_MC!AD378)</f>
        <v>*</v>
      </c>
    </row>
    <row r="342" spans="2:11" s="123" customFormat="1">
      <c r="B342" s="120" t="str">
        <f>IF(FN_MC!Y379="","*",FN_MC!Y379)</f>
        <v>*</v>
      </c>
      <c r="C342" s="121" t="str">
        <f>IF(FN_MC!B379="","*",FN_MC!B379)</f>
        <v>*</v>
      </c>
      <c r="D342" s="121" t="str">
        <f>IF(FN_MC!D379="","*",FN_MC!D379)</f>
        <v>*</v>
      </c>
      <c r="E342" s="121" t="str">
        <f>IF(FN_MC!H379="","*",FN_MC!H379)</f>
        <v>*</v>
      </c>
      <c r="F342" s="137" t="str">
        <f>IF(FN_MC!M379="","*",FN_MC!M379)</f>
        <v>-</v>
      </c>
      <c r="G342" s="121" t="str">
        <f>IF(FN_MC!I379="","*",FN_MC!I379)</f>
        <v>*</v>
      </c>
      <c r="H342" s="121" t="str">
        <f>IF(FN_MC!AB379="","*",FN_MC!AB379)</f>
        <v>*</v>
      </c>
      <c r="I342" s="121" t="str">
        <f>IF(FN_MC!AC379="","*",FN_MC!AC379)</f>
        <v>-</v>
      </c>
      <c r="J342" s="122" t="str">
        <f>IF(FN_MC!AA379="","*",FN_MC!AA379)</f>
        <v>*</v>
      </c>
      <c r="K342" s="134" t="str">
        <f>IF(FN_MC!AD379="","*",FN_MC!AD379)</f>
        <v>*</v>
      </c>
    </row>
    <row r="343" spans="2:11" s="123" customFormat="1">
      <c r="B343" s="120" t="str">
        <f>IF(FN_MC!Y380="","*",FN_MC!Y380)</f>
        <v>*</v>
      </c>
      <c r="C343" s="121" t="str">
        <f>IF(FN_MC!B380="","*",FN_MC!B380)</f>
        <v>*</v>
      </c>
      <c r="D343" s="121" t="str">
        <f>IF(FN_MC!D380="","*",FN_MC!D380)</f>
        <v>*</v>
      </c>
      <c r="E343" s="121" t="str">
        <f>IF(FN_MC!H380="","*",FN_MC!H380)</f>
        <v>*</v>
      </c>
      <c r="F343" s="137" t="str">
        <f>IF(FN_MC!M380="","*",FN_MC!M380)</f>
        <v>-</v>
      </c>
      <c r="G343" s="121" t="str">
        <f>IF(FN_MC!I380="","*",FN_MC!I380)</f>
        <v>*</v>
      </c>
      <c r="H343" s="121" t="str">
        <f>IF(FN_MC!AB380="","*",FN_MC!AB380)</f>
        <v>*</v>
      </c>
      <c r="I343" s="121" t="str">
        <f>IF(FN_MC!AC380="","*",FN_MC!AC380)</f>
        <v>-</v>
      </c>
      <c r="J343" s="122" t="str">
        <f>IF(FN_MC!AA380="","*",FN_MC!AA380)</f>
        <v>*</v>
      </c>
      <c r="K343" s="134" t="str">
        <f>IF(FN_MC!AD380="","*",FN_MC!AD380)</f>
        <v>*</v>
      </c>
    </row>
    <row r="344" spans="2:11" s="123" customFormat="1">
      <c r="B344" s="120" t="str">
        <f>IF(FN_MC!Y381="","*",FN_MC!Y381)</f>
        <v>*</v>
      </c>
      <c r="C344" s="121" t="str">
        <f>IF(FN_MC!B381="","*",FN_MC!B381)</f>
        <v>*</v>
      </c>
      <c r="D344" s="121" t="str">
        <f>IF(FN_MC!D381="","*",FN_MC!D381)</f>
        <v>*</v>
      </c>
      <c r="E344" s="121" t="str">
        <f>IF(FN_MC!H381="","*",FN_MC!H381)</f>
        <v>*</v>
      </c>
      <c r="F344" s="137" t="str">
        <f>IF(FN_MC!M381="","*",FN_MC!M381)</f>
        <v>-</v>
      </c>
      <c r="G344" s="121" t="str">
        <f>IF(FN_MC!I381="","*",FN_MC!I381)</f>
        <v>*</v>
      </c>
      <c r="H344" s="121" t="str">
        <f>IF(FN_MC!AB381="","*",FN_MC!AB381)</f>
        <v>*</v>
      </c>
      <c r="I344" s="121" t="str">
        <f>IF(FN_MC!AC381="","*",FN_MC!AC381)</f>
        <v>-</v>
      </c>
      <c r="J344" s="122" t="str">
        <f>IF(FN_MC!AA381="","*",FN_MC!AA381)</f>
        <v>*</v>
      </c>
      <c r="K344" s="134" t="str">
        <f>IF(FN_MC!AD381="","*",FN_MC!AD381)</f>
        <v>*</v>
      </c>
    </row>
    <row r="345" spans="2:11" s="123" customFormat="1">
      <c r="B345" s="120" t="str">
        <f>IF(FN_MC!Y382="","*",FN_MC!Y382)</f>
        <v>*</v>
      </c>
      <c r="C345" s="121" t="str">
        <f>IF(FN_MC!B382="","*",FN_MC!B382)</f>
        <v>*</v>
      </c>
      <c r="D345" s="121" t="str">
        <f>IF(FN_MC!D382="","*",FN_MC!D382)</f>
        <v>*</v>
      </c>
      <c r="E345" s="121" t="str">
        <f>IF(FN_MC!H382="","*",FN_MC!H382)</f>
        <v>*</v>
      </c>
      <c r="F345" s="137" t="str">
        <f>IF(FN_MC!M382="","*",FN_MC!M382)</f>
        <v>-</v>
      </c>
      <c r="G345" s="121" t="str">
        <f>IF(FN_MC!I382="","*",FN_MC!I382)</f>
        <v>*</v>
      </c>
      <c r="H345" s="121" t="str">
        <f>IF(FN_MC!AB382="","*",FN_MC!AB382)</f>
        <v>*</v>
      </c>
      <c r="I345" s="121" t="str">
        <f>IF(FN_MC!AC382="","*",FN_MC!AC382)</f>
        <v>-</v>
      </c>
      <c r="J345" s="122" t="str">
        <f>IF(FN_MC!AA382="","*",FN_MC!AA382)</f>
        <v>*</v>
      </c>
      <c r="K345" s="134" t="str">
        <f>IF(FN_MC!AD382="","*",FN_MC!AD382)</f>
        <v>*</v>
      </c>
    </row>
    <row r="346" spans="2:11" s="123" customFormat="1">
      <c r="B346" s="120" t="str">
        <f>IF(FN_MC!Y383="","*",FN_MC!Y383)</f>
        <v>*</v>
      </c>
      <c r="C346" s="121" t="str">
        <f>IF(FN_MC!B383="","*",FN_MC!B383)</f>
        <v>*</v>
      </c>
      <c r="D346" s="121" t="str">
        <f>IF(FN_MC!D383="","*",FN_MC!D383)</f>
        <v>*</v>
      </c>
      <c r="E346" s="121" t="str">
        <f>IF(FN_MC!H383="","*",FN_MC!H383)</f>
        <v>*</v>
      </c>
      <c r="F346" s="137" t="str">
        <f>IF(FN_MC!M383="","*",FN_MC!M383)</f>
        <v>-</v>
      </c>
      <c r="G346" s="121" t="str">
        <f>IF(FN_MC!I383="","*",FN_MC!I383)</f>
        <v>*</v>
      </c>
      <c r="H346" s="121" t="str">
        <f>IF(FN_MC!AB383="","*",FN_MC!AB383)</f>
        <v>*</v>
      </c>
      <c r="I346" s="121" t="str">
        <f>IF(FN_MC!AC383="","*",FN_MC!AC383)</f>
        <v>-</v>
      </c>
      <c r="J346" s="122" t="str">
        <f>IF(FN_MC!AA383="","*",FN_MC!AA383)</f>
        <v>*</v>
      </c>
      <c r="K346" s="134" t="str">
        <f>IF(FN_MC!AD383="","*",FN_MC!AD383)</f>
        <v>*</v>
      </c>
    </row>
    <row r="347" spans="2:11" s="123" customFormat="1">
      <c r="B347" s="120" t="str">
        <f>IF(FN_MC!Y384="","*",FN_MC!Y384)</f>
        <v>*</v>
      </c>
      <c r="C347" s="121" t="str">
        <f>IF(FN_MC!B384="","*",FN_MC!B384)</f>
        <v>*</v>
      </c>
      <c r="D347" s="121" t="str">
        <f>IF(FN_MC!D384="","*",FN_MC!D384)</f>
        <v>*</v>
      </c>
      <c r="E347" s="121" t="str">
        <f>IF(FN_MC!H384="","*",FN_MC!H384)</f>
        <v>*</v>
      </c>
      <c r="F347" s="137" t="str">
        <f>IF(FN_MC!M384="","*",FN_MC!M384)</f>
        <v>-</v>
      </c>
      <c r="G347" s="121" t="str">
        <f>IF(FN_MC!I384="","*",FN_MC!I384)</f>
        <v>*</v>
      </c>
      <c r="H347" s="121" t="str">
        <f>IF(FN_MC!AB384="","*",FN_MC!AB384)</f>
        <v>*</v>
      </c>
      <c r="I347" s="121" t="str">
        <f>IF(FN_MC!AC384="","*",FN_MC!AC384)</f>
        <v>-</v>
      </c>
      <c r="J347" s="122" t="str">
        <f>IF(FN_MC!AA384="","*",FN_MC!AA384)</f>
        <v>*</v>
      </c>
      <c r="K347" s="134" t="str">
        <f>IF(FN_MC!AD384="","*",FN_MC!AD384)</f>
        <v>*</v>
      </c>
    </row>
    <row r="348" spans="2:11" s="123" customFormat="1">
      <c r="B348" s="120" t="str">
        <f>IF(FN_MC!Y385="","*",FN_MC!Y385)</f>
        <v>*</v>
      </c>
      <c r="C348" s="121" t="str">
        <f>IF(FN_MC!B385="","*",FN_MC!B385)</f>
        <v>*</v>
      </c>
      <c r="D348" s="121" t="str">
        <f>IF(FN_MC!D385="","*",FN_MC!D385)</f>
        <v>*</v>
      </c>
      <c r="E348" s="121" t="str">
        <f>IF(FN_MC!H385="","*",FN_MC!H385)</f>
        <v>*</v>
      </c>
      <c r="F348" s="137" t="str">
        <f>IF(FN_MC!M385="","*",FN_MC!M385)</f>
        <v>-</v>
      </c>
      <c r="G348" s="121" t="str">
        <f>IF(FN_MC!I385="","*",FN_MC!I385)</f>
        <v>*</v>
      </c>
      <c r="H348" s="121" t="str">
        <f>IF(FN_MC!AB385="","*",FN_MC!AB385)</f>
        <v>*</v>
      </c>
      <c r="I348" s="121" t="str">
        <f>IF(FN_MC!AC385="","*",FN_MC!AC385)</f>
        <v>-</v>
      </c>
      <c r="J348" s="122" t="str">
        <f>IF(FN_MC!AA385="","*",FN_MC!AA385)</f>
        <v>*</v>
      </c>
      <c r="K348" s="134" t="str">
        <f>IF(FN_MC!AD385="","*",FN_MC!AD385)</f>
        <v>*</v>
      </c>
    </row>
    <row r="349" spans="2:11" s="123" customFormat="1">
      <c r="B349" s="120" t="str">
        <f>IF(FN_MC!Y386="","*",FN_MC!Y386)</f>
        <v>*</v>
      </c>
      <c r="C349" s="121" t="str">
        <f>IF(FN_MC!B386="","*",FN_MC!B386)</f>
        <v>*</v>
      </c>
      <c r="D349" s="121" t="str">
        <f>IF(FN_MC!D386="","*",FN_MC!D386)</f>
        <v>*</v>
      </c>
      <c r="E349" s="121" t="str">
        <f>IF(FN_MC!H386="","*",FN_MC!H386)</f>
        <v>*</v>
      </c>
      <c r="F349" s="137" t="str">
        <f>IF(FN_MC!M386="","*",FN_MC!M386)</f>
        <v>-</v>
      </c>
      <c r="G349" s="121" t="str">
        <f>IF(FN_MC!I386="","*",FN_MC!I386)</f>
        <v>*</v>
      </c>
      <c r="H349" s="121" t="str">
        <f>IF(FN_MC!AB386="","*",FN_MC!AB386)</f>
        <v>*</v>
      </c>
      <c r="I349" s="121" t="str">
        <f>IF(FN_MC!AC386="","*",FN_MC!AC386)</f>
        <v>-</v>
      </c>
      <c r="J349" s="122" t="str">
        <f>IF(FN_MC!AA386="","*",FN_MC!AA386)</f>
        <v>*</v>
      </c>
      <c r="K349" s="134" t="str">
        <f>IF(FN_MC!AD386="","*",FN_MC!AD386)</f>
        <v>*</v>
      </c>
    </row>
    <row r="350" spans="2:11" s="123" customFormat="1">
      <c r="B350" s="120" t="str">
        <f>IF(FN_MC!Y387="","*",FN_MC!Y387)</f>
        <v>*</v>
      </c>
      <c r="C350" s="121" t="str">
        <f>IF(FN_MC!B387="","*",FN_MC!B387)</f>
        <v>*</v>
      </c>
      <c r="D350" s="121" t="str">
        <f>IF(FN_MC!D387="","*",FN_MC!D387)</f>
        <v>*</v>
      </c>
      <c r="E350" s="121" t="str">
        <f>IF(FN_MC!H387="","*",FN_MC!H387)</f>
        <v>*</v>
      </c>
      <c r="F350" s="137" t="str">
        <f>IF(FN_MC!M387="","*",FN_MC!M387)</f>
        <v>-</v>
      </c>
      <c r="G350" s="121" t="str">
        <f>IF(FN_MC!I387="","*",FN_MC!I387)</f>
        <v>*</v>
      </c>
      <c r="H350" s="121" t="str">
        <f>IF(FN_MC!AB387="","*",FN_MC!AB387)</f>
        <v>*</v>
      </c>
      <c r="I350" s="121" t="str">
        <f>IF(FN_MC!AC387="","*",FN_MC!AC387)</f>
        <v>-</v>
      </c>
      <c r="J350" s="122" t="str">
        <f>IF(FN_MC!AA387="","*",FN_MC!AA387)</f>
        <v>*</v>
      </c>
      <c r="K350" s="134" t="str">
        <f>IF(FN_MC!AD387="","*",FN_MC!AD387)</f>
        <v>*</v>
      </c>
    </row>
    <row r="351" spans="2:11" s="123" customFormat="1">
      <c r="B351" s="120" t="str">
        <f>IF(FN_MC!Y388="","*",FN_MC!Y388)</f>
        <v>*</v>
      </c>
      <c r="C351" s="121" t="str">
        <f>IF(FN_MC!B388="","*",FN_MC!B388)</f>
        <v>*</v>
      </c>
      <c r="D351" s="121" t="str">
        <f>IF(FN_MC!D388="","*",FN_MC!D388)</f>
        <v>*</v>
      </c>
      <c r="E351" s="121" t="str">
        <f>IF(FN_MC!H388="","*",FN_MC!H388)</f>
        <v>*</v>
      </c>
      <c r="F351" s="137" t="str">
        <f>IF(FN_MC!M388="","*",FN_MC!M388)</f>
        <v>-</v>
      </c>
      <c r="G351" s="121" t="str">
        <f>IF(FN_MC!I388="","*",FN_MC!I388)</f>
        <v>*</v>
      </c>
      <c r="H351" s="121" t="str">
        <f>IF(FN_MC!AB388="","*",FN_MC!AB388)</f>
        <v>*</v>
      </c>
      <c r="I351" s="121" t="str">
        <f>IF(FN_MC!AC388="","*",FN_MC!AC388)</f>
        <v>-</v>
      </c>
      <c r="J351" s="122" t="str">
        <f>IF(FN_MC!AA388="","*",FN_MC!AA388)</f>
        <v>*</v>
      </c>
      <c r="K351" s="134" t="str">
        <f>IF(FN_MC!AD388="","*",FN_MC!AD388)</f>
        <v>*</v>
      </c>
    </row>
    <row r="352" spans="2:11" s="123" customFormat="1">
      <c r="B352" s="120" t="str">
        <f>IF(FN_MC!Y389="","*",FN_MC!Y389)</f>
        <v>*</v>
      </c>
      <c r="C352" s="121" t="str">
        <f>IF(FN_MC!B389="","*",FN_MC!B389)</f>
        <v>*</v>
      </c>
      <c r="D352" s="121" t="str">
        <f>IF(FN_MC!D389="","*",FN_MC!D389)</f>
        <v>*</v>
      </c>
      <c r="E352" s="121" t="str">
        <f>IF(FN_MC!H389="","*",FN_MC!H389)</f>
        <v>*</v>
      </c>
      <c r="F352" s="137" t="str">
        <f>IF(FN_MC!M389="","*",FN_MC!M389)</f>
        <v>-</v>
      </c>
      <c r="G352" s="121" t="str">
        <f>IF(FN_MC!I389="","*",FN_MC!I389)</f>
        <v>*</v>
      </c>
      <c r="H352" s="121" t="str">
        <f>IF(FN_MC!AB389="","*",FN_MC!AB389)</f>
        <v>*</v>
      </c>
      <c r="I352" s="121" t="str">
        <f>IF(FN_MC!AC389="","*",FN_MC!AC389)</f>
        <v>-</v>
      </c>
      <c r="J352" s="122" t="str">
        <f>IF(FN_MC!AA389="","*",FN_MC!AA389)</f>
        <v>*</v>
      </c>
      <c r="K352" s="134" t="str">
        <f>IF(FN_MC!AD389="","*",FN_MC!AD389)</f>
        <v>*</v>
      </c>
    </row>
    <row r="353" spans="2:11" s="123" customFormat="1">
      <c r="B353" s="120" t="str">
        <f>IF(FN_MC!Y390="","*",FN_MC!Y390)</f>
        <v>*</v>
      </c>
      <c r="C353" s="121" t="str">
        <f>IF(FN_MC!B390="","*",FN_MC!B390)</f>
        <v>*</v>
      </c>
      <c r="D353" s="121" t="str">
        <f>IF(FN_MC!D390="","*",FN_MC!D390)</f>
        <v>*</v>
      </c>
      <c r="E353" s="121" t="str">
        <f>IF(FN_MC!H390="","*",FN_MC!H390)</f>
        <v>*</v>
      </c>
      <c r="F353" s="137" t="str">
        <f>IF(FN_MC!M390="","*",FN_MC!M390)</f>
        <v>-</v>
      </c>
      <c r="G353" s="121" t="str">
        <f>IF(FN_MC!I390="","*",FN_MC!I390)</f>
        <v>*</v>
      </c>
      <c r="H353" s="121" t="str">
        <f>IF(FN_MC!AB390="","*",FN_MC!AB390)</f>
        <v>*</v>
      </c>
      <c r="I353" s="121" t="str">
        <f>IF(FN_MC!AC390="","*",FN_MC!AC390)</f>
        <v>-</v>
      </c>
      <c r="J353" s="122" t="str">
        <f>IF(FN_MC!AA390="","*",FN_MC!AA390)</f>
        <v>*</v>
      </c>
      <c r="K353" s="134" t="str">
        <f>IF(FN_MC!AD390="","*",FN_MC!AD390)</f>
        <v>*</v>
      </c>
    </row>
    <row r="354" spans="2:11" s="123" customFormat="1">
      <c r="B354" s="120" t="str">
        <f>IF(FN_MC!Y391="","*",FN_MC!Y391)</f>
        <v>*</v>
      </c>
      <c r="C354" s="121" t="str">
        <f>IF(FN_MC!B391="","*",FN_MC!B391)</f>
        <v>*</v>
      </c>
      <c r="D354" s="121" t="str">
        <f>IF(FN_MC!D391="","*",FN_MC!D391)</f>
        <v>*</v>
      </c>
      <c r="E354" s="121" t="str">
        <f>IF(FN_MC!H391="","*",FN_MC!H391)</f>
        <v>*</v>
      </c>
      <c r="F354" s="137" t="str">
        <f>IF(FN_MC!M391="","*",FN_MC!M391)</f>
        <v>-</v>
      </c>
      <c r="G354" s="121" t="str">
        <f>IF(FN_MC!I391="","*",FN_MC!I391)</f>
        <v>*</v>
      </c>
      <c r="H354" s="121" t="str">
        <f>IF(FN_MC!AB391="","*",FN_MC!AB391)</f>
        <v>*</v>
      </c>
      <c r="I354" s="121" t="str">
        <f>IF(FN_MC!AC391="","*",FN_MC!AC391)</f>
        <v>-</v>
      </c>
      <c r="J354" s="122" t="str">
        <f>IF(FN_MC!AA391="","*",FN_MC!AA391)</f>
        <v>*</v>
      </c>
      <c r="K354" s="134" t="str">
        <f>IF(FN_MC!AD391="","*",FN_MC!AD391)</f>
        <v>*</v>
      </c>
    </row>
    <row r="355" spans="2:11" s="123" customFormat="1">
      <c r="B355" s="120" t="str">
        <f>IF(FN_MC!Y392="","*",FN_MC!Y392)</f>
        <v>*</v>
      </c>
      <c r="C355" s="121" t="str">
        <f>IF(FN_MC!B392="","*",FN_MC!B392)</f>
        <v>*</v>
      </c>
      <c r="D355" s="121" t="str">
        <f>IF(FN_MC!D392="","*",FN_MC!D392)</f>
        <v>*</v>
      </c>
      <c r="E355" s="121" t="str">
        <f>IF(FN_MC!H392="","*",FN_MC!H392)</f>
        <v>*</v>
      </c>
      <c r="F355" s="137" t="str">
        <f>IF(FN_MC!M392="","*",FN_MC!M392)</f>
        <v>-</v>
      </c>
      <c r="G355" s="121" t="str">
        <f>IF(FN_MC!I392="","*",FN_MC!I392)</f>
        <v>*</v>
      </c>
      <c r="H355" s="121" t="str">
        <f>IF(FN_MC!AB392="","*",FN_MC!AB392)</f>
        <v>*</v>
      </c>
      <c r="I355" s="121" t="str">
        <f>IF(FN_MC!AC392="","*",FN_MC!AC392)</f>
        <v>-</v>
      </c>
      <c r="J355" s="122" t="str">
        <f>IF(FN_MC!AA392="","*",FN_MC!AA392)</f>
        <v>*</v>
      </c>
      <c r="K355" s="134" t="str">
        <f>IF(FN_MC!AD392="","*",FN_MC!AD392)</f>
        <v>*</v>
      </c>
    </row>
    <row r="356" spans="2:11" s="123" customFormat="1">
      <c r="B356" s="120" t="str">
        <f>IF(FN_MC!Y393="","*",FN_MC!Y393)</f>
        <v>*</v>
      </c>
      <c r="C356" s="121" t="str">
        <f>IF(FN_MC!B393="","*",FN_MC!B393)</f>
        <v>*</v>
      </c>
      <c r="D356" s="121" t="str">
        <f>IF(FN_MC!D393="","*",FN_MC!D393)</f>
        <v>*</v>
      </c>
      <c r="E356" s="121" t="str">
        <f>IF(FN_MC!H393="","*",FN_MC!H393)</f>
        <v>*</v>
      </c>
      <c r="F356" s="137" t="str">
        <f>IF(FN_MC!M393="","*",FN_MC!M393)</f>
        <v>-</v>
      </c>
      <c r="G356" s="121" t="str">
        <f>IF(FN_MC!I393="","*",FN_MC!I393)</f>
        <v>*</v>
      </c>
      <c r="H356" s="121" t="str">
        <f>IF(FN_MC!AB393="","*",FN_MC!AB393)</f>
        <v>*</v>
      </c>
      <c r="I356" s="121" t="str">
        <f>IF(FN_MC!AC393="","*",FN_MC!AC393)</f>
        <v>-</v>
      </c>
      <c r="J356" s="122" t="str">
        <f>IF(FN_MC!AA393="","*",FN_MC!AA393)</f>
        <v>*</v>
      </c>
      <c r="K356" s="134" t="str">
        <f>IF(FN_MC!AD393="","*",FN_MC!AD393)</f>
        <v>*</v>
      </c>
    </row>
    <row r="357" spans="2:11" s="123" customFormat="1">
      <c r="B357" s="120" t="str">
        <f>IF(FN_MC!Y394="","*",FN_MC!Y394)</f>
        <v>*</v>
      </c>
      <c r="C357" s="121" t="str">
        <f>IF(FN_MC!B394="","*",FN_MC!B394)</f>
        <v>*</v>
      </c>
      <c r="D357" s="121" t="str">
        <f>IF(FN_MC!D394="","*",FN_MC!D394)</f>
        <v>*</v>
      </c>
      <c r="E357" s="121" t="str">
        <f>IF(FN_MC!H394="","*",FN_MC!H394)</f>
        <v>*</v>
      </c>
      <c r="F357" s="137" t="str">
        <f>IF(FN_MC!M394="","*",FN_MC!M394)</f>
        <v>-</v>
      </c>
      <c r="G357" s="121" t="str">
        <f>IF(FN_MC!I394="","*",FN_MC!I394)</f>
        <v>*</v>
      </c>
      <c r="H357" s="121" t="str">
        <f>IF(FN_MC!AB394="","*",FN_MC!AB394)</f>
        <v>*</v>
      </c>
      <c r="I357" s="121" t="str">
        <f>IF(FN_MC!AC394="","*",FN_MC!AC394)</f>
        <v>-</v>
      </c>
      <c r="J357" s="122" t="str">
        <f>IF(FN_MC!AA394="","*",FN_MC!AA394)</f>
        <v>*</v>
      </c>
      <c r="K357" s="134" t="str">
        <f>IF(FN_MC!AD394="","*",FN_MC!AD394)</f>
        <v>*</v>
      </c>
    </row>
    <row r="358" spans="2:11" s="123" customFormat="1">
      <c r="B358" s="120" t="str">
        <f>IF(FN_MC!Y395="","*",FN_MC!Y395)</f>
        <v>*</v>
      </c>
      <c r="C358" s="121" t="str">
        <f>IF(FN_MC!B395="","*",FN_MC!B395)</f>
        <v>*</v>
      </c>
      <c r="D358" s="121" t="str">
        <f>IF(FN_MC!D395="","*",FN_MC!D395)</f>
        <v>*</v>
      </c>
      <c r="E358" s="121" t="str">
        <f>IF(FN_MC!H395="","*",FN_MC!H395)</f>
        <v>*</v>
      </c>
      <c r="F358" s="137" t="str">
        <f>IF(FN_MC!M395="","*",FN_MC!M395)</f>
        <v>-</v>
      </c>
      <c r="G358" s="121" t="str">
        <f>IF(FN_MC!I395="","*",FN_MC!I395)</f>
        <v>*</v>
      </c>
      <c r="H358" s="121" t="str">
        <f>IF(FN_MC!AB395="","*",FN_MC!AB395)</f>
        <v>*</v>
      </c>
      <c r="I358" s="121" t="str">
        <f>IF(FN_MC!AC395="","*",FN_MC!AC395)</f>
        <v>-</v>
      </c>
      <c r="J358" s="122" t="str">
        <f>IF(FN_MC!AA395="","*",FN_MC!AA395)</f>
        <v>*</v>
      </c>
      <c r="K358" s="134" t="str">
        <f>IF(FN_MC!AD395="","*",FN_MC!AD395)</f>
        <v>*</v>
      </c>
    </row>
    <row r="359" spans="2:11" s="123" customFormat="1">
      <c r="B359" s="120" t="str">
        <f>IF(FN_MC!Y396="","*",FN_MC!Y396)</f>
        <v>*</v>
      </c>
      <c r="C359" s="121" t="str">
        <f>IF(FN_MC!B396="","*",FN_MC!B396)</f>
        <v>*</v>
      </c>
      <c r="D359" s="121" t="str">
        <f>IF(FN_MC!D396="","*",FN_MC!D396)</f>
        <v>*</v>
      </c>
      <c r="E359" s="121" t="str">
        <f>IF(FN_MC!H396="","*",FN_MC!H396)</f>
        <v>*</v>
      </c>
      <c r="F359" s="137" t="str">
        <f>IF(FN_MC!M396="","*",FN_MC!M396)</f>
        <v>-</v>
      </c>
      <c r="G359" s="121" t="str">
        <f>IF(FN_MC!I396="","*",FN_MC!I396)</f>
        <v>*</v>
      </c>
      <c r="H359" s="121" t="str">
        <f>IF(FN_MC!AB396="","*",FN_MC!AB396)</f>
        <v>*</v>
      </c>
      <c r="I359" s="121" t="str">
        <f>IF(FN_MC!AC396="","*",FN_MC!AC396)</f>
        <v>-</v>
      </c>
      <c r="J359" s="122" t="str">
        <f>IF(FN_MC!AA396="","*",FN_MC!AA396)</f>
        <v>*</v>
      </c>
      <c r="K359" s="134" t="str">
        <f>IF(FN_MC!AD396="","*",FN_MC!AD396)</f>
        <v>*</v>
      </c>
    </row>
    <row r="360" spans="2:11" s="123" customFormat="1">
      <c r="B360" s="120" t="str">
        <f>IF(FN_MC!Y397="","*",FN_MC!Y397)</f>
        <v>*</v>
      </c>
      <c r="C360" s="121" t="str">
        <f>IF(FN_MC!B397="","*",FN_MC!B397)</f>
        <v>*</v>
      </c>
      <c r="D360" s="121" t="str">
        <f>IF(FN_MC!D397="","*",FN_MC!D397)</f>
        <v>*</v>
      </c>
      <c r="E360" s="121" t="str">
        <f>IF(FN_MC!H397="","*",FN_MC!H397)</f>
        <v>*</v>
      </c>
      <c r="F360" s="137" t="str">
        <f>IF(FN_MC!M397="","*",FN_MC!M397)</f>
        <v>-</v>
      </c>
      <c r="G360" s="121" t="str">
        <f>IF(FN_MC!I397="","*",FN_MC!I397)</f>
        <v>*</v>
      </c>
      <c r="H360" s="121" t="str">
        <f>IF(FN_MC!AB397="","*",FN_MC!AB397)</f>
        <v>*</v>
      </c>
      <c r="I360" s="121" t="str">
        <f>IF(FN_MC!AC397="","*",FN_MC!AC397)</f>
        <v>-</v>
      </c>
      <c r="J360" s="122" t="str">
        <f>IF(FN_MC!AA397="","*",FN_MC!AA397)</f>
        <v>*</v>
      </c>
      <c r="K360" s="134" t="str">
        <f>IF(FN_MC!AD397="","*",FN_MC!AD397)</f>
        <v>*</v>
      </c>
    </row>
    <row r="361" spans="2:11" s="123" customFormat="1">
      <c r="B361" s="120" t="str">
        <f>IF(FN_MC!Y398="","*",FN_MC!Y398)</f>
        <v>*</v>
      </c>
      <c r="C361" s="121" t="str">
        <f>IF(FN_MC!B398="","*",FN_MC!B398)</f>
        <v>*</v>
      </c>
      <c r="D361" s="121" t="str">
        <f>IF(FN_MC!D398="","*",FN_MC!D398)</f>
        <v>*</v>
      </c>
      <c r="E361" s="121" t="str">
        <f>IF(FN_MC!H398="","*",FN_MC!H398)</f>
        <v>*</v>
      </c>
      <c r="F361" s="137" t="str">
        <f>IF(FN_MC!M398="","*",FN_MC!M398)</f>
        <v>-</v>
      </c>
      <c r="G361" s="121" t="str">
        <f>IF(FN_MC!I398="","*",FN_MC!I398)</f>
        <v>*</v>
      </c>
      <c r="H361" s="121" t="str">
        <f>IF(FN_MC!AB398="","*",FN_MC!AB398)</f>
        <v>*</v>
      </c>
      <c r="I361" s="121" t="str">
        <f>IF(FN_MC!AC398="","*",FN_MC!AC398)</f>
        <v>-</v>
      </c>
      <c r="J361" s="122" t="str">
        <f>IF(FN_MC!AA398="","*",FN_MC!AA398)</f>
        <v>*</v>
      </c>
      <c r="K361" s="134" t="str">
        <f>IF(FN_MC!AD398="","*",FN_MC!AD398)</f>
        <v>*</v>
      </c>
    </row>
    <row r="362" spans="2:11" s="123" customFormat="1">
      <c r="B362" s="120" t="str">
        <f>IF(FN_MC!Y399="","*",FN_MC!Y399)</f>
        <v>*</v>
      </c>
      <c r="C362" s="121" t="str">
        <f>IF(FN_MC!B399="","*",FN_MC!B399)</f>
        <v>*</v>
      </c>
      <c r="D362" s="121" t="str">
        <f>IF(FN_MC!D399="","*",FN_MC!D399)</f>
        <v>*</v>
      </c>
      <c r="E362" s="121" t="str">
        <f>IF(FN_MC!H399="","*",FN_MC!H399)</f>
        <v>*</v>
      </c>
      <c r="F362" s="137" t="str">
        <f>IF(FN_MC!M399="","*",FN_MC!M399)</f>
        <v>-</v>
      </c>
      <c r="G362" s="121" t="str">
        <f>IF(FN_MC!I399="","*",FN_MC!I399)</f>
        <v>*</v>
      </c>
      <c r="H362" s="121" t="str">
        <f>IF(FN_MC!AB399="","*",FN_MC!AB399)</f>
        <v>*</v>
      </c>
      <c r="I362" s="121" t="str">
        <f>IF(FN_MC!AC399="","*",FN_MC!AC399)</f>
        <v>-</v>
      </c>
      <c r="J362" s="122" t="str">
        <f>IF(FN_MC!AA399="","*",FN_MC!AA399)</f>
        <v>*</v>
      </c>
      <c r="K362" s="134" t="str">
        <f>IF(FN_MC!AD399="","*",FN_MC!AD399)</f>
        <v>*</v>
      </c>
    </row>
    <row r="363" spans="2:11" s="123" customFormat="1">
      <c r="B363" s="120" t="str">
        <f>IF(FN_MC!Y400="","*",FN_MC!Y400)</f>
        <v>*</v>
      </c>
      <c r="C363" s="121" t="str">
        <f>IF(FN_MC!B400="","*",FN_MC!B400)</f>
        <v>*</v>
      </c>
      <c r="D363" s="121" t="str">
        <f>IF(FN_MC!D400="","*",FN_MC!D400)</f>
        <v>*</v>
      </c>
      <c r="E363" s="121" t="str">
        <f>IF(FN_MC!H400="","*",FN_MC!H400)</f>
        <v>*</v>
      </c>
      <c r="F363" s="137" t="str">
        <f>IF(FN_MC!M400="","*",FN_MC!M400)</f>
        <v>-</v>
      </c>
      <c r="G363" s="121" t="str">
        <f>IF(FN_MC!I400="","*",FN_MC!I400)</f>
        <v>*</v>
      </c>
      <c r="H363" s="121" t="str">
        <f>IF(FN_MC!AB400="","*",FN_MC!AB400)</f>
        <v>*</v>
      </c>
      <c r="I363" s="121" t="str">
        <f>IF(FN_MC!AC400="","*",FN_MC!AC400)</f>
        <v>-</v>
      </c>
      <c r="J363" s="122" t="str">
        <f>IF(FN_MC!AA400="","*",FN_MC!AA400)</f>
        <v>*</v>
      </c>
      <c r="K363" s="134" t="str">
        <f>IF(FN_MC!AD400="","*",FN_MC!AD400)</f>
        <v>*</v>
      </c>
    </row>
    <row r="364" spans="2:11" s="123" customFormat="1">
      <c r="B364" s="120" t="str">
        <f>IF(FN_MC!Y401="","*",FN_MC!Y401)</f>
        <v>*</v>
      </c>
      <c r="C364" s="121" t="str">
        <f>IF(FN_MC!B401="","*",FN_MC!B401)</f>
        <v>*</v>
      </c>
      <c r="D364" s="121" t="str">
        <f>IF(FN_MC!D401="","*",FN_MC!D401)</f>
        <v>*</v>
      </c>
      <c r="E364" s="121" t="str">
        <f>IF(FN_MC!H401="","*",FN_MC!H401)</f>
        <v>*</v>
      </c>
      <c r="F364" s="137" t="str">
        <f>IF(FN_MC!M401="","*",FN_MC!M401)</f>
        <v>-</v>
      </c>
      <c r="G364" s="121" t="str">
        <f>IF(FN_MC!I401="","*",FN_MC!I401)</f>
        <v>*</v>
      </c>
      <c r="H364" s="121" t="str">
        <f>IF(FN_MC!AB401="","*",FN_MC!AB401)</f>
        <v>*</v>
      </c>
      <c r="I364" s="121" t="str">
        <f>IF(FN_MC!AC401="","*",FN_MC!AC401)</f>
        <v>-</v>
      </c>
      <c r="J364" s="122" t="str">
        <f>IF(FN_MC!AA401="","*",FN_MC!AA401)</f>
        <v>*</v>
      </c>
      <c r="K364" s="134" t="str">
        <f>IF(FN_MC!AD401="","*",FN_MC!AD401)</f>
        <v>*</v>
      </c>
    </row>
    <row r="365" spans="2:11" s="123" customFormat="1">
      <c r="B365" s="120" t="str">
        <f>IF(FN_MC!Y402="","*",FN_MC!Y402)</f>
        <v>*</v>
      </c>
      <c r="C365" s="121" t="str">
        <f>IF(FN_MC!B402="","*",FN_MC!B402)</f>
        <v>*</v>
      </c>
      <c r="D365" s="121" t="str">
        <f>IF(FN_MC!D402="","*",FN_MC!D402)</f>
        <v>*</v>
      </c>
      <c r="E365" s="121" t="str">
        <f>IF(FN_MC!H402="","*",FN_MC!H402)</f>
        <v>*</v>
      </c>
      <c r="F365" s="137" t="str">
        <f>IF(FN_MC!M402="","*",FN_MC!M402)</f>
        <v>-</v>
      </c>
      <c r="G365" s="121" t="str">
        <f>IF(FN_MC!I402="","*",FN_MC!I402)</f>
        <v>*</v>
      </c>
      <c r="H365" s="121" t="str">
        <f>IF(FN_MC!AB402="","*",FN_MC!AB402)</f>
        <v>*</v>
      </c>
      <c r="I365" s="121" t="str">
        <f>IF(FN_MC!AC402="","*",FN_MC!AC402)</f>
        <v>-</v>
      </c>
      <c r="J365" s="122" t="str">
        <f>IF(FN_MC!AA402="","*",FN_MC!AA402)</f>
        <v>*</v>
      </c>
      <c r="K365" s="134" t="str">
        <f>IF(FN_MC!AD402="","*",FN_MC!AD402)</f>
        <v>*</v>
      </c>
    </row>
    <row r="366" spans="2:11" s="123" customFormat="1">
      <c r="B366" s="120" t="str">
        <f>IF(FN_MC!Y403="","*",FN_MC!Y403)</f>
        <v>*</v>
      </c>
      <c r="C366" s="121" t="str">
        <f>IF(FN_MC!B403="","*",FN_MC!B403)</f>
        <v>*</v>
      </c>
      <c r="D366" s="121" t="str">
        <f>IF(FN_MC!D403="","*",FN_MC!D403)</f>
        <v>*</v>
      </c>
      <c r="E366" s="121" t="str">
        <f>IF(FN_MC!H403="","*",FN_MC!H403)</f>
        <v>*</v>
      </c>
      <c r="F366" s="137" t="str">
        <f>IF(FN_MC!M403="","*",FN_MC!M403)</f>
        <v>-</v>
      </c>
      <c r="G366" s="121" t="str">
        <f>IF(FN_MC!I403="","*",FN_MC!I403)</f>
        <v>*</v>
      </c>
      <c r="H366" s="121" t="str">
        <f>IF(FN_MC!AB403="","*",FN_MC!AB403)</f>
        <v>*</v>
      </c>
      <c r="I366" s="121" t="str">
        <f>IF(FN_MC!AC403="","*",FN_MC!AC403)</f>
        <v>-</v>
      </c>
      <c r="J366" s="122" t="str">
        <f>IF(FN_MC!AA403="","*",FN_MC!AA403)</f>
        <v>*</v>
      </c>
      <c r="K366" s="134" t="str">
        <f>IF(FN_MC!AD403="","*",FN_MC!AD403)</f>
        <v>*</v>
      </c>
    </row>
    <row r="367" spans="2:11" s="123" customFormat="1">
      <c r="B367" s="120" t="str">
        <f>IF(FN_MC!Y404="","*",FN_MC!Y404)</f>
        <v>*</v>
      </c>
      <c r="C367" s="121" t="str">
        <f>IF(FN_MC!B404="","*",FN_MC!B404)</f>
        <v>*</v>
      </c>
      <c r="D367" s="121" t="str">
        <f>IF(FN_MC!D404="","*",FN_MC!D404)</f>
        <v>*</v>
      </c>
      <c r="E367" s="121" t="str">
        <f>IF(FN_MC!H404="","*",FN_MC!H404)</f>
        <v>*</v>
      </c>
      <c r="F367" s="137" t="str">
        <f>IF(FN_MC!M404="","*",FN_MC!M404)</f>
        <v>-</v>
      </c>
      <c r="G367" s="121" t="str">
        <f>IF(FN_MC!I404="","*",FN_MC!I404)</f>
        <v>*</v>
      </c>
      <c r="H367" s="121" t="str">
        <f>IF(FN_MC!AB404="","*",FN_MC!AB404)</f>
        <v>*</v>
      </c>
      <c r="I367" s="121" t="str">
        <f>IF(FN_MC!AC404="","*",FN_MC!AC404)</f>
        <v>-</v>
      </c>
      <c r="J367" s="122" t="str">
        <f>IF(FN_MC!AA404="","*",FN_MC!AA404)</f>
        <v>*</v>
      </c>
      <c r="K367" s="134" t="str">
        <f>IF(FN_MC!AD404="","*",FN_MC!AD404)</f>
        <v>*</v>
      </c>
    </row>
    <row r="368" spans="2:11" s="123" customFormat="1">
      <c r="B368" s="120" t="str">
        <f>IF(FN_MC!Y405="","*",FN_MC!Y405)</f>
        <v>*</v>
      </c>
      <c r="C368" s="121" t="str">
        <f>IF(FN_MC!B405="","*",FN_MC!B405)</f>
        <v>*</v>
      </c>
      <c r="D368" s="121" t="str">
        <f>IF(FN_MC!D405="","*",FN_MC!D405)</f>
        <v>*</v>
      </c>
      <c r="E368" s="121" t="str">
        <f>IF(FN_MC!H405="","*",FN_MC!H405)</f>
        <v>*</v>
      </c>
      <c r="F368" s="137" t="str">
        <f>IF(FN_MC!M405="","*",FN_MC!M405)</f>
        <v>-</v>
      </c>
      <c r="G368" s="121" t="str">
        <f>IF(FN_MC!I405="","*",FN_MC!I405)</f>
        <v>*</v>
      </c>
      <c r="H368" s="121" t="str">
        <f>IF(FN_MC!AB405="","*",FN_MC!AB405)</f>
        <v>*</v>
      </c>
      <c r="I368" s="121" t="str">
        <f>IF(FN_MC!AC405="","*",FN_MC!AC405)</f>
        <v>-</v>
      </c>
      <c r="J368" s="122" t="str">
        <f>IF(FN_MC!AA405="","*",FN_MC!AA405)</f>
        <v>*</v>
      </c>
      <c r="K368" s="134" t="str">
        <f>IF(FN_MC!AD405="","*",FN_MC!AD405)</f>
        <v>*</v>
      </c>
    </row>
    <row r="369" spans="2:11" s="123" customFormat="1">
      <c r="B369" s="120" t="str">
        <f>IF(FN_MC!Y406="","*",FN_MC!Y406)</f>
        <v>*</v>
      </c>
      <c r="C369" s="121" t="str">
        <f>IF(FN_MC!B406="","*",FN_MC!B406)</f>
        <v>*</v>
      </c>
      <c r="D369" s="121" t="str">
        <f>IF(FN_MC!D406="","*",FN_MC!D406)</f>
        <v>*</v>
      </c>
      <c r="E369" s="121" t="str">
        <f>IF(FN_MC!H406="","*",FN_MC!H406)</f>
        <v>*</v>
      </c>
      <c r="F369" s="137" t="str">
        <f>IF(FN_MC!M406="","*",FN_MC!M406)</f>
        <v>-</v>
      </c>
      <c r="G369" s="121" t="str">
        <f>IF(FN_MC!I406="","*",FN_MC!I406)</f>
        <v>*</v>
      </c>
      <c r="H369" s="121" t="str">
        <f>IF(FN_MC!AB406="","*",FN_MC!AB406)</f>
        <v>*</v>
      </c>
      <c r="I369" s="121" t="str">
        <f>IF(FN_MC!AC406="","*",FN_MC!AC406)</f>
        <v>-</v>
      </c>
      <c r="J369" s="122" t="str">
        <f>IF(FN_MC!AA406="","*",FN_MC!AA406)</f>
        <v>*</v>
      </c>
      <c r="K369" s="134" t="str">
        <f>IF(FN_MC!AD406="","*",FN_MC!AD406)</f>
        <v>*</v>
      </c>
    </row>
    <row r="370" spans="2:11" s="123" customFormat="1">
      <c r="B370" s="120" t="str">
        <f>IF(FN_MC!Y407="","*",FN_MC!Y407)</f>
        <v>*</v>
      </c>
      <c r="C370" s="121" t="str">
        <f>IF(FN_MC!B407="","*",FN_MC!B407)</f>
        <v>*</v>
      </c>
      <c r="D370" s="121" t="str">
        <f>IF(FN_MC!D407="","*",FN_MC!D407)</f>
        <v>*</v>
      </c>
      <c r="E370" s="121" t="str">
        <f>IF(FN_MC!H407="","*",FN_MC!H407)</f>
        <v>*</v>
      </c>
      <c r="F370" s="137" t="str">
        <f>IF(FN_MC!M407="","*",FN_MC!M407)</f>
        <v>-</v>
      </c>
      <c r="G370" s="121" t="str">
        <f>IF(FN_MC!I407="","*",FN_MC!I407)</f>
        <v>*</v>
      </c>
      <c r="H370" s="121" t="str">
        <f>IF(FN_MC!AB407="","*",FN_MC!AB407)</f>
        <v>*</v>
      </c>
      <c r="I370" s="121" t="str">
        <f>IF(FN_MC!AC407="","*",FN_MC!AC407)</f>
        <v>-</v>
      </c>
      <c r="J370" s="122" t="str">
        <f>IF(FN_MC!AA407="","*",FN_MC!AA407)</f>
        <v>*</v>
      </c>
      <c r="K370" s="134" t="str">
        <f>IF(FN_MC!AD407="","*",FN_MC!AD407)</f>
        <v>*</v>
      </c>
    </row>
    <row r="371" spans="2:11" s="123" customFormat="1">
      <c r="B371" s="120" t="str">
        <f>IF(FN_MC!Y408="","*",FN_MC!Y408)</f>
        <v>*</v>
      </c>
      <c r="C371" s="121" t="str">
        <f>IF(FN_MC!B408="","*",FN_MC!B408)</f>
        <v>*</v>
      </c>
      <c r="D371" s="121" t="str">
        <f>IF(FN_MC!D408="","*",FN_MC!D408)</f>
        <v>*</v>
      </c>
      <c r="E371" s="121" t="str">
        <f>IF(FN_MC!H408="","*",FN_MC!H408)</f>
        <v>*</v>
      </c>
      <c r="F371" s="137" t="str">
        <f>IF(FN_MC!M408="","*",FN_MC!M408)</f>
        <v>-</v>
      </c>
      <c r="G371" s="121" t="str">
        <f>IF(FN_MC!I408="","*",FN_MC!I408)</f>
        <v>*</v>
      </c>
      <c r="H371" s="121" t="str">
        <f>IF(FN_MC!AB408="","*",FN_MC!AB408)</f>
        <v>*</v>
      </c>
      <c r="I371" s="121" t="str">
        <f>IF(FN_MC!AC408="","*",FN_MC!AC408)</f>
        <v>-</v>
      </c>
      <c r="J371" s="122" t="str">
        <f>IF(FN_MC!AA408="","*",FN_MC!AA408)</f>
        <v>*</v>
      </c>
      <c r="K371" s="134" t="str">
        <f>IF(FN_MC!AD408="","*",FN_MC!AD408)</f>
        <v>*</v>
      </c>
    </row>
    <row r="372" spans="2:11" s="123" customFormat="1">
      <c r="B372" s="120" t="str">
        <f>IF(FN_MC!Y409="","*",FN_MC!Y409)</f>
        <v>*</v>
      </c>
      <c r="C372" s="121" t="str">
        <f>IF(FN_MC!B409="","*",FN_MC!B409)</f>
        <v>*</v>
      </c>
      <c r="D372" s="121" t="str">
        <f>IF(FN_MC!D409="","*",FN_MC!D409)</f>
        <v>*</v>
      </c>
      <c r="E372" s="121" t="str">
        <f>IF(FN_MC!H409="","*",FN_MC!H409)</f>
        <v>*</v>
      </c>
      <c r="F372" s="137" t="str">
        <f>IF(FN_MC!M409="","*",FN_MC!M409)</f>
        <v>-</v>
      </c>
      <c r="G372" s="121" t="str">
        <f>IF(FN_MC!I409="","*",FN_MC!I409)</f>
        <v>*</v>
      </c>
      <c r="H372" s="121" t="str">
        <f>IF(FN_MC!AB409="","*",FN_MC!AB409)</f>
        <v>*</v>
      </c>
      <c r="I372" s="121" t="str">
        <f>IF(FN_MC!AC409="","*",FN_MC!AC409)</f>
        <v>-</v>
      </c>
      <c r="J372" s="122" t="str">
        <f>IF(FN_MC!AA409="","*",FN_MC!AA409)</f>
        <v>*</v>
      </c>
      <c r="K372" s="134" t="str">
        <f>IF(FN_MC!AD409="","*",FN_MC!AD409)</f>
        <v>*</v>
      </c>
    </row>
    <row r="373" spans="2:11" s="123" customFormat="1">
      <c r="B373" s="120" t="str">
        <f>IF(FN_MC!Y410="","*",FN_MC!Y410)</f>
        <v>*</v>
      </c>
      <c r="C373" s="121" t="str">
        <f>IF(FN_MC!B410="","*",FN_MC!B410)</f>
        <v>*</v>
      </c>
      <c r="D373" s="121" t="str">
        <f>IF(FN_MC!D410="","*",FN_MC!D410)</f>
        <v>*</v>
      </c>
      <c r="E373" s="121" t="str">
        <f>IF(FN_MC!H410="","*",FN_MC!H410)</f>
        <v>*</v>
      </c>
      <c r="F373" s="137" t="str">
        <f>IF(FN_MC!M410="","*",FN_MC!M410)</f>
        <v>-</v>
      </c>
      <c r="G373" s="121" t="str">
        <f>IF(FN_MC!I410="","*",FN_MC!I410)</f>
        <v>*</v>
      </c>
      <c r="H373" s="121" t="str">
        <f>IF(FN_MC!AB410="","*",FN_MC!AB410)</f>
        <v>*</v>
      </c>
      <c r="I373" s="121" t="str">
        <f>IF(FN_MC!AC410="","*",FN_MC!AC410)</f>
        <v>-</v>
      </c>
      <c r="J373" s="122" t="str">
        <f>IF(FN_MC!AA410="","*",FN_MC!AA410)</f>
        <v>*</v>
      </c>
      <c r="K373" s="134" t="str">
        <f>IF(FN_MC!AD410="","*",FN_MC!AD410)</f>
        <v>*</v>
      </c>
    </row>
    <row r="374" spans="2:11" s="123" customFormat="1">
      <c r="B374" s="120" t="str">
        <f>IF(FN_MC!Y411="","*",FN_MC!Y411)</f>
        <v>*</v>
      </c>
      <c r="C374" s="121" t="str">
        <f>IF(FN_MC!B411="","*",FN_MC!B411)</f>
        <v>*</v>
      </c>
      <c r="D374" s="121" t="str">
        <f>IF(FN_MC!D411="","*",FN_MC!D411)</f>
        <v>*</v>
      </c>
      <c r="E374" s="121" t="str">
        <f>IF(FN_MC!H411="","*",FN_MC!H411)</f>
        <v>*</v>
      </c>
      <c r="F374" s="137" t="str">
        <f>IF(FN_MC!M411="","*",FN_MC!M411)</f>
        <v>-</v>
      </c>
      <c r="G374" s="121" t="str">
        <f>IF(FN_MC!I411="","*",FN_MC!I411)</f>
        <v>*</v>
      </c>
      <c r="H374" s="121" t="str">
        <f>IF(FN_MC!AB411="","*",FN_MC!AB411)</f>
        <v>*</v>
      </c>
      <c r="I374" s="121" t="str">
        <f>IF(FN_MC!AC411="","*",FN_MC!AC411)</f>
        <v>-</v>
      </c>
      <c r="J374" s="122" t="str">
        <f>IF(FN_MC!AA411="","*",FN_MC!AA411)</f>
        <v>*</v>
      </c>
      <c r="K374" s="134" t="str">
        <f>IF(FN_MC!AD411="","*",FN_MC!AD411)</f>
        <v>*</v>
      </c>
    </row>
    <row r="375" spans="2:11" s="123" customFormat="1">
      <c r="B375" s="120" t="str">
        <f>IF(FN_MC!Y412="","*",FN_MC!Y412)</f>
        <v>*</v>
      </c>
      <c r="C375" s="121" t="str">
        <f>IF(FN_MC!B412="","*",FN_MC!B412)</f>
        <v>*</v>
      </c>
      <c r="D375" s="121" t="str">
        <f>IF(FN_MC!D412="","*",FN_MC!D412)</f>
        <v>*</v>
      </c>
      <c r="E375" s="121" t="str">
        <f>IF(FN_MC!H412="","*",FN_MC!H412)</f>
        <v>*</v>
      </c>
      <c r="F375" s="137" t="str">
        <f>IF(FN_MC!M412="","*",FN_MC!M412)</f>
        <v>-</v>
      </c>
      <c r="G375" s="121" t="str">
        <f>IF(FN_MC!I412="","*",FN_MC!I412)</f>
        <v>*</v>
      </c>
      <c r="H375" s="121" t="str">
        <f>IF(FN_MC!AB412="","*",FN_MC!AB412)</f>
        <v>*</v>
      </c>
      <c r="I375" s="121" t="str">
        <f>IF(FN_MC!AC412="","*",FN_MC!AC412)</f>
        <v>-</v>
      </c>
      <c r="J375" s="122" t="str">
        <f>IF(FN_MC!AA412="","*",FN_MC!AA412)</f>
        <v>*</v>
      </c>
      <c r="K375" s="134" t="str">
        <f>IF(FN_MC!AD412="","*",FN_MC!AD412)</f>
        <v>*</v>
      </c>
    </row>
    <row r="376" spans="2:11" s="123" customFormat="1">
      <c r="B376" s="120" t="e">
        <f>IF(FN_MC!#REF!="","*",FN_MC!#REF!)</f>
        <v>#REF!</v>
      </c>
      <c r="C376" s="121" t="e">
        <f>IF(FN_MC!#REF!="","*",FN_MC!#REF!)</f>
        <v>#REF!</v>
      </c>
      <c r="D376" s="121" t="e">
        <f>IF(FN_MC!#REF!="","*",FN_MC!#REF!)</f>
        <v>#REF!</v>
      </c>
      <c r="E376" s="121" t="e">
        <f>IF(FN_MC!#REF!="","*",FN_MC!#REF!)</f>
        <v>#REF!</v>
      </c>
      <c r="F376" s="137" t="e">
        <f>IF(FN_MC!#REF!="","*",FN_MC!#REF!)</f>
        <v>#REF!</v>
      </c>
      <c r="G376" s="121" t="e">
        <f>IF(FN_MC!#REF!="","*",FN_MC!#REF!)</f>
        <v>#REF!</v>
      </c>
      <c r="H376" s="121" t="e">
        <f>IF(FN_MC!#REF!="","*",FN_MC!#REF!)</f>
        <v>#REF!</v>
      </c>
      <c r="I376" s="121" t="e">
        <f>IF(FN_MC!#REF!="","*",FN_MC!#REF!)</f>
        <v>#REF!</v>
      </c>
      <c r="J376" s="122" t="e">
        <f>IF(FN_MC!#REF!="","*",FN_MC!#REF!)</f>
        <v>#REF!</v>
      </c>
      <c r="K376" s="134" t="e">
        <f>IF(FN_MC!#REF!="","*",FN_MC!#REF!)</f>
        <v>#REF!</v>
      </c>
    </row>
    <row r="377" spans="2:11" s="123" customFormat="1">
      <c r="B377" s="120" t="e">
        <f>IF(FN_MC!#REF!="","*",FN_MC!#REF!)</f>
        <v>#REF!</v>
      </c>
      <c r="C377" s="121" t="e">
        <f>IF(FN_MC!#REF!="","*",FN_MC!#REF!)</f>
        <v>#REF!</v>
      </c>
      <c r="D377" s="121" t="e">
        <f>IF(FN_MC!#REF!="","*",FN_MC!#REF!)</f>
        <v>#REF!</v>
      </c>
      <c r="E377" s="121" t="e">
        <f>IF(FN_MC!#REF!="","*",FN_MC!#REF!)</f>
        <v>#REF!</v>
      </c>
      <c r="F377" s="137" t="e">
        <f>IF(FN_MC!#REF!="","*",FN_MC!#REF!)</f>
        <v>#REF!</v>
      </c>
      <c r="G377" s="121" t="e">
        <f>IF(FN_MC!#REF!="","*",FN_MC!#REF!)</f>
        <v>#REF!</v>
      </c>
      <c r="H377" s="121" t="e">
        <f>IF(FN_MC!#REF!="","*",FN_MC!#REF!)</f>
        <v>#REF!</v>
      </c>
      <c r="I377" s="121" t="e">
        <f>IF(FN_MC!#REF!="","*",FN_MC!#REF!)</f>
        <v>#REF!</v>
      </c>
      <c r="J377" s="122" t="e">
        <f>IF(FN_MC!#REF!="","*",FN_MC!#REF!)</f>
        <v>#REF!</v>
      </c>
      <c r="K377" s="134" t="e">
        <f>IF(FN_MC!#REF!="","*",FN_MC!#REF!)</f>
        <v>#REF!</v>
      </c>
    </row>
    <row r="378" spans="2:11" s="123" customFormat="1">
      <c r="B378" s="120" t="e">
        <f>IF(FN_MC!#REF!="","*",FN_MC!#REF!)</f>
        <v>#REF!</v>
      </c>
      <c r="C378" s="121" t="e">
        <f>IF(FN_MC!#REF!="","*",FN_MC!#REF!)</f>
        <v>#REF!</v>
      </c>
      <c r="D378" s="121" t="e">
        <f>IF(FN_MC!#REF!="","*",FN_MC!#REF!)</f>
        <v>#REF!</v>
      </c>
      <c r="E378" s="121" t="e">
        <f>IF(FN_MC!#REF!="","*",FN_MC!#REF!)</f>
        <v>#REF!</v>
      </c>
      <c r="F378" s="137" t="e">
        <f>IF(FN_MC!#REF!="","*",FN_MC!#REF!)</f>
        <v>#REF!</v>
      </c>
      <c r="G378" s="121" t="e">
        <f>IF(FN_MC!#REF!="","*",FN_MC!#REF!)</f>
        <v>#REF!</v>
      </c>
      <c r="H378" s="121" t="e">
        <f>IF(FN_MC!#REF!="","*",FN_MC!#REF!)</f>
        <v>#REF!</v>
      </c>
      <c r="I378" s="121" t="e">
        <f>IF(FN_MC!#REF!="","*",FN_MC!#REF!)</f>
        <v>#REF!</v>
      </c>
      <c r="J378" s="122" t="e">
        <f>IF(FN_MC!#REF!="","*",FN_MC!#REF!)</f>
        <v>#REF!</v>
      </c>
      <c r="K378" s="134" t="e">
        <f>IF(FN_MC!#REF!="","*",FN_MC!#REF!)</f>
        <v>#REF!</v>
      </c>
    </row>
    <row r="379" spans="2:11" s="123" customFormat="1">
      <c r="B379" s="120" t="e">
        <f>IF(FN_MC!#REF!="","*",FN_MC!#REF!)</f>
        <v>#REF!</v>
      </c>
      <c r="C379" s="121" t="e">
        <f>IF(FN_MC!#REF!="","*",FN_MC!#REF!)</f>
        <v>#REF!</v>
      </c>
      <c r="D379" s="121" t="e">
        <f>IF(FN_MC!#REF!="","*",FN_MC!#REF!)</f>
        <v>#REF!</v>
      </c>
      <c r="E379" s="121" t="e">
        <f>IF(FN_MC!#REF!="","*",FN_MC!#REF!)</f>
        <v>#REF!</v>
      </c>
      <c r="F379" s="137" t="e">
        <f>IF(FN_MC!#REF!="","*",FN_MC!#REF!)</f>
        <v>#REF!</v>
      </c>
      <c r="G379" s="121" t="e">
        <f>IF(FN_MC!#REF!="","*",FN_MC!#REF!)</f>
        <v>#REF!</v>
      </c>
      <c r="H379" s="121" t="e">
        <f>IF(FN_MC!#REF!="","*",FN_MC!#REF!)</f>
        <v>#REF!</v>
      </c>
      <c r="I379" s="121" t="e">
        <f>IF(FN_MC!#REF!="","*",FN_MC!#REF!)</f>
        <v>#REF!</v>
      </c>
      <c r="J379" s="122" t="e">
        <f>IF(FN_MC!#REF!="","*",FN_MC!#REF!)</f>
        <v>#REF!</v>
      </c>
      <c r="K379" s="134" t="e">
        <f>IF(FN_MC!#REF!="","*",FN_MC!#REF!)</f>
        <v>#REF!</v>
      </c>
    </row>
    <row r="380" spans="2:11" s="123" customFormat="1">
      <c r="B380" s="120" t="e">
        <f>IF(FN_MC!#REF!="","*",FN_MC!#REF!)</f>
        <v>#REF!</v>
      </c>
      <c r="C380" s="121" t="e">
        <f>IF(FN_MC!#REF!="","*",FN_MC!#REF!)</f>
        <v>#REF!</v>
      </c>
      <c r="D380" s="121" t="e">
        <f>IF(FN_MC!#REF!="","*",FN_MC!#REF!)</f>
        <v>#REF!</v>
      </c>
      <c r="E380" s="121" t="e">
        <f>IF(FN_MC!#REF!="","*",FN_MC!#REF!)</f>
        <v>#REF!</v>
      </c>
      <c r="F380" s="137" t="e">
        <f>IF(FN_MC!#REF!="","*",FN_MC!#REF!)</f>
        <v>#REF!</v>
      </c>
      <c r="G380" s="121" t="e">
        <f>IF(FN_MC!#REF!="","*",FN_MC!#REF!)</f>
        <v>#REF!</v>
      </c>
      <c r="H380" s="121" t="e">
        <f>IF(FN_MC!#REF!="","*",FN_MC!#REF!)</f>
        <v>#REF!</v>
      </c>
      <c r="I380" s="121" t="e">
        <f>IF(FN_MC!#REF!="","*",FN_MC!#REF!)</f>
        <v>#REF!</v>
      </c>
      <c r="J380" s="122" t="e">
        <f>IF(FN_MC!#REF!="","*",FN_MC!#REF!)</f>
        <v>#REF!</v>
      </c>
      <c r="K380" s="134" t="e">
        <f>IF(FN_MC!#REF!="","*",FN_MC!#REF!)</f>
        <v>#REF!</v>
      </c>
    </row>
    <row r="381" spans="2:11" s="123" customFormat="1">
      <c r="B381" s="120" t="e">
        <f>IF(FN_MC!#REF!="","*",FN_MC!#REF!)</f>
        <v>#REF!</v>
      </c>
      <c r="C381" s="121" t="e">
        <f>IF(FN_MC!#REF!="","*",FN_MC!#REF!)</f>
        <v>#REF!</v>
      </c>
      <c r="D381" s="121" t="e">
        <f>IF(FN_MC!#REF!="","*",FN_MC!#REF!)</f>
        <v>#REF!</v>
      </c>
      <c r="E381" s="121" t="e">
        <f>IF(FN_MC!#REF!="","*",FN_MC!#REF!)</f>
        <v>#REF!</v>
      </c>
      <c r="F381" s="137" t="e">
        <f>IF(FN_MC!#REF!="","*",FN_MC!#REF!)</f>
        <v>#REF!</v>
      </c>
      <c r="G381" s="121" t="e">
        <f>IF(FN_MC!#REF!="","*",FN_MC!#REF!)</f>
        <v>#REF!</v>
      </c>
      <c r="H381" s="121" t="e">
        <f>IF(FN_MC!#REF!="","*",FN_MC!#REF!)</f>
        <v>#REF!</v>
      </c>
      <c r="I381" s="121" t="e">
        <f>IF(FN_MC!#REF!="","*",FN_MC!#REF!)</f>
        <v>#REF!</v>
      </c>
      <c r="J381" s="122" t="e">
        <f>IF(FN_MC!#REF!="","*",FN_MC!#REF!)</f>
        <v>#REF!</v>
      </c>
      <c r="K381" s="134" t="e">
        <f>IF(FN_MC!#REF!="","*",FN_MC!#REF!)</f>
        <v>#REF!</v>
      </c>
    </row>
    <row r="382" spans="2:11" s="123" customFormat="1">
      <c r="B382" s="120" t="e">
        <f>IF(FN_MC!#REF!="","*",FN_MC!#REF!)</f>
        <v>#REF!</v>
      </c>
      <c r="C382" s="121" t="e">
        <f>IF(FN_MC!#REF!="","*",FN_MC!#REF!)</f>
        <v>#REF!</v>
      </c>
      <c r="D382" s="121" t="e">
        <f>IF(FN_MC!#REF!="","*",FN_MC!#REF!)</f>
        <v>#REF!</v>
      </c>
      <c r="E382" s="121" t="e">
        <f>IF(FN_MC!#REF!="","*",FN_MC!#REF!)</f>
        <v>#REF!</v>
      </c>
      <c r="F382" s="137" t="e">
        <f>IF(FN_MC!#REF!="","*",FN_MC!#REF!)</f>
        <v>#REF!</v>
      </c>
      <c r="G382" s="121" t="e">
        <f>IF(FN_MC!#REF!="","*",FN_MC!#REF!)</f>
        <v>#REF!</v>
      </c>
      <c r="H382" s="121" t="e">
        <f>IF(FN_MC!#REF!="","*",FN_MC!#REF!)</f>
        <v>#REF!</v>
      </c>
      <c r="I382" s="121" t="e">
        <f>IF(FN_MC!#REF!="","*",FN_MC!#REF!)</f>
        <v>#REF!</v>
      </c>
      <c r="J382" s="122" t="e">
        <f>IF(FN_MC!#REF!="","*",FN_MC!#REF!)</f>
        <v>#REF!</v>
      </c>
      <c r="K382" s="134" t="e">
        <f>IF(FN_MC!#REF!="","*",FN_MC!#REF!)</f>
        <v>#REF!</v>
      </c>
    </row>
    <row r="383" spans="2:11" s="123" customFormat="1">
      <c r="B383" s="120" t="e">
        <f>IF(FN_MC!#REF!="","*",FN_MC!#REF!)</f>
        <v>#REF!</v>
      </c>
      <c r="C383" s="121" t="e">
        <f>IF(FN_MC!#REF!="","*",FN_MC!#REF!)</f>
        <v>#REF!</v>
      </c>
      <c r="D383" s="121" t="e">
        <f>IF(FN_MC!#REF!="","*",FN_MC!#REF!)</f>
        <v>#REF!</v>
      </c>
      <c r="E383" s="121" t="e">
        <f>IF(FN_MC!#REF!="","*",FN_MC!#REF!)</f>
        <v>#REF!</v>
      </c>
      <c r="F383" s="137" t="e">
        <f>IF(FN_MC!#REF!="","*",FN_MC!#REF!)</f>
        <v>#REF!</v>
      </c>
      <c r="G383" s="121" t="e">
        <f>IF(FN_MC!#REF!="","*",FN_MC!#REF!)</f>
        <v>#REF!</v>
      </c>
      <c r="H383" s="121" t="e">
        <f>IF(FN_MC!#REF!="","*",FN_MC!#REF!)</f>
        <v>#REF!</v>
      </c>
      <c r="I383" s="121" t="e">
        <f>IF(FN_MC!#REF!="","*",FN_MC!#REF!)</f>
        <v>#REF!</v>
      </c>
      <c r="J383" s="122" t="e">
        <f>IF(FN_MC!#REF!="","*",FN_MC!#REF!)</f>
        <v>#REF!</v>
      </c>
      <c r="K383" s="134" t="e">
        <f>IF(FN_MC!#REF!="","*",FN_MC!#REF!)</f>
        <v>#REF!</v>
      </c>
    </row>
    <row r="384" spans="2:11" s="123" customFormat="1">
      <c r="B384" s="120" t="e">
        <f>IF(FN_MC!#REF!="","*",FN_MC!#REF!)</f>
        <v>#REF!</v>
      </c>
      <c r="C384" s="121" t="e">
        <f>IF(FN_MC!#REF!="","*",FN_MC!#REF!)</f>
        <v>#REF!</v>
      </c>
      <c r="D384" s="121" t="e">
        <f>IF(FN_MC!#REF!="","*",FN_MC!#REF!)</f>
        <v>#REF!</v>
      </c>
      <c r="E384" s="121" t="e">
        <f>IF(FN_MC!#REF!="","*",FN_MC!#REF!)</f>
        <v>#REF!</v>
      </c>
      <c r="F384" s="137" t="e">
        <f>IF(FN_MC!#REF!="","*",FN_MC!#REF!)</f>
        <v>#REF!</v>
      </c>
      <c r="G384" s="121" t="e">
        <f>IF(FN_MC!#REF!="","*",FN_MC!#REF!)</f>
        <v>#REF!</v>
      </c>
      <c r="H384" s="121" t="e">
        <f>IF(FN_MC!#REF!="","*",FN_MC!#REF!)</f>
        <v>#REF!</v>
      </c>
      <c r="I384" s="121" t="e">
        <f>IF(FN_MC!#REF!="","*",FN_MC!#REF!)</f>
        <v>#REF!</v>
      </c>
      <c r="J384" s="122" t="e">
        <f>IF(FN_MC!#REF!="","*",FN_MC!#REF!)</f>
        <v>#REF!</v>
      </c>
      <c r="K384" s="134" t="e">
        <f>IF(FN_MC!#REF!="","*",FN_MC!#REF!)</f>
        <v>#REF!</v>
      </c>
    </row>
    <row r="385" spans="2:11" s="123" customFormat="1">
      <c r="B385" s="120" t="e">
        <f>IF(FN_MC!#REF!="","*",FN_MC!#REF!)</f>
        <v>#REF!</v>
      </c>
      <c r="C385" s="121" t="e">
        <f>IF(FN_MC!#REF!="","*",FN_MC!#REF!)</f>
        <v>#REF!</v>
      </c>
      <c r="D385" s="121" t="e">
        <f>IF(FN_MC!#REF!="","*",FN_MC!#REF!)</f>
        <v>#REF!</v>
      </c>
      <c r="E385" s="121" t="e">
        <f>IF(FN_MC!#REF!="","*",FN_MC!#REF!)</f>
        <v>#REF!</v>
      </c>
      <c r="F385" s="137" t="e">
        <f>IF(FN_MC!#REF!="","*",FN_MC!#REF!)</f>
        <v>#REF!</v>
      </c>
      <c r="G385" s="121" t="e">
        <f>IF(FN_MC!#REF!="","*",FN_MC!#REF!)</f>
        <v>#REF!</v>
      </c>
      <c r="H385" s="121" t="e">
        <f>IF(FN_MC!#REF!="","*",FN_MC!#REF!)</f>
        <v>#REF!</v>
      </c>
      <c r="I385" s="121" t="e">
        <f>IF(FN_MC!#REF!="","*",FN_MC!#REF!)</f>
        <v>#REF!</v>
      </c>
      <c r="J385" s="122" t="e">
        <f>IF(FN_MC!#REF!="","*",FN_MC!#REF!)</f>
        <v>#REF!</v>
      </c>
      <c r="K385" s="134" t="e">
        <f>IF(FN_MC!#REF!="","*",FN_MC!#REF!)</f>
        <v>#REF!</v>
      </c>
    </row>
    <row r="386" spans="2:11" s="123" customFormat="1">
      <c r="B386" s="120" t="e">
        <f>IF(FN_MC!#REF!="","*",FN_MC!#REF!)</f>
        <v>#REF!</v>
      </c>
      <c r="C386" s="121" t="e">
        <f>IF(FN_MC!#REF!="","*",FN_MC!#REF!)</f>
        <v>#REF!</v>
      </c>
      <c r="D386" s="121" t="e">
        <f>IF(FN_MC!#REF!="","*",FN_MC!#REF!)</f>
        <v>#REF!</v>
      </c>
      <c r="E386" s="121" t="e">
        <f>IF(FN_MC!#REF!="","*",FN_MC!#REF!)</f>
        <v>#REF!</v>
      </c>
      <c r="F386" s="137" t="e">
        <f>IF(FN_MC!#REF!="","*",FN_MC!#REF!)</f>
        <v>#REF!</v>
      </c>
      <c r="G386" s="121" t="e">
        <f>IF(FN_MC!#REF!="","*",FN_MC!#REF!)</f>
        <v>#REF!</v>
      </c>
      <c r="H386" s="121" t="e">
        <f>IF(FN_MC!#REF!="","*",FN_MC!#REF!)</f>
        <v>#REF!</v>
      </c>
      <c r="I386" s="121" t="e">
        <f>IF(FN_MC!#REF!="","*",FN_MC!#REF!)</f>
        <v>#REF!</v>
      </c>
      <c r="J386" s="122" t="e">
        <f>IF(FN_MC!#REF!="","*",FN_MC!#REF!)</f>
        <v>#REF!</v>
      </c>
      <c r="K386" s="134" t="e">
        <f>IF(FN_MC!#REF!="","*",FN_MC!#REF!)</f>
        <v>#REF!</v>
      </c>
    </row>
    <row r="387" spans="2:11" s="123" customFormat="1">
      <c r="B387" s="120" t="e">
        <f>IF(FN_MC!#REF!="","*",FN_MC!#REF!)</f>
        <v>#REF!</v>
      </c>
      <c r="C387" s="121" t="e">
        <f>IF(FN_MC!#REF!="","*",FN_MC!#REF!)</f>
        <v>#REF!</v>
      </c>
      <c r="D387" s="121" t="e">
        <f>IF(FN_MC!#REF!="","*",FN_MC!#REF!)</f>
        <v>#REF!</v>
      </c>
      <c r="E387" s="121" t="e">
        <f>IF(FN_MC!#REF!="","*",FN_MC!#REF!)</f>
        <v>#REF!</v>
      </c>
      <c r="F387" s="137" t="e">
        <f>IF(FN_MC!#REF!="","*",FN_MC!#REF!)</f>
        <v>#REF!</v>
      </c>
      <c r="G387" s="121" t="e">
        <f>IF(FN_MC!#REF!="","*",FN_MC!#REF!)</f>
        <v>#REF!</v>
      </c>
      <c r="H387" s="121" t="e">
        <f>IF(FN_MC!#REF!="","*",FN_MC!#REF!)</f>
        <v>#REF!</v>
      </c>
      <c r="I387" s="121" t="e">
        <f>IF(FN_MC!#REF!="","*",FN_MC!#REF!)</f>
        <v>#REF!</v>
      </c>
      <c r="J387" s="122" t="e">
        <f>IF(FN_MC!#REF!="","*",FN_MC!#REF!)</f>
        <v>#REF!</v>
      </c>
      <c r="K387" s="134" t="e">
        <f>IF(FN_MC!#REF!="","*",FN_MC!#REF!)</f>
        <v>#REF!</v>
      </c>
    </row>
    <row r="388" spans="2:11" s="123" customFormat="1">
      <c r="B388" s="120" t="e">
        <f>IF(FN_MC!#REF!="","*",FN_MC!#REF!)</f>
        <v>#REF!</v>
      </c>
      <c r="C388" s="121" t="e">
        <f>IF(FN_MC!#REF!="","*",FN_MC!#REF!)</f>
        <v>#REF!</v>
      </c>
      <c r="D388" s="121" t="e">
        <f>IF(FN_MC!#REF!="","*",FN_MC!#REF!)</f>
        <v>#REF!</v>
      </c>
      <c r="E388" s="121" t="e">
        <f>IF(FN_MC!#REF!="","*",FN_MC!#REF!)</f>
        <v>#REF!</v>
      </c>
      <c r="F388" s="137" t="e">
        <f>IF(FN_MC!#REF!="","*",FN_MC!#REF!)</f>
        <v>#REF!</v>
      </c>
      <c r="G388" s="121" t="e">
        <f>IF(FN_MC!#REF!="","*",FN_MC!#REF!)</f>
        <v>#REF!</v>
      </c>
      <c r="H388" s="121" t="e">
        <f>IF(FN_MC!#REF!="","*",FN_MC!#REF!)</f>
        <v>#REF!</v>
      </c>
      <c r="I388" s="121" t="e">
        <f>IF(FN_MC!#REF!="","*",FN_MC!#REF!)</f>
        <v>#REF!</v>
      </c>
      <c r="J388" s="122" t="e">
        <f>IF(FN_MC!#REF!="","*",FN_MC!#REF!)</f>
        <v>#REF!</v>
      </c>
      <c r="K388" s="134" t="e">
        <f>IF(FN_MC!#REF!="","*",FN_MC!#REF!)</f>
        <v>#REF!</v>
      </c>
    </row>
    <row r="389" spans="2:11" s="123" customFormat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-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-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-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-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-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-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-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-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-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-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-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-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-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-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-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-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-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-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-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-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-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-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-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-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-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-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-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-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-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-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-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-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-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-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-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-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-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-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-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-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-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-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-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-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-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-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-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-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-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-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-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-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-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-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-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-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-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-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-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-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-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-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-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-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-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-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-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-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-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-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-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-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-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-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-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-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-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-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-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-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-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-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-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-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-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-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-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-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-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-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-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-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-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-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-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-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-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-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-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-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-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-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-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-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-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-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-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-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-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-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-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-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-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-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-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-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-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-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-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-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-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-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-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-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-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-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-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-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-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-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-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-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-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-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-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-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-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-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-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-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-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-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-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-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-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-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-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-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-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-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-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-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-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-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-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-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-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-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-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-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-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-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-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-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-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-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-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-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-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-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-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-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-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-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-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-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-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-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-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-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-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-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-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-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-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-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>
      <c r="K3031" s="134" t="str">
        <f>IF(FN_MC!AD3119="","*",FN_MC!AD3119)</f>
        <v>*</v>
      </c>
    </row>
    <row r="3032" spans="2:11">
      <c r="K3032" s="134" t="str">
        <f>IF(FN_MC!AD3120="","*",FN_MC!AD3120)</f>
        <v>*</v>
      </c>
    </row>
    <row r="3033" spans="2:11">
      <c r="K3033" s="134" t="str">
        <f>IF(FN_MC!AD3121="","*",FN_MC!AD3121)</f>
        <v>*</v>
      </c>
    </row>
  </sheetData>
  <autoFilter ref="A2:K2" xr:uid="{5B07F0A6-D221-487A-AF23-2D062D586460}"/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topLeftCell="A3" workbookViewId="0">
      <selection activeCell="E16" sqref="E1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 ht="15" customHeight="1">
      <c r="A2" s="191"/>
      <c r="B2" s="399" t="s">
        <v>1832</v>
      </c>
      <c r="C2" s="399"/>
      <c r="D2" s="399"/>
      <c r="E2" s="399"/>
      <c r="F2" s="399"/>
      <c r="G2" s="399"/>
      <c r="H2" s="191"/>
    </row>
    <row r="3" spans="1:8" ht="15" customHeight="1">
      <c r="A3" s="191"/>
      <c r="B3" s="400"/>
      <c r="C3" s="400"/>
      <c r="D3" s="400"/>
      <c r="E3" s="400"/>
      <c r="F3" s="400"/>
      <c r="G3" s="400"/>
      <c r="H3" s="191"/>
    </row>
    <row r="4" spans="1:8" ht="40.5">
      <c r="A4" s="191"/>
      <c r="B4" s="318" t="s">
        <v>1833</v>
      </c>
      <c r="C4" s="318" t="s">
        <v>1834</v>
      </c>
      <c r="D4" s="318" t="s">
        <v>1835</v>
      </c>
      <c r="E4" s="318" t="s">
        <v>1836</v>
      </c>
      <c r="F4" s="318" t="s">
        <v>6</v>
      </c>
      <c r="G4" s="318" t="s">
        <v>1837</v>
      </c>
      <c r="H4" s="191"/>
    </row>
    <row r="5" spans="1:8">
      <c r="A5" s="191"/>
      <c r="B5" s="319" t="s">
        <v>1838</v>
      </c>
      <c r="C5" s="319">
        <v>309525</v>
      </c>
      <c r="D5" s="319" t="s">
        <v>1839</v>
      </c>
      <c r="E5" s="319" t="s">
        <v>844</v>
      </c>
      <c r="F5" s="319" t="s">
        <v>1840</v>
      </c>
      <c r="G5" s="320">
        <v>46296</v>
      </c>
      <c r="H5" s="191"/>
    </row>
    <row r="6" spans="1:8">
      <c r="A6" s="191"/>
      <c r="B6" s="319" t="s">
        <v>1841</v>
      </c>
      <c r="C6" s="319">
        <v>256875</v>
      </c>
      <c r="D6" s="319" t="s">
        <v>1842</v>
      </c>
      <c r="E6" s="319" t="s">
        <v>844</v>
      </c>
      <c r="F6" s="319" t="s">
        <v>1840</v>
      </c>
      <c r="G6" s="320">
        <v>46296</v>
      </c>
      <c r="H6" s="191"/>
    </row>
    <row r="7" spans="1:8">
      <c r="A7" s="191"/>
      <c r="B7" s="319" t="s">
        <v>1843</v>
      </c>
      <c r="C7" s="319">
        <v>257278</v>
      </c>
      <c r="D7" s="319" t="s">
        <v>1844</v>
      </c>
      <c r="E7" s="319" t="s">
        <v>835</v>
      </c>
      <c r="F7" s="319" t="s">
        <v>1316</v>
      </c>
      <c r="G7" s="320">
        <v>46235</v>
      </c>
      <c r="H7" s="191"/>
    </row>
    <row r="8" spans="1:8">
      <c r="A8" s="191"/>
      <c r="B8" s="319" t="s">
        <v>1845</v>
      </c>
      <c r="C8" s="319">
        <v>261794</v>
      </c>
      <c r="D8" s="319" t="s">
        <v>1846</v>
      </c>
      <c r="E8" s="319" t="s">
        <v>835</v>
      </c>
      <c r="F8" s="319" t="s">
        <v>1316</v>
      </c>
      <c r="G8" s="320">
        <v>46082</v>
      </c>
      <c r="H8" s="191"/>
    </row>
    <row r="9" spans="1:8">
      <c r="A9" s="191"/>
      <c r="B9" s="319" t="s">
        <v>1847</v>
      </c>
      <c r="C9" s="319">
        <v>257033</v>
      </c>
      <c r="D9" s="319" t="s">
        <v>1848</v>
      </c>
      <c r="E9" s="319" t="s">
        <v>835</v>
      </c>
      <c r="F9" s="319" t="s">
        <v>192</v>
      </c>
      <c r="G9" s="319" t="s">
        <v>1849</v>
      </c>
      <c r="H9" s="191"/>
    </row>
    <row r="10" spans="1:8">
      <c r="A10" s="191"/>
      <c r="B10" s="319" t="s">
        <v>1850</v>
      </c>
      <c r="C10" s="319">
        <v>396578</v>
      </c>
      <c r="D10" s="319" t="s">
        <v>1851</v>
      </c>
      <c r="E10" s="319" t="s">
        <v>835</v>
      </c>
      <c r="F10" s="319" t="s">
        <v>192</v>
      </c>
      <c r="G10" s="319" t="s">
        <v>1849</v>
      </c>
      <c r="H10" s="191"/>
    </row>
    <row r="11" spans="1:8">
      <c r="A11" s="191"/>
      <c r="B11" s="319"/>
      <c r="C11" s="319"/>
      <c r="D11" s="319"/>
      <c r="E11" s="319"/>
      <c r="F11" s="319"/>
      <c r="G11" s="320"/>
      <c r="H11" s="191"/>
    </row>
    <row r="12" spans="1:8">
      <c r="A12" s="191"/>
      <c r="B12" s="319"/>
      <c r="C12" s="319"/>
      <c r="D12" s="319"/>
      <c r="E12" s="319"/>
      <c r="F12" s="319"/>
      <c r="G12" s="319"/>
      <c r="H12" s="191"/>
    </row>
    <row r="13" spans="1:8">
      <c r="A13" s="191"/>
      <c r="B13" s="319"/>
      <c r="C13" s="319"/>
      <c r="D13" s="319"/>
      <c r="E13" s="319"/>
      <c r="F13" s="319"/>
      <c r="G13" s="319"/>
      <c r="H13" s="191"/>
    </row>
    <row r="14" spans="1:8">
      <c r="A14" s="191"/>
      <c r="B14" s="319"/>
      <c r="C14" s="319"/>
      <c r="D14" s="319"/>
      <c r="E14" s="319"/>
      <c r="F14" s="319"/>
      <c r="G14" s="319"/>
      <c r="H14" s="191"/>
    </row>
    <row r="15" spans="1:8">
      <c r="A15" s="191"/>
      <c r="B15" s="319"/>
      <c r="C15" s="319"/>
      <c r="D15" s="319"/>
      <c r="E15" s="319"/>
      <c r="F15" s="319"/>
      <c r="G15" s="319"/>
      <c r="H15" s="191"/>
    </row>
    <row r="16" spans="1:8">
      <c r="A16" s="191"/>
      <c r="B16" s="319"/>
      <c r="C16" s="319"/>
      <c r="D16" s="319"/>
      <c r="E16" s="319"/>
      <c r="F16" s="319"/>
      <c r="G16" s="319"/>
      <c r="H16" s="191"/>
    </row>
    <row r="17" spans="1:8">
      <c r="A17" s="191"/>
      <c r="B17" s="319"/>
      <c r="C17" s="319"/>
      <c r="D17" s="319"/>
      <c r="E17" s="319"/>
      <c r="F17" s="319"/>
      <c r="G17" s="319"/>
      <c r="H17" s="191"/>
    </row>
    <row r="18" spans="1:8">
      <c r="A18" s="191"/>
      <c r="B18" s="319"/>
      <c r="C18" s="319"/>
      <c r="D18" s="319"/>
      <c r="E18" s="319"/>
      <c r="F18" s="319"/>
      <c r="G18" s="319"/>
      <c r="H18" s="191"/>
    </row>
    <row r="19" spans="1:8">
      <c r="A19" s="191"/>
      <c r="B19" s="319"/>
      <c r="C19" s="319"/>
      <c r="D19" s="319"/>
      <c r="E19" s="319"/>
      <c r="F19" s="319"/>
      <c r="G19" s="319"/>
      <c r="H19" s="191"/>
    </row>
    <row r="20" spans="1:8">
      <c r="A20" s="191"/>
      <c r="B20" s="319"/>
      <c r="C20" s="319"/>
      <c r="D20" s="319"/>
      <c r="E20" s="319"/>
      <c r="F20" s="319"/>
      <c r="G20" s="319"/>
      <c r="H20" s="191"/>
    </row>
    <row r="21" spans="1:8">
      <c r="A21" s="191"/>
      <c r="B21" s="319"/>
      <c r="C21" s="319"/>
      <c r="D21" s="319"/>
      <c r="E21" s="319"/>
      <c r="F21" s="319"/>
      <c r="G21" s="319"/>
      <c r="H21" s="191"/>
    </row>
    <row r="22" spans="1:8">
      <c r="A22" s="191"/>
      <c r="B22" s="319"/>
      <c r="C22" s="319"/>
      <c r="D22" s="319"/>
      <c r="E22" s="319"/>
      <c r="F22" s="319"/>
      <c r="G22" s="319"/>
      <c r="H22" s="191"/>
    </row>
    <row r="23" spans="1:8">
      <c r="A23" s="191"/>
      <c r="B23" s="319"/>
      <c r="C23" s="319"/>
      <c r="D23" s="319"/>
      <c r="E23" s="319"/>
      <c r="F23" s="319"/>
      <c r="G23" s="319"/>
      <c r="H23" s="191"/>
    </row>
    <row r="24" spans="1:8">
      <c r="A24" s="191"/>
      <c r="B24" s="319"/>
      <c r="C24" s="319"/>
      <c r="D24" s="319"/>
      <c r="E24" s="319"/>
      <c r="F24" s="319"/>
      <c r="G24" s="319"/>
      <c r="H24" s="191"/>
    </row>
    <row r="25" spans="1:8">
      <c r="A25" s="191"/>
      <c r="B25" s="319"/>
      <c r="C25" s="319"/>
      <c r="D25" s="319"/>
      <c r="E25" s="319"/>
      <c r="F25" s="319"/>
      <c r="G25" s="319"/>
      <c r="H25" s="191"/>
    </row>
    <row r="26" spans="1:8">
      <c r="A26" s="191"/>
      <c r="B26" s="319"/>
      <c r="C26" s="319"/>
      <c r="D26" s="319"/>
      <c r="E26" s="319"/>
      <c r="F26" s="319"/>
      <c r="G26" s="319"/>
      <c r="H26" s="191"/>
    </row>
    <row r="27" spans="1:8">
      <c r="A27" s="191"/>
      <c r="B27" s="319"/>
      <c r="C27" s="319"/>
      <c r="D27" s="319"/>
      <c r="E27" s="319"/>
      <c r="F27" s="319"/>
      <c r="G27" s="319"/>
      <c r="H27" s="191"/>
    </row>
    <row r="28" spans="1:8">
      <c r="A28" s="191"/>
      <c r="B28" s="319"/>
      <c r="C28" s="319"/>
      <c r="D28" s="319"/>
      <c r="E28" s="319"/>
      <c r="F28" s="319"/>
      <c r="G28" s="319"/>
      <c r="H28" s="191"/>
    </row>
    <row r="29" spans="1:8">
      <c r="A29" s="191"/>
      <c r="B29" s="319"/>
      <c r="C29" s="319"/>
      <c r="D29" s="319"/>
      <c r="E29" s="319"/>
      <c r="F29" s="319"/>
      <c r="G29" s="319"/>
      <c r="H29" s="191"/>
    </row>
    <row r="30" spans="1:8">
      <c r="A30" s="191"/>
      <c r="B30" s="319"/>
      <c r="C30" s="319"/>
      <c r="D30" s="319"/>
      <c r="E30" s="319"/>
      <c r="F30" s="319"/>
      <c r="G30" s="319"/>
      <c r="H30" s="191"/>
    </row>
    <row r="31" spans="1:8">
      <c r="A31" s="191"/>
      <c r="B31" s="319"/>
      <c r="C31" s="319"/>
      <c r="D31" s="319"/>
      <c r="E31" s="319"/>
      <c r="F31" s="319"/>
      <c r="G31" s="319"/>
      <c r="H31" s="191"/>
    </row>
    <row r="32" spans="1:8">
      <c r="A32" s="191"/>
      <c r="B32" s="319"/>
      <c r="C32" s="319"/>
      <c r="D32" s="319"/>
      <c r="E32" s="319"/>
      <c r="F32" s="319"/>
      <c r="G32" s="319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C6" sqref="C6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401" t="s">
        <v>1852</v>
      </c>
      <c r="D1" s="401"/>
      <c r="E1" s="401"/>
      <c r="F1" s="401"/>
      <c r="G1" s="401"/>
      <c r="H1" s="401"/>
    </row>
    <row r="2" spans="3:8" ht="15" customHeight="1">
      <c r="C2" s="401"/>
      <c r="D2" s="401"/>
      <c r="E2" s="401"/>
      <c r="F2" s="401"/>
      <c r="G2" s="401"/>
      <c r="H2" s="401"/>
    </row>
    <row r="3" spans="3:8" ht="15" customHeight="1">
      <c r="C3" s="315" t="s">
        <v>702</v>
      </c>
      <c r="D3" s="315" t="s">
        <v>1853</v>
      </c>
      <c r="E3" s="315" t="s">
        <v>1854</v>
      </c>
      <c r="F3" s="315" t="s">
        <v>1855</v>
      </c>
      <c r="G3" s="315" t="s">
        <v>1856</v>
      </c>
      <c r="H3" s="315" t="s">
        <v>1857</v>
      </c>
    </row>
    <row r="4" spans="3:8" ht="15" customHeight="1">
      <c r="C4" s="316" t="s">
        <v>835</v>
      </c>
      <c r="D4" s="316">
        <v>9322</v>
      </c>
      <c r="E4" s="321">
        <v>46000</v>
      </c>
      <c r="F4" s="316">
        <v>9000</v>
      </c>
      <c r="G4" s="316"/>
      <c r="H4" s="316"/>
    </row>
    <row r="5" spans="3:8">
      <c r="C5" s="316" t="s">
        <v>835</v>
      </c>
      <c r="D5" s="316">
        <v>7671</v>
      </c>
      <c r="E5" s="321">
        <v>46000</v>
      </c>
      <c r="F5" s="316">
        <v>9000</v>
      </c>
      <c r="G5" s="316"/>
      <c r="H5" s="316"/>
    </row>
    <row r="6" spans="3:8">
      <c r="C6" s="316" t="s">
        <v>835</v>
      </c>
      <c r="D6" s="316">
        <v>7672</v>
      </c>
      <c r="E6" s="321">
        <v>46000</v>
      </c>
      <c r="F6" s="325" t="s">
        <v>1858</v>
      </c>
      <c r="G6" s="316"/>
      <c r="H6" s="316"/>
    </row>
    <row r="7" spans="3:8">
      <c r="C7" s="316" t="s">
        <v>844</v>
      </c>
      <c r="D7" s="316">
        <v>7632</v>
      </c>
      <c r="E7" s="321">
        <v>45996</v>
      </c>
      <c r="F7" s="337" t="s">
        <v>1859</v>
      </c>
      <c r="G7" s="316"/>
      <c r="H7" s="316"/>
    </row>
    <row r="8" spans="3:8">
      <c r="C8" s="316" t="s">
        <v>844</v>
      </c>
      <c r="D8" s="316">
        <v>9414</v>
      </c>
      <c r="E8" s="321">
        <v>45996</v>
      </c>
      <c r="F8" s="316">
        <v>5500</v>
      </c>
      <c r="G8" s="316"/>
      <c r="H8" s="316"/>
    </row>
    <row r="9" spans="3:8">
      <c r="C9" s="316"/>
      <c r="D9" s="316"/>
      <c r="E9" s="316"/>
      <c r="F9" s="316"/>
      <c r="G9" s="316"/>
      <c r="H9" s="316"/>
    </row>
    <row r="10" spans="3:8">
      <c r="C10" s="316"/>
      <c r="D10" s="316"/>
      <c r="E10" s="316"/>
      <c r="F10" s="316"/>
      <c r="G10" s="316"/>
      <c r="H10" s="316"/>
    </row>
    <row r="11" spans="3:8">
      <c r="C11" s="316"/>
      <c r="D11" s="316"/>
      <c r="E11" s="316"/>
      <c r="F11" s="316"/>
      <c r="G11" s="316"/>
      <c r="H11" s="316"/>
    </row>
    <row r="12" spans="3:8">
      <c r="C12" s="316"/>
      <c r="D12" s="316"/>
      <c r="E12" s="316"/>
      <c r="F12" s="316"/>
      <c r="G12" s="316"/>
      <c r="H12" s="316"/>
    </row>
    <row r="13" spans="3:8">
      <c r="C13" s="316"/>
      <c r="D13" s="316"/>
      <c r="E13" s="316"/>
      <c r="F13" s="316"/>
      <c r="G13" s="316"/>
      <c r="H13" s="316"/>
    </row>
    <row r="14" spans="3:8">
      <c r="C14" s="316"/>
      <c r="D14" s="316"/>
      <c r="E14" s="316"/>
      <c r="F14" s="316"/>
      <c r="G14" s="316"/>
      <c r="H14" s="316"/>
    </row>
    <row r="15" spans="3:8">
      <c r="C15" s="316"/>
      <c r="D15" s="316"/>
      <c r="E15" s="316"/>
      <c r="F15" s="316"/>
      <c r="G15" s="316"/>
      <c r="H15" s="316"/>
    </row>
    <row r="16" spans="3:8">
      <c r="C16" s="316"/>
      <c r="D16" s="316"/>
      <c r="E16" s="316"/>
      <c r="F16" s="316"/>
      <c r="G16" s="316"/>
      <c r="H16" s="316"/>
    </row>
    <row r="17" spans="3:8">
      <c r="C17" s="316"/>
      <c r="D17" s="316"/>
      <c r="E17" s="316"/>
      <c r="F17" s="316"/>
      <c r="G17" s="316"/>
      <c r="H17" s="316"/>
    </row>
    <row r="18" spans="3:8">
      <c r="C18" s="316"/>
      <c r="D18" s="316"/>
      <c r="E18" s="316"/>
      <c r="F18" s="316"/>
      <c r="G18" s="316"/>
      <c r="H18" s="316"/>
    </row>
    <row r="19" spans="3:8">
      <c r="C19" s="316"/>
      <c r="D19" s="316"/>
      <c r="E19" s="316"/>
      <c r="F19" s="316"/>
      <c r="G19" s="316"/>
      <c r="H19" s="316"/>
    </row>
    <row r="20" spans="3:8">
      <c r="C20" s="316"/>
      <c r="D20" s="316"/>
      <c r="E20" s="316"/>
      <c r="F20" s="316"/>
      <c r="G20" s="316"/>
      <c r="H20" s="316"/>
    </row>
    <row r="21" spans="3:8">
      <c r="C21" s="316"/>
      <c r="D21" s="316"/>
      <c r="E21" s="316"/>
      <c r="F21" s="316"/>
      <c r="G21" s="316"/>
      <c r="H21" s="316"/>
    </row>
    <row r="22" spans="3:8">
      <c r="C22" s="316"/>
      <c r="D22" s="316"/>
      <c r="E22" s="316"/>
      <c r="F22" s="316"/>
      <c r="G22" s="316"/>
      <c r="H22" s="316"/>
    </row>
    <row r="23" spans="3:8">
      <c r="C23" s="316"/>
      <c r="D23" s="316"/>
      <c r="E23" s="316"/>
      <c r="F23" s="316"/>
      <c r="G23" s="316"/>
      <c r="H23" s="316"/>
    </row>
    <row r="24" spans="3:8">
      <c r="C24" s="316"/>
      <c r="D24" s="316"/>
      <c r="E24" s="316"/>
      <c r="F24" s="316"/>
      <c r="G24" s="316"/>
      <c r="H24" s="316"/>
    </row>
    <row r="25" spans="3:8">
      <c r="C25" s="316"/>
      <c r="D25" s="316"/>
      <c r="E25" s="316"/>
      <c r="F25" s="316"/>
      <c r="G25" s="316"/>
      <c r="H25" s="316"/>
    </row>
    <row r="26" spans="3:8">
      <c r="C26" s="316"/>
      <c r="D26" s="316"/>
      <c r="E26" s="316"/>
      <c r="F26" s="316"/>
      <c r="G26" s="316"/>
      <c r="H26" s="316"/>
    </row>
    <row r="27" spans="3:8">
      <c r="C27" s="316"/>
      <c r="D27" s="316"/>
      <c r="E27" s="316"/>
      <c r="F27" s="316"/>
      <c r="G27" s="316"/>
      <c r="H27" s="316"/>
    </row>
    <row r="28" spans="3:8">
      <c r="C28" s="316"/>
      <c r="D28" s="316"/>
      <c r="E28" s="316"/>
      <c r="F28" s="316"/>
      <c r="G28" s="316"/>
      <c r="H28" s="316"/>
    </row>
    <row r="29" spans="3:8">
      <c r="C29" s="316"/>
      <c r="D29" s="316"/>
      <c r="E29" s="316"/>
      <c r="F29" s="316"/>
      <c r="G29" s="316"/>
      <c r="H29" s="316"/>
    </row>
    <row r="30" spans="3:8">
      <c r="C30" s="316"/>
      <c r="D30" s="316"/>
      <c r="E30" s="316"/>
      <c r="F30" s="316"/>
      <c r="G30" s="316"/>
      <c r="H30" s="316"/>
    </row>
    <row r="31" spans="3:8">
      <c r="C31" s="316"/>
      <c r="D31" s="316"/>
      <c r="E31" s="316"/>
      <c r="F31" s="316"/>
      <c r="G31" s="316"/>
      <c r="H31" s="316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35B8057-A6FC-48F0-8540-A0EDDC75B87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2025-12-23T16:27:52Z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