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491" documentId="8_{B6337239-1A00-434D-AAD0-422EA1FEB5AE}" xr6:coauthVersionLast="47" xr6:coauthVersionMax="47" xr10:uidLastSave="{1C184E61-4A1C-42AB-9B1D-25CE0C2771D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6" i="1" l="1" a="1"/>
  <c r="N216" i="1" s="1"/>
  <c r="M216" i="1" a="1"/>
  <c r="M21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N215" i="1" a="1"/>
  <c r="N215" i="1" s="1"/>
  <c r="M215" i="1" a="1"/>
  <c r="M215" i="1" s="1"/>
  <c r="M221" i="1" a="1"/>
  <c r="M221" i="1" s="1"/>
  <c r="N221" i="1" a="1"/>
  <c r="N221" i="1" s="1"/>
  <c r="M222" i="1" a="1"/>
  <c r="M222" i="1" s="1"/>
  <c r="M223" i="1" a="1"/>
  <c r="M223" i="1" s="1"/>
  <c r="N223" i="1" a="1"/>
  <c r="N223" i="1" s="1"/>
  <c r="N226" i="1" a="1"/>
  <c r="N226" i="1" s="1"/>
  <c r="M226" i="1" a="1"/>
  <c r="M226" i="1" s="1"/>
  <c r="N219" i="1" a="1"/>
  <c r="N219" i="1" s="1"/>
  <c r="M219" i="1" a="1"/>
  <c r="M219" i="1" s="1"/>
  <c r="N208" i="1" a="1"/>
  <c r="N208" i="1" s="1"/>
  <c r="M208" i="1" a="1"/>
  <c r="M208" i="1" s="1"/>
  <c r="N207" i="1" a="1"/>
  <c r="N207" i="1" s="1"/>
  <c r="M207" i="1" a="1"/>
  <c r="M207" i="1" s="1"/>
  <c r="N206" i="1" a="1"/>
  <c r="N206" i="1" s="1"/>
  <c r="M206" i="1" a="1"/>
  <c r="M206" i="1" s="1"/>
  <c r="N212" i="1" a="1"/>
  <c r="N212" i="1" s="1"/>
  <c r="M212" i="1" a="1"/>
  <c r="M212" i="1" s="1"/>
  <c r="M211" i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 s="1"/>
  <c r="D289" i="12" s="1"/>
  <c r="N292" i="1" a="1"/>
  <c r="N292" i="1"/>
  <c r="M292" i="1" a="1"/>
  <c r="M292" i="1"/>
  <c r="T291" i="1" a="1"/>
  <c r="T291" i="1" s="1"/>
  <c r="E288" i="12" s="1"/>
  <c r="S291" i="1" a="1"/>
  <c r="S291" i="1" s="1"/>
  <c r="D288" i="12" s="1"/>
  <c r="N291" i="1" a="1"/>
  <c r="N291" i="1"/>
  <c r="M291" i="1" a="1"/>
  <c r="M291" i="1" s="1"/>
  <c r="T290" i="1" a="1"/>
  <c r="T290" i="1"/>
  <c r="S290" i="1" a="1"/>
  <c r="S290" i="1"/>
  <c r="N290" i="1" a="1"/>
  <c r="N290" i="1" s="1"/>
  <c r="M290" i="1" a="1"/>
  <c r="M290" i="1"/>
  <c r="T289" i="1" a="1"/>
  <c r="T289" i="1"/>
  <c r="S289" i="1" a="1"/>
  <c r="S289" i="1" s="1"/>
  <c r="D286" i="12" s="1"/>
  <c r="N289" i="1" a="1"/>
  <c r="N289" i="1"/>
  <c r="M289" i="1" a="1"/>
  <c r="M289" i="1"/>
  <c r="T288" i="1" a="1"/>
  <c r="T288" i="1" s="1"/>
  <c r="E285" i="12" s="1"/>
  <c r="S288" i="1" a="1"/>
  <c r="S288" i="1"/>
  <c r="N288" i="1" a="1"/>
  <c r="N288" i="1"/>
  <c r="M288" i="1" a="1"/>
  <c r="M288" i="1" s="1"/>
  <c r="T287" i="1" a="1"/>
  <c r="T287" i="1"/>
  <c r="S287" i="1" a="1"/>
  <c r="S287" i="1"/>
  <c r="N287" i="1" a="1"/>
  <c r="N287" i="1" s="1"/>
  <c r="L284" i="12" s="1"/>
  <c r="M287" i="1" a="1"/>
  <c r="M287" i="1"/>
  <c r="M120" i="1" a="1"/>
  <c r="M120" i="1"/>
  <c r="T119" i="1" a="1"/>
  <c r="T119" i="1" s="1"/>
  <c r="E116" i="12" s="1"/>
  <c r="S119" i="1" a="1"/>
  <c r="S119" i="1"/>
  <c r="N119" i="1" a="1"/>
  <c r="N119" i="1"/>
  <c r="M119" i="1" a="1"/>
  <c r="M119" i="1" s="1"/>
  <c r="K116" i="12" s="1"/>
  <c r="T118" i="1" a="1"/>
  <c r="T118" i="1"/>
  <c r="S118" i="1" a="1"/>
  <c r="S118" i="1"/>
  <c r="N118" i="1" a="1"/>
  <c r="N118" i="1" s="1"/>
  <c r="L115" i="12" s="1"/>
  <c r="M118" i="1" a="1"/>
  <c r="M118" i="1"/>
  <c r="T117" i="1" a="1"/>
  <c r="T117" i="1"/>
  <c r="S117" i="1" a="1"/>
  <c r="S117" i="1" s="1"/>
  <c r="D114" i="12" s="1"/>
  <c r="N117" i="1" a="1"/>
  <c r="N117" i="1"/>
  <c r="M117" i="1" a="1"/>
  <c r="M117" i="1"/>
  <c r="T116" i="1" a="1"/>
  <c r="T116" i="1" s="1"/>
  <c r="E113" i="12" s="1"/>
  <c r="S116" i="1" a="1"/>
  <c r="S116" i="1"/>
  <c r="M116" i="1" a="1"/>
  <c r="M116" i="1"/>
  <c r="T115" i="1" a="1"/>
  <c r="T115" i="1" s="1"/>
  <c r="E112" i="12" s="1"/>
  <c r="S115" i="1" a="1"/>
  <c r="S115" i="1"/>
  <c r="N115" i="1" a="1"/>
  <c r="N115" i="1"/>
  <c r="M115" i="1" a="1"/>
  <c r="M115" i="1" s="1"/>
  <c r="K112" i="12" s="1"/>
  <c r="T114" i="1" a="1"/>
  <c r="T114" i="1"/>
  <c r="S114" i="1" a="1"/>
  <c r="S114" i="1"/>
  <c r="T113" i="1" a="1"/>
  <c r="T113" i="1" s="1"/>
  <c r="E110" i="12" s="1"/>
  <c r="S113" i="1" a="1"/>
  <c r="S113" i="1"/>
  <c r="T112" i="1" a="1"/>
  <c r="T112" i="1"/>
  <c r="S112" i="1" a="1"/>
  <c r="S112" i="1" s="1"/>
  <c r="D109" i="12" s="1"/>
  <c r="N112" i="1" a="1"/>
  <c r="N112" i="1"/>
  <c r="M112" i="1" a="1"/>
  <c r="M112" i="1"/>
  <c r="T111" i="1" a="1"/>
  <c r="T111" i="1" s="1"/>
  <c r="E108" i="12" s="1"/>
  <c r="S111" i="1" a="1"/>
  <c r="S111" i="1"/>
  <c r="N111" i="1" a="1"/>
  <c r="N111" i="1"/>
  <c r="M111" i="1" a="1"/>
  <c r="M111" i="1" s="1"/>
  <c r="K108" i="12" s="1"/>
  <c r="T110" i="1" a="1"/>
  <c r="T110" i="1"/>
  <c r="S110" i="1" a="1"/>
  <c r="S110" i="1"/>
  <c r="N110" i="1" a="1"/>
  <c r="N110" i="1" s="1"/>
  <c r="L107" i="12" s="1"/>
  <c r="M110" i="1" a="1"/>
  <c r="M110" i="1"/>
  <c r="T109" i="1" a="1"/>
  <c r="T109" i="1"/>
  <c r="S109" i="1" a="1"/>
  <c r="S109" i="1" s="1"/>
  <c r="D106" i="12" s="1"/>
  <c r="N109" i="1" a="1"/>
  <c r="N109" i="1"/>
  <c r="T108" i="1" a="1"/>
  <c r="T108" i="1"/>
  <c r="S108" i="1" a="1"/>
  <c r="S108" i="1" s="1"/>
  <c r="D105" i="12" s="1"/>
  <c r="T107" i="1" a="1"/>
  <c r="T107" i="1"/>
  <c r="S107" i="1" a="1"/>
  <c r="S107" i="1"/>
  <c r="M107" i="1" a="1"/>
  <c r="M107" i="1" s="1"/>
  <c r="K104" i="12" s="1"/>
  <c r="T106" i="1" a="1"/>
  <c r="T106" i="1"/>
  <c r="S106" i="1" a="1"/>
  <c r="S106" i="1"/>
  <c r="N106" i="1" a="1"/>
  <c r="N106" i="1" s="1"/>
  <c r="L103" i="12" s="1"/>
  <c r="M106" i="1" a="1"/>
  <c r="M106" i="1"/>
  <c r="T105" i="1" a="1"/>
  <c r="T105" i="1"/>
  <c r="S105" i="1" a="1"/>
  <c r="S105" i="1" s="1"/>
  <c r="D102" i="12" s="1"/>
  <c r="N105" i="1" a="1"/>
  <c r="N105" i="1" s="1"/>
  <c r="L102" i="12" s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 s="1"/>
  <c r="D100" i="12" s="1"/>
  <c r="T102" i="1" a="1"/>
  <c r="T102" i="1" s="1"/>
  <c r="E99" i="12" s="1"/>
  <c r="S102" i="1" a="1"/>
  <c r="S102" i="1" s="1"/>
  <c r="D99" i="12" s="1"/>
  <c r="T101" i="1" a="1"/>
  <c r="T101" i="1" s="1"/>
  <c r="E98" i="12" s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 s="1"/>
  <c r="E96" i="12" s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 s="1"/>
  <c r="K93" i="12" s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T222" i="1" a="1"/>
  <c r="T222" i="1" s="1"/>
  <c r="S222" i="1" a="1"/>
  <c r="S222" i="1" s="1"/>
  <c r="D219" i="12" s="1"/>
  <c r="T221" i="1" a="1"/>
  <c r="T221" i="1" s="1"/>
  <c r="S221" i="1" a="1"/>
  <c r="S221" i="1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T216" i="1" a="1"/>
  <c r="T216" i="1" s="1"/>
  <c r="S216" i="1" a="1"/>
  <c r="S216" i="1" s="1"/>
  <c r="T215" i="1" a="1"/>
  <c r="T215" i="1" s="1"/>
  <c r="S215" i="1" a="1"/>
  <c r="S215" i="1" s="1"/>
  <c r="D212" i="12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L63" i="12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AN58" i="1" s="1"/>
  <c r="M58" i="1" a="1"/>
  <c r="M58" i="1" s="1"/>
  <c r="AM58" i="1" s="1"/>
  <c r="T57" i="1" a="1"/>
  <c r="T57" i="1" s="1"/>
  <c r="E54" i="12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E53" i="12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D188" i="12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K169" i="12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K115" i="12"/>
  <c r="L116" i="12"/>
  <c r="K113" i="12"/>
  <c r="D103" i="12"/>
  <c r="D112" i="12"/>
  <c r="K107" i="12"/>
  <c r="L106" i="12"/>
  <c r="K98" i="12"/>
  <c r="L108" i="12"/>
  <c r="K96" i="12"/>
  <c r="L288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L285" i="12"/>
  <c r="R288" i="1"/>
  <c r="D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L112" i="12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H199" i="12"/>
  <c r="H200" i="12"/>
  <c r="H201" i="12"/>
  <c r="H202" i="12"/>
  <c r="H203" i="12"/>
  <c r="H204" i="12"/>
  <c r="H205" i="12"/>
  <c r="H206" i="12"/>
  <c r="H207" i="12"/>
  <c r="H208" i="12"/>
  <c r="H209" i="12"/>
  <c r="F213" i="1"/>
  <c r="H210" i="12" s="1"/>
  <c r="F214" i="1"/>
  <c r="H211" i="12" s="1"/>
  <c r="H212" i="12"/>
  <c r="H213" i="12"/>
  <c r="H214" i="12"/>
  <c r="H215" i="12"/>
  <c r="H216" i="12"/>
  <c r="H217" i="12"/>
  <c r="H218" i="12"/>
  <c r="H219" i="12"/>
  <c r="H220" i="12"/>
  <c r="F224" i="1"/>
  <c r="H221" i="12" s="1"/>
  <c r="F225" i="1"/>
  <c r="H222" i="12" s="1"/>
  <c r="H223" i="12"/>
  <c r="H224" i="12"/>
  <c r="H225" i="12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13" i="1"/>
  <c r="AJ214" i="1"/>
  <c r="AJ224" i="1"/>
  <c r="AJ225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F158" i="13"/>
  <c r="K421" i="12"/>
  <c r="K418" i="12"/>
  <c r="F389" i="13"/>
  <c r="G316" i="11"/>
  <c r="F281" i="13"/>
  <c r="F280" i="13"/>
  <c r="F278" i="13"/>
  <c r="F275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0" i="12" s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3" i="12" s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S204" i="12" s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S205" i="12" s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6" i="12" s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S207" i="12" s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6" i="12" s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S217" i="12" s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19" i="12" s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53" i="1" l="1"/>
  <c r="K288" i="12"/>
  <c r="F277" i="13"/>
  <c r="K285" i="12"/>
  <c r="F274" i="13"/>
  <c r="G221" i="1"/>
  <c r="R221" i="1"/>
  <c r="S218" i="12" s="1"/>
  <c r="AM60" i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Q226" i="1" s="1"/>
  <c r="BR223" i="1"/>
  <c r="BS220" i="1"/>
  <c r="AI220" i="1"/>
  <c r="BS217" i="1"/>
  <c r="BR214" i="1"/>
  <c r="BR211" i="1"/>
  <c r="BR208" i="1"/>
  <c r="BQ208" i="1" s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AI177" i="1"/>
  <c r="AI230" i="1"/>
  <c r="BB230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AI208" i="1"/>
  <c r="AI199" i="1"/>
  <c r="BB199" i="1" s="1"/>
  <c r="AI176" i="1"/>
  <c r="AI165" i="1"/>
  <c r="R245" i="1"/>
  <c r="R263" i="1"/>
  <c r="R257" i="1"/>
  <c r="R251" i="1"/>
  <c r="AI238" i="1"/>
  <c r="BB238" i="1" s="1"/>
  <c r="AI217" i="1"/>
  <c r="AI211" i="1"/>
  <c r="AI188" i="1"/>
  <c r="AI180" i="1"/>
  <c r="AI146" i="1"/>
  <c r="BQ352" i="1"/>
  <c r="BQ349" i="1"/>
  <c r="BQ340" i="1"/>
  <c r="BQ337" i="1"/>
  <c r="BQ334" i="1"/>
  <c r="BQ331" i="1"/>
  <c r="AI227" i="1"/>
  <c r="AI221" i="1"/>
  <c r="AI206" i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Q215" i="1" s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Q203" i="1" s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Q219" i="1" s="1"/>
  <c r="BR216" i="1"/>
  <c r="BR213" i="1"/>
  <c r="BR210" i="1"/>
  <c r="BQ210" i="1" s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AI225" i="1"/>
  <c r="BB225" i="1" s="1"/>
  <c r="AI222" i="1"/>
  <c r="AI219" i="1"/>
  <c r="AI216" i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7" i="1"/>
  <c r="BQ225" i="1"/>
  <c r="BQ224" i="1"/>
  <c r="BQ222" i="1"/>
  <c r="BQ221" i="1"/>
  <c r="BQ218" i="1"/>
  <c r="BQ217" i="1"/>
  <c r="BQ214" i="1"/>
  <c r="BQ213" i="1"/>
  <c r="BQ212" i="1"/>
  <c r="BQ207" i="1"/>
  <c r="BQ205" i="1"/>
  <c r="BQ204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02" i="1" l="1"/>
  <c r="AJ202" i="1"/>
  <c r="BB215" i="1"/>
  <c r="AJ215" i="1"/>
  <c r="BQ223" i="1"/>
  <c r="BB223" i="1"/>
  <c r="AJ223" i="1"/>
  <c r="BQ196" i="1"/>
  <c r="BB222" i="1"/>
  <c r="AJ222" i="1"/>
  <c r="BQ216" i="1"/>
  <c r="BB216" i="1"/>
  <c r="AJ216" i="1"/>
  <c r="BB217" i="1"/>
  <c r="AJ217" i="1"/>
  <c r="BB227" i="1"/>
  <c r="AJ227" i="1"/>
  <c r="BQ228" i="1"/>
  <c r="BB228" i="1"/>
  <c r="AJ228" i="1"/>
  <c r="BB226" i="1"/>
  <c r="AJ226" i="1"/>
  <c r="BB221" i="1"/>
  <c r="AJ221" i="1"/>
  <c r="BQ220" i="1"/>
  <c r="BB220" i="1"/>
  <c r="AJ220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<sst xmlns="http://schemas.openxmlformats.org/spreadsheetml/2006/main" count="8084" uniqueCount="1740">
  <si>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</si>
  <si>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</si>
  <si>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</si>
  <si>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</si>
  <si>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</si>
  <si>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</si>
  <si>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</si>
  <si>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</si>
  <si>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</si>
  <si>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</si>
  <si>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</si>
  <si>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</si>
  <si>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</si>
  <si>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</si>
  <si>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</si>
  <si>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</si>
  <si>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</si>
  <si>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</si>
  <si>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</si>
  <si>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</si>
  <si>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</si>
  <si>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</si>
  <si>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</si>
  <si>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</si>
  <si>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</si>
  <si>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</si>
  <si>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</si>
  <si>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</si>
  <si>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</si>
  <si>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</si>
  <si>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</si>
  <si>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</si>
  <si>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</si>
  <si>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</si>
  <si>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</si>
  <si>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</si>
  <si>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</si>
  <si>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</si>
  <si>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</si>
  <si>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</si>
  <si>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</si>
  <si>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</si>
  <si>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</si>
  <si>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</si>
  <si>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</si>
  <si>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</si>
  <si>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</si>
  <si>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</si>
  <si>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</si>
  <si>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</si>
  <si>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</si>
  <si>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</si>
  <si>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</si>
  <si>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</si>
  <si>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</si>
  <si>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</si>
  <si>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</si>
  <si>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</si>
  <si>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</si>
  <si>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</si>
  <si>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</si>
  <si>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</si>
  <si>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</si>
  <si>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</si>
  <si>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</si>
  <si>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</si>
  <si>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</si>
  <si>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</si>
  <si>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</si>
  <si>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</si>
  <si>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</si>
  <si>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</si>
  <si>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</si>
  <si>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</si>
  <si>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</si>
  <si>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</si>
  <si>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</si>
  <si>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</si>
  <si>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</si>
  <si>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</si>
  <si>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</si>
  <si>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</si>
  <si>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</si>
  <si>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</si>
  <si>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</si>
  <si>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</si>
  <si>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</si>
  <si>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</si>
  <si>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</si>
  <si>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</si>
  <si>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</si>
  <si>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</si>
  <si>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</si>
  <si>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</si>
  <si>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</si>
  <si>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</si>
  <si>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</si>
  <si>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</si>
  <si>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</si>
  <si>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</si>
  <si>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</si>
  <si>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</si>
  <si>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</si>
  <si>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</si>
  <si>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</si>
  <si>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</si>
  <si>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</si>
  <si>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</si>
  <si>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</si>
  <si>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</si>
  <si>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</si>
  <si>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</si>
  <si>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</si>
  <si>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</si>
  <si>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</si>
  <si>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</si>
  <si>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</si>
  <si>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</si>
  <si>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</si>
  <si>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</si>
  <si>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</si>
  <si>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</si>
  <si>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</si>
  <si>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</si>
  <si>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</si>
  <si>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</si>
  <si>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</si>
  <si>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</si>
  <si>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</si>
  <si>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</si>
  <si>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</si>
  <si>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</si>
  <si>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</si>
  <si>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</si>
  <si>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</si>
  <si>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</si>
  <si>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</si>
  <si>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</si>
  <si>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</si>
  <si>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</si>
  <si>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</si>
  <si>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</si>
  <si>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</si>
  <si>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</si>
  <si>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</si>
  <si>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</si>
  <si>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</si>
  <si>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</si>
  <si>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</si>
  <si>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</si>
  <si>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</si>
  <si>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</si>
  <si>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</si>
  <si>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</si>
  <si>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</si>
  <si>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</si>
  <si>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</si>
  <si>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</si>
  <si>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</si>
  <si>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</si>
  <si>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</si>
  <si>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</si>
  <si>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</si>
  <si>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</si>
  <si>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</si>
  <si>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</si>
  <si>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</si>
  <si>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</si>
  <si>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</si>
  <si>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</si>
  <si>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</si>
  <si>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</si>
  <si>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</si>
  <si>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</si>
  <si>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</si>
  <si>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</si>
  <si>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</si>
  <si>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</si>
  <si>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</si>
  <si>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</si>
  <si>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</si>
  <si>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</si>
  <si>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</si>
  <si>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</si>
  <si>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</si>
  <si>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</si>
  <si>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</si>
  <si>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</si>
  <si>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</si>
  <si>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</si>
  <si>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</si>
  <si>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</si>
  <si>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</si>
  <si>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</si>
  <si>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</si>
  <si>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</si>
  <si>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</si>
  <si>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</si>
  <si>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</si>
  <si>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</si>
  <si>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</si>
  <si>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</si>
  <si>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</si>
  <si>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</si>
  <si>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</si>
  <si>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</si>
  <si>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</si>
  <si>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</si>
  <si>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</si>
  <si>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</si>
  <si>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</si>
  <si>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</si>
  <si>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</si>
  <si>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</si>
  <si>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</si>
  <si>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</si>
  <si>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</si>
  <si>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</si>
  <si>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</si>
  <si>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</si>
  <si>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</si>
  <si>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</si>
  <si>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</si>
  <si>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</si>
  <si>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</si>
  <si>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</si>
  <si>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</si>
  <si>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</si>
  <si>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</si>
  <si>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</si>
  <si>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</si>
  <si>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</si>
  <si>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</si>
  <si>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</si>
  <si>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</si>
  <si>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</si>
  <si>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</si>
  <si>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</si>
  <si>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</si>
  <si>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</si>
  <si>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</si>
  <si>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</si>
  <si>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</si>
  <si>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</si>
  <si>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</si>
  <si>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</si>
  <si>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</si>
  <si>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</si>
  <si>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</si>
  <si>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</si>
  <si>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</si>
  <si>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</si>
  <si>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</si>
  <si>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</si>
  <si>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</si>
  <si>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</si>
  <si>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</si>
  <si>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</si>
  <si>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</si>
  <si>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</si>
  <si>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</si>
  <si>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</si>
  <si>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</si>
  <si>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</si>
  <si>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</si>
  <si>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</si>
  <si>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</si>
  <si>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</si>
  <si>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</si>
  <si>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</si>
  <si>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</si>
  <si>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</si>
  <si>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</si>
  <si>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</si>
  <si>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</si>
  <si>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</si>
  <si>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</si>
  <si>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</si>
  <si>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</si>
  <si>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</si>
  <si>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</si>
  <si>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</si>
  <si>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</si>
  <si>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</si>
  <si>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</si>
  <si>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</si>
  <si>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</si>
  <si>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</si>
  <si>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</si>
  <si>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</si>
  <si>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</si>
  <si>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</si>
  <si>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</si>
  <si>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</si>
  <si>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</si>
  <si>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</si>
  <si>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</si>
  <si>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</si>
  <si>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</si>
  <si>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</si>
  <si>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</si>
  <si>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</si>
  <si>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</si>
  <si>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</si>
  <si>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</si>
  <si>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</si>
  <si>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</si>
  <si>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</si>
  <si>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</si>
  <si>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</si>
  <si>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</si>
  <si>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</si>
  <si>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</si>
  <si>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</si>
  <si>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</si>
  <si>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</si>
  <si>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</si>
  <si>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</si>
  <si>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</si>
  <si>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</si>
  <si>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</si>
  <si>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</si>
  <si>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</si>
  <si>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</si>
  <si>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</si>
  <si>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</si>
  <si>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</si>
  <si>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</si>
  <si>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</si>
  <si>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</si>
  <si>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</si>
  <si>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</si>
  <si>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</si>
  <si>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</si>
  <si>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</si>
  <si>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</si>
  <si>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</si>
  <si>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</si>
  <si>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</si>
  <si>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</si>
  <si>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</si>
  <si>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</si>
  <si>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</si>
  <si>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</si>
  <si>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</si>
  <si>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</si>
  <si>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</si>
  <si>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</si>
  <si>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</si>
  <si>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</si>
  <si>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</si>
  <si>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</si>
  <si>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</si>
  <si>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</si>
  <si>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</si>
  <si>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</si>
  <si>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</si>
  <si>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</si>
  <si>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</si>
  <si>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</si>
  <si>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</si>
  <si>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</si>
  <si>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</si>
  <si>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</si>
  <si>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</si>
  <si>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</si>
  <si>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</si>
  <si>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</si>
  <si>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</si>
  <si>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</si>
  <si>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</si>
  <si>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</si>
  <si>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</si>
  <si>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</si>
  <si>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</si>
  <si>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</si>
  <si>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</si>
  <si>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</si>
  <si>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</si>
  <si>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</si>
  <si>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</si>
  <si>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</si>
  <si>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</si>
  <si>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</si>
  <si>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</si>
  <si>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</si>
  <si>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</si>
  <si>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</si>
  <si>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</si>
  <si>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</si>
  <si>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</si>
  <si>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</si>
  <si>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</si>
  <si>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</si>
  <si>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</si>
  <si>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</si>
  <si>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</si>
  <si>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</si>
  <si>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</si>
  <si>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</si>
  <si>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</si>
  <si>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</si>
  <si>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</si>
  <si>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</si>
  <si>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</si>
  <si>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</si>
  <si>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</si>
  <si>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</si>
  <si>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</si>
  <si>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</si>
  <si>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</si>
  <si>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</si>
  <si>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</si>
  <si>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</si>
  <si>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</si>
  <si>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</si>
  <si>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</si>
  <si>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</si>
  <si>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</si>
  <si>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</si>
  <si>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</si>
  <si>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</si>
  <si>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</si>
  <si>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</si>
  <si>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</si>
  <si>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</si>
  <si>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</si>
  <si>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</si>
  <si>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</si>
  <si>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</si>
  <si>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</si>
  <si>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</si>
  <si>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</si>
  <si>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</si>
  <si>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</si>
  <si>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</si>
  <si>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</si>
  <si>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</si>
  <si>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</si>
  <si>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</si>
  <si>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</si>
  <si>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</si>
  <si>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</si>
  <si>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</si>
  <si>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</si>
  <si>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</si>
  <si>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</si>
  <si>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</si>
  <si>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</si>
  <si>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</si>
  <si>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</si>
  <si>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</si>
  <si>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</si>
  <si>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</si>
  <si>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</si>
  <si>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</si>
  <si>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</si>
  <si>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</si>
  <si>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</si>
  <si>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</si>
  <si>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</si>
  <si>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</si>
  <si>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</si>
  <si>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</si>
  <si>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</si>
  <si>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</si>
  <si>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</si>
  <si>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</si>
  <si>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</si>
  <si>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</si>
  <si>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</si>
  <si>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</si>
  <si>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</si>
  <si>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</si>
  <si>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</si>
  <si>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</si>
  <si>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</si>
  <si>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</si>
  <si>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</si>
  <si>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</si>
  <si>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</si>
  <si>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</si>
  <si>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</si>
  <si>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</si>
  <si>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</si>
  <si>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</si>
  <si>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</si>
  <si>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</si>
  <si>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</si>
  <si>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</si>
  <si>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</si>
  <si>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</si>
  <si>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</si>
  <si>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</si>
  <si>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</si>
  <si>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</si>
  <si>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</si>
  <si>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</si>
  <si>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</si>
  <si>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</si>
  <si>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</si>
  <si>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</si>
  <si>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</si>
  <si>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</si>
  <si>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</si>
  <si>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</si>
  <si>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</si>
  <si>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</si>
  <si>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</si>
  <si>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</si>
  <si>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</si>
  <si>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</si>
  <si>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</si>
  <si>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</si>
  <si>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</si>
  <si>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</si>
  <si>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</si>
  <si>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</si>
  <si>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</si>
  <si>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</si>
  <si>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</si>
  <si>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</si>
  <si>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</si>
  <si>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</si>
  <si>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</si>
  <si>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</si>
  <si>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</si>
  <si>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</si>
  <si>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</si>
  <si>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</si>
  <si>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</si>
  <si>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</si>
  <si>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</si>
  <si>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</si>
  <si>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</si>
  <si>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</si>
  <si>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</si>
  <si>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</si>
  <si>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</si>
  <si>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</si>
  <si>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</si>
  <si>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</si>
  <si>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</si>
  <si>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</si>
  <si>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</si>
  <si>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</si>
  <si>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</si>
  <si>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</si>
  <si>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</si>
  <si>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</si>
  <si>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</si>
  <si>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</si>
  <si>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</si>
  <si>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</si>
  <si>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</si>
  <si>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</si>
  <si>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</si>
  <si>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</si>
  <si>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</si>
  <si>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</si>
  <si>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</si>
  <si>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</si>
  <si>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</si>
  <si>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</si>
  <si>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</si>
  <si>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</si>
  <si>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</si>
  <si>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</si>
  <si>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</si>
  <si>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</si>
  <si>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</si>
  <si>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</si>
  <si>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</si>
  <si>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</si>
  <si>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</si>
  <si>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</si>
  <si>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</si>
  <si>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</si>
  <si>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</si>
  <si>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</si>
  <si>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</si>
  <si>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</si>
  <si>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</si>
  <si>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</si>
  <si>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</si>
  <si>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</si>
  <si>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</si>
  <si>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</si>
  <si>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</si>
  <si>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</si>
  <si>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</si>
  <si>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</si>
  <si>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</si>
  <si>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</si>
  <si>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</si>
  <si>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</si>
  <si>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</si>
  <si>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</si>
  <si>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</si>
  <si>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</si>
  <si>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</si>
  <si>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</si>
  <si>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</si>
  <si>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</si>
  <si>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</si>
  <si>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</si>
  <si>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</si>
  <si>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</si>
  <si>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</si>
  <si>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</si>
  <si>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</si>
  <si>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</si>
  <si>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</si>
  <si>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</si>
  <si>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</si>
  <si>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</si>
  <si>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</si>
  <si>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</si>
  <si>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</si>
  <si>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</si>
  <si>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</si>
  <si>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</si>
  <si>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</si>
  <si>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</si>
  <si>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</si>
  <si>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</si>
  <si>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</si>
  <si>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</si>
  <si>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</si>
  <si>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</si>
  <si>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</si>
  <si>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</si>
  <si>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</si>
  <si>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</si>
  <si>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</si>
  <si>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</si>
  <si>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</si>
  <si>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</si>
  <si>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</si>
  <si>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</si>
  <si>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</si>
  <si>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</si>
  <si>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</si>
  <si>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</si>
  <si>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</si>
  <si>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</si>
  <si>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</si>
  <si>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</si>
  <si>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</si>
  <si>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</si>
  <si>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</si>
  <si>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</si>
  <si>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</si>
  <si>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</si>
  <si>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</si>
  <si>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</si>
  <si>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</si>
  <si>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</si>
  <si>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</si>
  <si>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</si>
  <si>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</si>
  <si>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</si>
  <si>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</si>
  <si>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</si>
  <si>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</si>
  <si>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</si>
  <si>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</si>
  <si>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</si>
  <si>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</si>
  <si>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</si>
  <si>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</si>
  <si>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</si>
  <si>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</si>
  <si>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</si>
  <si>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</si>
  <si>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</si>
  <si>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</si>
  <si>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</si>
  <si>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</si>
  <si>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</si>
  <si>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</si>
  <si>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</si>
  <si>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</si>
  <si>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</si>
  <si>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</si>
  <si>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</si>
  <si>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</si>
  <si>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</si>
  <si>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</si>
  <si>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</si>
  <si>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</si>
  <si>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</si>
  <si>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</si>
  <si>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</si>
  <si>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</si>
  <si>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</si>
  <si>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</si>
  <si>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</si>
  <si>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</si>
  <si>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</si>
  <si>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</si>
  <si>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</si>
  <si>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</si>
  <si>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</si>
  <si>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</si>
  <si>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</si>
  <si>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</si>
  <si>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</si>
  <si>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</si>
  <si>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</si>
  <si>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</si>
  <si>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</si>
  <si>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</si>
  <si>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</si>
  <si>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</si>
  <si>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</si>
  <si>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</si>
  <si>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</si>
  <si>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</si>
  <si>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</si>
  <si>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</si>
  <si>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</si>
  <si>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</si>
  <si>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</si>
  <si>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</si>
  <si>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</si>
  <si>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</si>
  <si>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</si>
  <si>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</si>
  <si>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</si>
  <si>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</si>
  <si>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</si>
  <si>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</si>
  <si>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</si>
  <si>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</si>
  <si>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</si>
  <si>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</si>
  <si>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</si>
  <si>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</si>
  <si>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</si>
  <si>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</si>
  <si>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</si>
  <si>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</si>
  <si>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</si>
  <si>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</si>
  <si>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</si>
  <si>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</si>
  <si>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</si>
  <si>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</si>
  <si>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</si>
  <si>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</si>
  <si>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</si>
  <si>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</si>
  <si>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</si>
  <si>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</si>
  <si>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</si>
  <si>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</si>
  <si>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</si>
  <si>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</si>
  <si>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</si>
  <si>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</si>
  <si>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</si>
  <si>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</si>
  <si>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</si>
  <si>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</si>
  <si>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</si>
  <si>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</si>
  <si>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</si>
  <si>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</si>
  <si>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</si>
  <si>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</si>
  <si>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</si>
  <si>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</si>
  <si>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</si>
  <si>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</si>
  <si>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</si>
  <si>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</si>
  <si>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</si>
  <si>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</si>
  <si>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</si>
  <si>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</si>
  <si>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</si>
  <si>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</si>
  <si>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</si>
  <si>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</si>
  <si>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</si>
  <si>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</si>
  <si>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</si>
  <si>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</si>
  <si>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</si>
  <si>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</si>
  <si>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</si>
  <si>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</si>
  <si>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</si>
  <si>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</si>
  <si>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</si>
  <si>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</si>
  <si>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</si>
  <si>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</si>
  <si>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</si>
  <si>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</si>
  <si>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</si>
  <si>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</si>
  <si>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</si>
  <si>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</si>
  <si>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</si>
  <si>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</si>
  <si>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</si>
  <si>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</si>
  <si>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</si>
  <si>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</si>
  <si>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</si>
  <si>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</si>
  <si>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</si>
  <si>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</si>
  <si>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</si>
  <si>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</si>
  <si>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</si>
  <si>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</si>
  <si>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</si>
  <si>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</si>
  <si>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</si>
  <si>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</si>
  <si>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</si>
  <si>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</si>
  <si>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</si>
  <si>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</si>
  <si>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</si>
  <si>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</si>
  <si>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</si>
  <si>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</si>
  <si>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</si>
  <si>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</si>
  <si>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</si>
  <si>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</si>
  <si>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</si>
  <si>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</si>
  <si>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</si>
  <si>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</si>
  <si>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</si>
  <si>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</si>
  <si>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</si>
  <si>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</si>
  <si>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</si>
  <si>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</si>
  <si>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</si>
  <si>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</si>
  <si>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</si>
  <si>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</si>
  <si>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</si>
  <si>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</si>
  <si>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</si>
  <si>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</si>
  <si>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</si>
  <si>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</si>
  <si>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</si>
  <si>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</si>
  <si>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</si>
  <si>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</si>
  <si>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</si>
  <si>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</si>
  <si>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</si>
  <si>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</si>
  <si>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</si>
  <si>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</si>
  <si>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</si>
  <si>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</si>
  <si>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</si>
  <si>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</si>
  <si>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</si>
  <si>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</si>
  <si>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</si>
  <si>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</si>
  <si>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</si>
  <si>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</si>
  <si>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</si>
  <si>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</si>
  <si>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</si>
  <si>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</si>
  <si>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</si>
  <si>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</si>
  <si>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</si>
  <si>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</si>
  <si>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</si>
  <si>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</si>
  <si>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</si>
  <si>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</si>
  <si>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</si>
  <si>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</si>
  <si>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</si>
  <si>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</si>
  <si>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</si>
  <si>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</si>
  <si>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</si>
  <si>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</si>
  <si>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</si>
  <si>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</si>
  <si>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</si>
  <si>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</si>
  <si>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</si>
  <si>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</si>
  <si>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</si>
  <si>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</si>
  <si>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</si>
  <si>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</si>
  <si>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</si>
  <si>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</si>
  <si>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</si>
  <si>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</si>
  <si>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</si>
  <si>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</si>
  <si>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</si>
  <si>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</si>
  <si>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</si>
  <si>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</si>
  <si>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</si>
  <si>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</si>
  <si>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</si>
  <si>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</si>
  <si>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</si>
  <si>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</si>
  <si>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</si>
  <si>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</si>
  <si>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</si>
  <si>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</si>
  <si>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</si>
  <si>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</si>
  <si>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</si>
  <si>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</si>
  <si>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</si>
  <si>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</si>
  <si>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</si>
  <si>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</si>
  <si>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</si>
  <si>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</si>
  <si>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</si>
  <si>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</si>
  <si>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</si>
  <si>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</si>
  <si>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</si>
  <si>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</si>
  <si>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</si>
  <si>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</si>
  <si>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</si>
  <si>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</si>
  <si>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</si>
  <si>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</si>
  <si>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</si>
  <si>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</si>
  <si>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</si>
  <si>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</si>
  <si>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</si>
  <si>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</si>
  <si>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</si>
  <si>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</si>
  <si>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</si>
  <si>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</si>
  <si>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</si>
  <si>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</si>
  <si>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</si>
  <si>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</si>
  <si>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</si>
  <si>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</si>
  <si>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</si>
  <si>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</si>
  <si>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</si>
  <si>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</si>
  <si>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</si>
  <si>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</si>
  <si>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</si>
  <si>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</si>
  <si>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</si>
  <si>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</si>
  <si>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</si>
  <si>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</si>
  <si>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</si>
  <si>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</si>
  <si>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</si>
  <si>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</si>
  <si>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</si>
  <si>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</si>
  <si>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</si>
  <si>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</si>
  <si>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</si>
  <si>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</si>
  <si>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</si>
  <si>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</si>
  <si>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</si>
  <si>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</si>
  <si>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</si>
  <si>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</si>
  <si>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</si>
  <si>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</si>
  <si>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</si>
  <si>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</si>
  <si>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</si>
  <si>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</si>
  <si>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</si>
  <si>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</si>
  <si>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</si>
  <si>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</si>
  <si>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</si>
  <si>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</si>
  <si>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</si>
  <si>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</si>
  <si>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</si>
  <si>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</si>
  <si>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</si>
  <si>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</si>
  <si>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</si>
  <si>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</si>
  <si>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</si>
  <si>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</si>
  <si>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</si>
  <si>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</si>
  <si>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</si>
  <si>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</si>
  <si>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</si>
  <si>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</si>
  <si>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</si>
  <si>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</si>
  <si>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</si>
  <si>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</si>
  <si>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</si>
  <si>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</si>
  <si>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</si>
  <si>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</si>
  <si>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</si>
  <si>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</si>
  <si>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</si>
  <si>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</si>
  <si>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</si>
  <si>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</si>
  <si>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</si>
  <si>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</si>
  <si>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</si>
  <si>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</si>
  <si>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</si>
  <si>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</si>
  <si>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</si>
  <si>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</si>
  <si>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</si>
  <si>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</si>
  <si>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</si>
  <si>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</si>
  <si>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</si>
  <si>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</si>
  <si>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</si>
  <si>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</si>
  <si>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</si>
  <si>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</si>
  <si>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</si>
  <si>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</si>
  <si>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</si>
  <si>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</si>
  <si>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</si>
  <si>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</si>
  <si>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</si>
  <si>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</si>
  <si>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</si>
  <si>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</si>
  <si>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</si>
  <si>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</si>
  <si>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</si>
  <si>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</si>
  <si>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</si>
  <si>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</si>
  <si>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</si>
  <si>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</si>
  <si>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</si>
  <si>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</si>
  <si>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</si>
  <si>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</si>
  <si>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</si>
  <si>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</si>
  <si>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</si>
  <si>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</si>
  <si>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</si>
  <si>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</si>
  <si>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</si>
  <si>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</si>
  <si>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</si>
  <si>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</si>
  <si>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</si>
  <si>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</si>
  <si>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</si>
  <si>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</si>
  <si>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</si>
  <si>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</si>
  <si>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</si>
  <si>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</si>
  <si>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</si>
  <si>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</si>
  <si>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</si>
  <si>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</si>
  <si>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</si>
  <si>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</si>
  <si>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</si>
  <si>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</si>
  <si>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</si>
  <si>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</si>
  <si>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</si>
  <si>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</si>
  <si>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</si>
  <si>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</si>
  <si>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</si>
  <si>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</si>
  <si>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</si>
  <si>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</si>
  <si>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</si>
  <si>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</si>
  <si>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</si>
  <si>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</si>
  <si>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</si>
  <si>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</si>
  <si>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</si>
  <si>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</si>
  <si>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</si>
  <si>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</si>
  <si>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</si>
  <si>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</si>
  <si>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</si>
  <si>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</si>
  <si>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</si>
  <si>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</si>
  <si>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</si>
  <si>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</si>
  <si>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</si>
  <si>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</si>
  <si>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</si>
  <si>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</si>
  <si>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</si>
  <si>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</si>
  <si>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</si>
  <si>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</si>
  <si>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</si>
  <si>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</si>
  <si>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</si>
  <si>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</si>
  <si>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</si>
  <si>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</si>
  <si>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</si>
  <si>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</si>
  <si>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</si>
  <si>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</si>
  <si>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</si>
  <si>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</si>
  <si>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</si>
  <si>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</si>
  <si>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</si>
  <si>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</si>
  <si>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</si>
  <si>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</si>
  <si>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</si>
  <si>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</si>
  <si>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</si>
  <si>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</si>
  <si>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</si>
  <si>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</si>
  <si>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</si>
  <si>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</si>
  <si>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</si>
  <si>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</si>
  <si>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</si>
  <si>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</si>
  <si>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</si>
  <si>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</si>
  <si>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</si>
  <si>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</si>
  <si>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</si>
  <si>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</si>
  <si>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</si>
  <si>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</si>
  <si>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</si>
  <si>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</si>
  <si>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</si>
  <si>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</si>
  <si>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</si>
  <si>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</si>
  <si>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</si>
  <si>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</si>
  <si>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</si>
  <si>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</si>
  <si>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</si>
  <si>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</si>
  <si>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</si>
  <si>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</si>
  <si>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</si>
  <si>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</si>
  <si>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</si>
  <si>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</si>
  <si>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</si>
  <si>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</si>
  <si>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</si>
  <si>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</si>
  <si>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</si>
  <si>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</si>
  <si>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</si>
  <si>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</si>
  <si>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</si>
  <si>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</si>
  <si>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</si>
  <si>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</si>
  <si>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</si>
  <si>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</si>
  <si>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</si>
  <si>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</si>
  <si>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</si>
  <si>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</si>
  <si>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</si>
  <si>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</si>
  <si>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</si>
  <si>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</si>
  <si>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</si>
  <si>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</si>
  <si>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</si>
  <si>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</si>
  <si>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</si>
  <si>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</si>
  <si>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</si>
  <si>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</si>
  <si>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</si>
  <si>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</si>
  <si>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</si>
  <si>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</si>
  <si>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</si>
  <si>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</si>
  <si>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</si>
  <si>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</si>
  <si>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</si>
  <si>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</si>
  <si>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</si>
  <si>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</si>
  <si>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</si>
  <si>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</si>
  <si>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</si>
  <si>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</si>
  <si>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</si>
  <si>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</si>
  <si>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</si>
  <si>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</si>
  <si>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</si>
  <si>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</si>
  <si>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</si>
  <si>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</si>
  <si>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</si>
  <si>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</si>
  <si>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</si>
  <si>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</si>
  <si>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</si>
  <si>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</si>
  <si>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</si>
  <si>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</si>
  <si>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</si>
  <si>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</si>
  <si>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</si>
  <si>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</si>
  <si>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</si>
  <si>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</si>
  <si>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</si>
  <si>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</si>
  <si>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</si>
  <si>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</si>
  <si>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</si>
  <si>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</si>
  <si>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</si>
  <si>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</si>
  <si>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</si>
  <si>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</si>
  <si>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</si>
  <si>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</si>
  <si>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</si>
  <si>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</si>
  <si>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</si>
  <si>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</si>
  <si>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</si>
  <si>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</si>
  <si>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</si>
  <si>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</si>
  <si>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</si>
  <si>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</si>
  <si>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</si>
  <si>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</si>
  <si>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</si>
  <si>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</si>
  <si>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</si>
  <si>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</si>
  <si>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</si>
  <si>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</si>
  <si>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</si>
  <si>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</si>
  <si>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</si>
  <si>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</si>
  <si>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</si>
  <si>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</si>
  <si>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</si>
  <si>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</si>
  <si>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</si>
  <si>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</si>
  <si>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</si>
  <si>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</si>
  <si>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</si>
  <si>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</si>
  <si>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</si>
  <si>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</si>
  <si>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</si>
  <si>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</si>
  <si>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</si>
  <si>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</si>
  <si>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</si>
  <si>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</si>
  <si>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</si>
  <si>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</si>
  <si>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</si>
  <si>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</si>
  <si>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</si>
  <si>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</si>
  <si>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</si>
  <si>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</si>
  <si>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</si>
  <si>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</si>
  <si>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</si>
  <si>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</si>
  <si>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</si>
  <si>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</si>
  <si>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</si>
  <si>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</si>
  <si>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</si>
  <si>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</si>
  <si>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</si>
  <si>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</si>
  <si>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</si>
  <si>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</si>
  <si>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</si>
  <si>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</si>
  <si>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</si>
  <si>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</si>
  <si>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</si>
  <si>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</si>
  <si>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</si>
  <si>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</si>
  <si>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</si>
  <si>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</si>
  <si>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</si>
  <si>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</si>
  <si>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</si>
  <si>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</si>
  <si>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</si>
  <si>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</si>
  <si>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</si>
  <si>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</si>
  <si>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</si>
  <si>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</si>
  <si>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</si>
  <si>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</si>
  <si>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</si>
  <si>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</si>
  <si>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</si>
  <si>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</si>
  <si>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</si>
  <si>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</si>
  <si>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</si>
  <si>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</si>
  <si>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</si>
  <si>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</si>
  <si>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</si>
  <si>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</si>
  <si>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</si>
  <si>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</si>
  <si>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</si>
  <si>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</si>
  <si>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</si>
  <si>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</si>
  <si>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</si>
  <si>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</si>
  <si>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</si>
  <si>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</si>
  <si>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</si>
  <si>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</si>
  <si>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</si>
  <si>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</si>
  <si>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</si>
  <si>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</si>
  <si>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</si>
  <si>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</si>
  <si>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</si>
  <si>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</si>
  <si>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</si>
  <si>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</si>
  <si>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</si>
  <si>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</si>
  <si>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</si>
  <si>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</si>
  <si>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</si>
  <si>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</si>
  <si>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</si>
  <si>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</si>
  <si>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</si>
  <si>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</si>
  <si>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</si>
  <si>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</si>
  <si>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</si>
  <si>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</si>
  <si>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</si>
  <si>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</si>
  <si>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</si>
  <si>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</si>
  <si>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</si>
  <si>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</si>
  <si>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</si>
  <si>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</si>
  <si>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</si>
  <si>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</si>
  <si>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</si>
  <si>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</si>
  <si>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</si>
  <si>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</si>
  <si>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</si>
  <si>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</si>
  <si>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</si>
  <si>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</si>
  <si>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</si>
  <si>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</si>
  <si>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</si>
  <si>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</si>
  <si>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</si>
  <si>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</si>
  <si>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</si>
  <si>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</si>
  <si>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</si>
  <si>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</si>
  <si>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</si>
  <si>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</si>
  <si>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</si>
  <si>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</si>
  <si>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</si>
  <si>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</si>
  <si>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</si>
  <si>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</si>
  <si>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</si>
  <si>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</si>
  <si>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</si>
  <si>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</si>
  <si>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</si>
  <si>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</si>
  <si>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</si>
  <si>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</si>
  <si>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</si>
  <si>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</si>
  <si>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</si>
  <si>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</si>
  <si>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</si>
  <si>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</si>
  <si>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</si>
  <si>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</si>
  <si>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</si>
  <si>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</si>
  <si>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</si>
  <si>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</si>
  <si>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</si>
  <si>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</si>
  <si>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</si>
  <si>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</si>
  <si>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</si>
  <si>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</si>
  <si>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</si>
  <si>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</si>
  <si>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</si>
  <si>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</si>
  <si>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</si>
  <si>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</si>
  <si>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</si>
  <si>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</si>
  <si>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</si>
  <si>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</si>
  <si>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</si>
  <si>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</si>
  <si>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</si>
  <si>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</si>
  <si>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</si>
  <si>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</si>
  <si>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</si>
  <si>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</si>
  <si>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</si>
  <si>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</si>
  <si>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</si>
  <si>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</si>
  <si>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</si>
  <si>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</si>
  <si>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</si>
  <si>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</si>
  <si>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</si>
  <si>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</si>
  <si>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</si>
  <si>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</si>
  <si>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</si>
  <si>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</si>
  <si>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</si>
  <si>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</si>
  <si>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</si>
  <si>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</si>
  <si>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</si>
  <si>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</si>
  <si>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</si>
  <si>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</si>
  <si>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</si>
  <si>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</si>
  <si>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</si>
  <si>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</si>
  <si>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</si>
  <si>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</si>
  <si>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</si>
  <si>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</si>
  <si>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</si>
  <si>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</si>
  <si>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</si>
  <si>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</si>
  <si>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</si>
  <si>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</si>
  <si>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</si>
  <si>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</si>
  <si>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</si>
  <si>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</si>
  <si>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</si>
  <si>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</si>
  <si>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</si>
  <si>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</si>
  <si>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</si>
  <si>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</si>
  <si>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</si>
  <si>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</si>
  <si>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</si>
  <si>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</si>
  <si>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</si>
  <si>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</si>
  <si>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</si>
  <si>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</si>
  <si>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</si>
  <si>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</si>
  <si>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</si>
  <si>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</si>
  <si>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</si>
  <si>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</si>
  <si>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</si>
  <si>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</si>
  <si>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</si>
  <si>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</si>
  <si>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</si>
  <si>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</si>
  <si>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</si>
  <si>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</si>
  <si>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</si>
  <si>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</si>
  <si>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</si>
  <si>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</si>
  <si>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</si>
  <si>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</si>
  <si>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</si>
  <si>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</si>
  <si>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</si>
  <si>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</si>
  <si>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</si>
  <si>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</si>
  <si>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</si>
  <si>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</si>
  <si>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</si>
  <si>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</si>
  <si>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</si>
  <si>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</si>
  <si>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</si>
  <si>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</si>
  <si>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</si>
  <si>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</si>
  <si>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</si>
  <si>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</si>
  <si>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</si>
  <si>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</si>
  <si>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</si>
  <si>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</si>
  <si>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</si>
  <si>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</si>
  <si>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</si>
  <si>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</si>
  <si>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</si>
  <si>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</si>
  <si>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</si>
  <si>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</si>
  <si>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</si>
  <si>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</si>
  <si>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</si>
  <si>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</si>
  <si>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</si>
  <si>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</si>
  <si>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</si>
  <si>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</si>
  <si>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</si>
  <si>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</si>
  <si>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</si>
  <si>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</si>
  <si>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</si>
  <si>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</si>
  <si>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</si>
  <si>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</si>
  <si>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</si>
  <si>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</si>
  <si>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</si>
  <si>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</si>
  <si>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</si>
  <si>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</si>
  <si>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</si>
  <si>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</si>
  <si>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</si>
  <si>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</si>
  <si>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</si>
  <si>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</si>
  <si>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</si>
  <si>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</si>
  <si>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</si>
  <si>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</si>
  <si>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</si>
  <si>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</si>
  <si>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</si>
  <si>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</si>
  <si>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</si>
  <si>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</si>
  <si>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</si>
  <si>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</si>
  <si>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</si>
  <si>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</si>
  <si>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</si>
  <si>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</si>
  <si>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</si>
  <si>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</si>
  <si>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</si>
  <si>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</si>
  <si>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</si>
  <si>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</si>
  <si>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</si>
  <si>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</si>
  <si>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</si>
  <si>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</si>
  <si>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</si>
  <si>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</si>
  <si>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</si>
  <si>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</si>
  <si>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</si>
  <si>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</si>
  <si>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</si>
  <si>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</si>
  <si>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</si>
  <si>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</si>
  <si>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</si>
  <si>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</si>
  <si>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</si>
  <si>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</si>
  <si>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</si>
  <si>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</si>
  <si>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</si>
  <si>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</si>
  <si>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</si>
  <si>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</si>
  <si>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</si>
  <si>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</si>
  <si>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</si>
  <si>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</si>
  <si>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</si>
  <si>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</si>
  <si>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</si>
  <si>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</si>
  <si>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</si>
  <si>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</si>
  <si>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</si>
  <si>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</si>
  <si>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</si>
  <si>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</si>
  <si>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</si>
  <si>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</si>
  <si>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</si>
  <si>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</si>
  <si>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</si>
  <si>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</si>
  <si>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</si>
  <si>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</si>
  <si>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</si>
  <si>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</si>
  <si>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</si>
  <si>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</si>
  <si>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</si>
  <si>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</si>
  <si>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</si>
  <si>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</si>
  <si>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</si>
  <si>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</si>
  <si>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</si>
  <si>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</si>
  <si>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</si>
  <si>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</si>
  <si>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</si>
  <si>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</si>
  <si>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</si>
  <si>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</si>
  <si>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Solda - Condicionada à temperatura (Entrada AMV NORTE TSJ)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</si>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</sst>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P205" activePane="bottomRight" state="frozen"/>
      <selection pane="bottomRight" activeCell="W216" sqref="W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1019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1677</v>
      </c>
      <c r="BK188" s="248" t="s">
        <v>1678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1678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 t="s">
        <v>1680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1681</v>
      </c>
      <c r="BK191" s="23" t="s">
        <v>1682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1686</v>
      </c>
      <c r="BG192" s="22"/>
      <c r="BH192" s="23">
        <v>2</v>
      </c>
      <c r="BI192" s="23"/>
      <c r="BJ192" s="23" t="s">
        <v>1687</v>
      </c>
      <c r="BK192" s="23" t="s">
        <v>1688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1689</v>
      </c>
      <c r="BK193" s="23" t="s">
        <v>1690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1691</v>
      </c>
      <c r="J194" s="18">
        <v>78</v>
      </c>
      <c r="K194" s="18">
        <v>336</v>
      </c>
      <c r="L194" s="83">
        <v>302</v>
      </c>
      <c r="M194" s="18" t="s">
        <v>1692</v>
      </c>
      <c r="N194" s="18" t="s">
        <v>1693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1694</v>
      </c>
      <c r="W194" s="46" t="s">
        <v>1217</v>
      </c>
      <c r="X194" s="15" t="s">
        <v>357</v>
      </c>
      <c r="Y194" s="20" t="s">
        <v>360</v>
      </c>
      <c r="Z194" s="20"/>
      <c r="AA194" s="301" t="s">
        <v>1695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1696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1697</v>
      </c>
      <c r="BK195" s="23" t="s">
        <v>1697</v>
      </c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</v>
      </c>
      <c r="BR195" s="25">
        <f>IF(OR(B195="",F195=""),"*",AY195/P195)</f>
        <v>1.3583333333333338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1698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</v>
      </c>
      <c r="B202" s="184"/>
      <c r="C202" s="9" t="str">
        <f>IF(BS_CONTROLE[[#This Row],[DATA]]="","",WEEKNUM(BS_CONTROLE[[#This Row],[DATA]]))</f>
        <v/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1699</v>
      </c>
      <c r="I202" s="19" t="s">
        <v>1046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1226</v>
      </c>
      <c r="W202" s="46" t="s">
        <v>1668</v>
      </c>
      <c r="X202" s="15" t="s">
        <v>357</v>
      </c>
      <c r="Y202" s="20"/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>E1445948</v>
      </c>
      <c r="B203" s="184">
        <v>45948</v>
      </c>
      <c r="C203" s="9">
        <f>IF(BS_CONTROLE[[#This Row],[DATA]]="","",WEEKNUM(BS_CONTROLE[[#This Row],[DATA]]))</f>
        <v>42</v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1108</v>
      </c>
      <c r="I203" s="19" t="s">
        <v>1046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1226</v>
      </c>
      <c r="W203" s="194" t="s">
        <v>1700</v>
      </c>
      <c r="X203" s="15" t="s">
        <v>357</v>
      </c>
      <c r="Y203" s="20"/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1701</v>
      </c>
      <c r="X205" s="15" t="s">
        <v>357</v>
      </c>
      <c r="Y205" s="20"/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552</v>
      </c>
      <c r="I206" s="154" t="s">
        <v>552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1233</v>
      </c>
      <c r="W206" s="194" t="s">
        <v>1231</v>
      </c>
      <c r="X206" s="15" t="s">
        <v>357</v>
      </c>
      <c r="Y206" s="20"/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1614</v>
      </c>
      <c r="W207" s="46" t="s">
        <v>1593</v>
      </c>
      <c r="X207" s="15" t="s">
        <v>357</v>
      </c>
      <c r="Y207" s="20"/>
      <c r="Z207" s="20"/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1046</v>
      </c>
      <c r="I209" s="19" t="s">
        <v>1046</v>
      </c>
      <c r="J209" s="18">
        <v>98</v>
      </c>
      <c r="K209" s="18">
        <v>565</v>
      </c>
      <c r="L209" s="83">
        <v>500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09" s="19">
        <v>0.875</v>
      </c>
      <c r="P209" s="19">
        <v>4.1666666666666664E-2</v>
      </c>
      <c r="Q209" s="83">
        <v>6500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1226</v>
      </c>
      <c r="W209" s="194" t="s">
        <v>1702</v>
      </c>
      <c r="X209" s="15" t="s">
        <v>357</v>
      </c>
      <c r="Y209" s="20"/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TGR2</v>
      </c>
      <c r="AL209" s="146" t="str">
        <f>BS_CONTROLE[[#This Row],[Local - Encerramento]]</f>
        <v>TGR2</v>
      </c>
      <c r="AM209" s="196" t="str">
        <f>BS_CONTROLE[[#This Row],[Entre - Estações]]</f>
        <v>TEP</v>
      </c>
      <c r="AN209" s="196" t="str">
        <f>BS_CONTROLE[[#This Row],[SB]]</f>
        <v>TEP1</v>
      </c>
      <c r="AO209" s="18">
        <f>BS_CONTROLE[[#This Row],[SUB]]</f>
        <v>98</v>
      </c>
      <c r="AP209" s="18">
        <f>BS_CONTROLE[[#This Row],[KM - Inicio]]</f>
        <v>565</v>
      </c>
      <c r="AQ209" s="18">
        <f>BS_CONTROLE[[#This Row],[KM - Fim]]</f>
        <v>500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1046</v>
      </c>
      <c r="I210" s="19" t="s">
        <v>984</v>
      </c>
      <c r="J210" s="18">
        <v>98</v>
      </c>
      <c r="K210" s="18">
        <v>500</v>
      </c>
      <c r="L210" s="83">
        <v>304</v>
      </c>
      <c r="M210" s="18" t="s">
        <v>1703</v>
      </c>
      <c r="N210" s="18" t="s">
        <v>1704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1226</v>
      </c>
      <c r="W210" s="46" t="s">
        <v>1668</v>
      </c>
      <c r="X210" s="15" t="s">
        <v>357</v>
      </c>
      <c r="Y210" s="20"/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552</v>
      </c>
      <c r="I212" s="154" t="s">
        <v>552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1233</v>
      </c>
      <c r="W212" s="194" t="s">
        <v>1231</v>
      </c>
      <c r="X212" s="15" t="s">
        <v>357</v>
      </c>
      <c r="Y212" s="20"/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>E14</v>
      </c>
      <c r="B215" s="184"/>
      <c r="C215" s="9" t="str">
        <f>IF(BS_CONTROLE[[#This Row],[DATA]]="","",WEEKNUM(BS_CONTROLE[[#This Row],[DATA]]))</f>
        <v/>
      </c>
      <c r="D215" s="15" t="s">
        <v>150</v>
      </c>
      <c r="E215" s="16"/>
      <c r="F215" s="78" t="s">
        <v>108</v>
      </c>
      <c r="G215" s="10" t="str">
        <f>IF(D215="","*",VLOOKUP(F215,BS_ATIVIDADE[#All],3,FALSE))</f>
        <v>MECANIZAÇÃO - ESMERILHADORA</v>
      </c>
      <c r="H215" s="19" t="s">
        <v>1046</v>
      </c>
      <c r="I215" s="19" t="s">
        <v>1046</v>
      </c>
      <c r="J215" s="18">
        <v>98</v>
      </c>
      <c r="K215" s="18">
        <v>565</v>
      </c>
      <c r="L215" s="83">
        <v>500</v>
      </c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5" s="19">
        <v>0.875</v>
      </c>
      <c r="P215" s="19">
        <v>4.1666666666666664E-2</v>
      </c>
      <c r="Q215" s="83">
        <v>6500</v>
      </c>
      <c r="R215" s="11" t="str">
        <f>IFERROR(_xlfn.XLOOKUP(F215, BS_ATIVIDADE[ATIVIDADE],BS_ATIVIDADE[UNIDADE] ), "*")</f>
        <v>M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5" s="89" t="str">
        <f>IFERROR(_xlfn.XLOOKUP(J215, BASE_MAPA!$E$2:$E$359, BASE_MAPA!$J$2:$J$359), "ERRO")</f>
        <v>ALTO ARAGUAIA - RONDONOPOLIS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MECANIZAÇÃO - ESMERILHADORA</v>
      </c>
      <c r="AJ215" s="10" t="str">
        <f>IF(D215="","*",VLOOKUP(AI215,BS_ATIVIDADE[#All],3,FALSE))</f>
        <v>MECANIZAÇÃO - ESMERILHADORA</v>
      </c>
      <c r="AK215" s="146" t="str">
        <f>BS_CONTROLE[[#This Row],[Local - Partida]]</f>
        <v>TGR2</v>
      </c>
      <c r="AL215" s="146" t="str">
        <f>BS_CONTROLE[[#This Row],[Local - Encerramento]]</f>
        <v>TGR2</v>
      </c>
      <c r="AM215" s="196" t="str">
        <f>BS_CONTROLE[[#This Row],[Entre - Estações]]</f>
        <v>TEP</v>
      </c>
      <c r="AN215" s="196" t="str">
        <f>BS_CONTROLE[[#This Row],[SB]]</f>
        <v>TEP1</v>
      </c>
      <c r="AO215" s="18">
        <f>BS_CONTROLE[[#This Row],[SUB]]</f>
        <v>98</v>
      </c>
      <c r="AP215" s="18">
        <f>BS_CONTROLE[[#This Row],[KM - Inicio]]</f>
        <v>565</v>
      </c>
      <c r="AQ215" s="18">
        <f>BS_CONTROLE[[#This Row],[KM - Fim]]</f>
        <v>500</v>
      </c>
      <c r="AR215" s="46"/>
      <c r="AS215" s="46"/>
      <c r="AT215" s="46"/>
      <c r="AU215" s="185"/>
      <c r="AV215" s="185"/>
      <c r="AW215" s="185"/>
      <c r="AX215" s="185"/>
      <c r="AY215" s="13">
        <f>IF(D215="","*",IFERROR(IF(ISODD(COUNT(AS215:AX215)),"ERRO",SUM((AT215-AS215),(AV215-AU215),(AX215-AW215))),"ERRO"))</f>
        <v>0</v>
      </c>
      <c r="AZ215" s="17"/>
      <c r="BA215" s="186"/>
      <c r="BB215" s="11" t="str">
        <f>IFERROR(_xlfn.XLOOKUP(AI215, BS_ATIVIDADE[ATIVIDADE],BS_ATIVIDADE[UNIDADE] ), "*")</f>
        <v>M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5" s="12" t="str">
        <f>IFERROR(_xlfn.XLOOKUP(AO215, BASE_MAPA!$E$2:$E$359, BASE_MAPA!$J$2:$J$359), "ERRO")</f>
        <v>ALTO ARAGUAIA - RONDONOPOLIS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E1445950</v>
      </c>
      <c r="B216" s="184">
        <v>45950</v>
      </c>
      <c r="C216" s="9">
        <f>IF(BS_CONTROLE[[#This Row],[DATA]]="","",WEEKNUM(BS_CONTROLE[[#This Row],[DATA]]))</f>
        <v>43</v>
      </c>
      <c r="D216" s="15" t="s">
        <v>150</v>
      </c>
      <c r="E216" s="16"/>
      <c r="F216" s="78" t="s">
        <v>108</v>
      </c>
      <c r="G216" s="10" t="str">
        <f>IF(D216="","*",VLOOKUP(F216,BS_ATIVIDADE[#All],3,FALSE))</f>
        <v>MECANIZAÇÃO - ESMERILHADORA</v>
      </c>
      <c r="H216" s="19" t="s">
        <v>1046</v>
      </c>
      <c r="I216" s="19" t="s">
        <v>1021</v>
      </c>
      <c r="J216" s="18">
        <v>98</v>
      </c>
      <c r="K216" s="18">
        <v>500</v>
      </c>
      <c r="L216" s="83">
        <v>451</v>
      </c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>
        <v>6500</v>
      </c>
      <c r="R216" s="11" t="str">
        <f>IFERROR(_xlfn.XLOOKUP(F216, BS_ATIVIDADE[ATIVIDADE],BS_ATIVIDADE[UNIDADE] ), "*")</f>
        <v>M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ALTO ARAGUAIA - RONDONOPOLIS</v>
      </c>
      <c r="V216" s="221" t="s">
        <v>1226</v>
      </c>
      <c r="W216" s="194" t="s">
        <v>1705</v>
      </c>
      <c r="X216" s="15" t="s">
        <v>357</v>
      </c>
      <c r="Y216" s="20"/>
      <c r="Z216" s="20" t="s">
        <v>353</v>
      </c>
      <c r="AA216" s="155">
        <v>1</v>
      </c>
      <c r="AB216" s="78" t="s">
        <v>348</v>
      </c>
      <c r="AC216" s="78" t="s">
        <v>343</v>
      </c>
      <c r="AD216" s="194">
        <v>0.83333333333333337</v>
      </c>
      <c r="AE216" s="92">
        <v>6245</v>
      </c>
      <c r="AF216" s="92">
        <v>6246</v>
      </c>
      <c r="AG216" s="92" t="s">
        <v>11</v>
      </c>
      <c r="AH216" s="21"/>
      <c r="AI216" s="17" t="str">
        <f>IF(BS_CONTROLE[[#This Row],[Atividade]]=0, "-", BS_CONTROLE[[#This Row],[Atividade]])</f>
        <v>MECANIZAÇÃO - ESMERILHADORA</v>
      </c>
      <c r="AJ216" s="10" t="str">
        <f>IF(D216="","*",VLOOKUP(AI216,BS_ATIVIDADE[#All],3,FALSE))</f>
        <v>MECANIZAÇÃO - ESMERILHADORA</v>
      </c>
      <c r="AK216" s="146" t="str">
        <f>BS_CONTROLE[[#This Row],[Local - Partida]]</f>
        <v>TGR2</v>
      </c>
      <c r="AL216" s="146" t="str">
        <f>BS_CONTROLE[[#This Row],[Local - Encerramento]]</f>
        <v>TOM2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98</v>
      </c>
      <c r="AP216" s="18">
        <f>BS_CONTROLE[[#This Row],[KM - Inicio]]</f>
        <v>500</v>
      </c>
      <c r="AQ216" s="18">
        <f>BS_CONTROLE[[#This Row],[KM - Fim]]</f>
        <v>451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M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Fernanda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e">
        <f>IF(AND(BR216&lt;1,BS216&lt;1),"Produção e Intervalo",IF(BR216&lt;1,"Intervalo",IF(BS216&lt;1,"Produção","Aderente")))</f>
        <v>#DIV/0!</v>
      </c>
      <c r="BR216" s="25" t="e">
        <f>IF(OR(B216="",F216=""),"*",AY216/P216)</f>
        <v>#DIV/0!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W7145950</v>
      </c>
      <c r="B217" s="184">
        <v>45950</v>
      </c>
      <c r="C217" s="9">
        <f>IF(BS_CONTROLE[[#This Row],[DATA]]="","",WEEKNUM(BS_CONTROLE[[#This Row],[DATA]]))</f>
        <v>43</v>
      </c>
      <c r="D217" s="247" t="s">
        <v>238</v>
      </c>
      <c r="E217" s="251"/>
      <c r="F217" s="193" t="s">
        <v>25</v>
      </c>
      <c r="G217" s="10" t="str">
        <f>IF(D217="","*",VLOOKUP(F217,BS_ATIVIDADE[#All],3,FALSE))</f>
        <v>OUTROS</v>
      </c>
      <c r="H217" s="154" t="s">
        <v>1046</v>
      </c>
      <c r="I217" s="154" t="s">
        <v>1706</v>
      </c>
      <c r="J217" s="45">
        <v>98</v>
      </c>
      <c r="K217" s="45">
        <v>502</v>
      </c>
      <c r="L217" s="92" t="s">
        <v>11</v>
      </c>
      <c r="M217" s="387" t="s">
        <v>1052</v>
      </c>
      <c r="N217" s="387" t="s">
        <v>1442</v>
      </c>
      <c r="O217" s="154">
        <v>0.79166666666666663</v>
      </c>
      <c r="P217" s="154">
        <v>4.1666666666666664E-2</v>
      </c>
      <c r="Q217" s="92">
        <v>1</v>
      </c>
      <c r="R217" s="11" t="str">
        <f>IFERROR(_xlfn.XLOOKUP(F217, BS_ATIVIDADE[ATIVIDADE],BS_ATIVIDADE[UNIDADE] ), "*")</f>
        <v>BINÁRIO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1541</v>
      </c>
      <c r="W217" s="194" t="s">
        <v>1707</v>
      </c>
      <c r="X217" s="59" t="s">
        <v>352</v>
      </c>
      <c r="Y217" s="20"/>
      <c r="Z217" s="171" t="s">
        <v>358</v>
      </c>
      <c r="AA217" s="155">
        <v>1</v>
      </c>
      <c r="AB217" s="78" t="s">
        <v>348</v>
      </c>
      <c r="AC217" s="78" t="s">
        <v>11</v>
      </c>
      <c r="AD217" s="194">
        <v>0.75</v>
      </c>
      <c r="AE217" s="92">
        <v>9041</v>
      </c>
      <c r="AF217" s="92">
        <v>9046</v>
      </c>
      <c r="AG217" s="92" t="s">
        <v>11</v>
      </c>
      <c r="AH217" s="21"/>
      <c r="AI217" s="17" t="str">
        <f>IF(BS_CONTROLE[[#This Row],[Atividade]]=0, "-", BS_CONTROLE[[#This Row],[Atividade]])</f>
        <v>DESLOCAMENTO</v>
      </c>
      <c r="AJ217" s="10" t="str">
        <f>IF(D217="","*",VLOOKUP(AI217,BS_ATIVIDADE[#All],3,FALSE))</f>
        <v>OUTROS</v>
      </c>
      <c r="AK217" s="146" t="str">
        <f>BS_CONTROLE[[#This Row],[Local - Partida]]</f>
        <v>TGR2</v>
      </c>
      <c r="AL217" s="146" t="str">
        <f>BS_CONTROLE[[#This Row],[Local - Encerramento]]</f>
        <v>752TVD</v>
      </c>
      <c r="AM217" s="196" t="str">
        <f>BS_CONTROLE[[#This Row],[Entre - Estações]]</f>
        <v>TGR-TRO</v>
      </c>
      <c r="AN217" s="196" t="str">
        <f>BS_CONTROLE[[#This Row],[SB]]</f>
        <v>TGRTRO</v>
      </c>
      <c r="AO217" s="18">
        <f>BS_CONTROLE[[#This Row],[SUB]]</f>
        <v>98</v>
      </c>
      <c r="AP217" s="18">
        <f>BS_CONTROLE[[#This Row],[KM - Inicio]]</f>
        <v>502</v>
      </c>
      <c r="AQ217" s="18" t="str">
        <f>BS_CONTROLE[[#This Row],[KM - Fim]]</f>
        <v>-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BINÁRIO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Adriano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1021</v>
      </c>
      <c r="I218" s="19" t="s">
        <v>1021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1342</v>
      </c>
      <c r="W218" s="46" t="s">
        <v>1708</v>
      </c>
      <c r="X218" s="15" t="s">
        <v>357</v>
      </c>
      <c r="Y218" s="20"/>
      <c r="Z218" s="20"/>
      <c r="AA218" s="155" t="s">
        <v>1357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V8045950</v>
      </c>
      <c r="B219" s="184">
        <v>45950</v>
      </c>
      <c r="C219" s="9">
        <f>IF(BS_CONTROLE[[#This Row],[DATA]]="","",WEEKNUM(BS_CONTROLE[[#This Row],[DATA]]))</f>
        <v>43</v>
      </c>
      <c r="D219" s="59" t="s">
        <v>206</v>
      </c>
      <c r="E219" s="156"/>
      <c r="F219" s="193" t="s">
        <v>214</v>
      </c>
      <c r="G219" s="10" t="str">
        <f>IF(D219="","*",VLOOKUP(F219,BS_ATIVIDADE[#All],3,FALSE))</f>
        <v>OUTROS</v>
      </c>
      <c r="H219" s="154" t="s">
        <v>986</v>
      </c>
      <c r="I219" s="154" t="s">
        <v>960</v>
      </c>
      <c r="J219" s="45">
        <v>74</v>
      </c>
      <c r="K219" s="18">
        <v>300</v>
      </c>
      <c r="L219" s="83">
        <v>226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19" s="19">
        <v>0.29166666666666669</v>
      </c>
      <c r="P219" s="19">
        <v>4.1666666666666664E-2</v>
      </c>
      <c r="Q219" s="92">
        <v>1</v>
      </c>
      <c r="R219" s="11" t="str">
        <f>IFERROR(_xlfn.XLOOKUP(F219, BS_ATIVIDADE[ATIVIDADE],BS_ATIVIDADE[UNIDADE] ), "*")</f>
        <v>BINÁRIO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1226</v>
      </c>
      <c r="W219" s="46" t="s">
        <v>1668</v>
      </c>
      <c r="X219" s="15" t="s">
        <v>357</v>
      </c>
      <c r="Y219" s="20"/>
      <c r="Z219" s="20" t="s">
        <v>362</v>
      </c>
      <c r="AA219" s="155">
        <v>1</v>
      </c>
      <c r="AB219" s="78" t="s">
        <v>348</v>
      </c>
      <c r="AC219" s="78" t="s">
        <v>11</v>
      </c>
      <c r="AD219" s="92" t="s">
        <v>11</v>
      </c>
      <c r="AE219" s="92">
        <v>7684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INSPEÇÃO RIV</v>
      </c>
      <c r="AJ219" s="10" t="str">
        <f>IF(D219="","*",VLOOKUP(AI219,BS_ATIVIDADE[#All],3,FALSE))</f>
        <v>OUTROS</v>
      </c>
      <c r="AK219" s="146" t="str">
        <f>BS_CONTROLE[[#This Row],[Local - Partida]]</f>
        <v>THE2</v>
      </c>
      <c r="AL219" s="146" t="str">
        <f>BS_CONTROLE[[#This Row],[Local - Encerramento]]</f>
        <v>TVI2</v>
      </c>
      <c r="AM219" s="196" t="str">
        <f>BS_CONTROLE[[#This Row],[Entre - Estações]]</f>
        <v>TRC-THE</v>
      </c>
      <c r="AN219" s="196" t="str">
        <f>BS_CONTROLE[[#This Row],[SB]]</f>
        <v>294THE</v>
      </c>
      <c r="AO219" s="18">
        <f>BS_CONTROLE[[#This Row],[SUB]]</f>
        <v>74</v>
      </c>
      <c r="AP219" s="18">
        <f>BS_CONTROLE[[#This Row],[KM - Inicio]]</f>
        <v>300</v>
      </c>
      <c r="AQ219" s="18">
        <f>BS_CONTROLE[[#This Row],[KM - Fim]]</f>
        <v>226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BINÁRIO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Fernanda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A6045950</v>
      </c>
      <c r="B220" s="184">
        <v>45950</v>
      </c>
      <c r="C220" s="9">
        <f>IF(BS_CONTROLE[[#This Row],[DATA]]="","",WEEKNUM(BS_CONTROLE[[#This Row],[DATA]]))</f>
        <v>43</v>
      </c>
      <c r="D220" s="15" t="s">
        <v>107</v>
      </c>
      <c r="E220" s="16"/>
      <c r="F220" s="78" t="s">
        <v>33</v>
      </c>
      <c r="G220" s="10" t="str">
        <f>IF(D220="","*",VLOOKUP(F220,BS_ATIVIDADE[#All],3,FALSE))</f>
        <v>DETECÇÃO</v>
      </c>
      <c r="H220" s="194" t="s">
        <v>972</v>
      </c>
      <c r="I220" s="194" t="s">
        <v>1307</v>
      </c>
      <c r="J220" s="245">
        <v>74</v>
      </c>
      <c r="K220" s="245">
        <v>290</v>
      </c>
      <c r="L220" s="92" t="s">
        <v>11</v>
      </c>
      <c r="M220" s="246" t="s">
        <v>1266</v>
      </c>
      <c r="N220" s="246" t="s">
        <v>1267</v>
      </c>
      <c r="O220" s="194">
        <v>0.33333333333333331</v>
      </c>
      <c r="P220" s="194">
        <v>4.1666666666666664E-2</v>
      </c>
      <c r="Q220" s="92">
        <v>282</v>
      </c>
      <c r="R220" s="11" t="str">
        <f>IFERROR(_xlfn.XLOOKUP(F220, BS_ATIVIDADE[ATIVIDADE],BS_ATIVIDADE[UNIDADE] ), "*")</f>
        <v>KM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1" t="s">
        <v>1268</v>
      </c>
      <c r="W220" s="194" t="s">
        <v>1377</v>
      </c>
      <c r="X220" s="59" t="s">
        <v>357</v>
      </c>
      <c r="Y220" s="20"/>
      <c r="Z220" s="171" t="s">
        <v>353</v>
      </c>
      <c r="AA220" s="92">
        <v>1</v>
      </c>
      <c r="AB220" s="78" t="s">
        <v>348</v>
      </c>
      <c r="AC220" s="78" t="s">
        <v>343</v>
      </c>
      <c r="AD220" s="194">
        <v>0.29166666666666669</v>
      </c>
      <c r="AE220" s="92">
        <v>5487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DETECÇÃO - RONDA 7 DIAS</v>
      </c>
      <c r="AJ220" s="10" t="str">
        <f>IF(D220="","*",VLOOKUP(AI220,BS_ATIVIDADE[#All],3,FALSE))</f>
        <v>DETECÇÃO</v>
      </c>
      <c r="AK220" s="146" t="str">
        <f>BS_CONTROLE[[#This Row],[Local - Partida]]</f>
        <v>TCS2</v>
      </c>
      <c r="AL220" s="146" t="str">
        <f>BS_CONTROLE[[#This Row],[Local - Encerramento]]</f>
        <v>TMI</v>
      </c>
      <c r="AM220" s="196" t="str">
        <f>BS_CONTROLE[[#This Row],[Entre - Estações]]</f>
        <v>TCS-TMI</v>
      </c>
      <c r="AN220" s="196" t="str">
        <f>BS_CONTROLE[[#This Row],[SB]]</f>
        <v>TCSTMI</v>
      </c>
      <c r="AO220" s="18">
        <f>BS_CONTROLE[[#This Row],[SUB]]</f>
        <v>74</v>
      </c>
      <c r="AP220" s="18">
        <f>BS_CONTROLE[[#This Row],[KM - Inicio]]</f>
        <v>290</v>
      </c>
      <c r="AQ220" s="18" t="str">
        <f>BS_CONTROLE[[#This Row],[KM - Fim]]</f>
        <v>-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KM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Miguel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ELSON (TF-526)45950</v>
      </c>
      <c r="B221" s="184">
        <v>45950</v>
      </c>
      <c r="C221" s="9">
        <f>IF(BS_CONTROLE[[#This Row],[DATA]]="","",WEEKNUM(BS_CONTROLE[[#This Row],[DATA]]))</f>
        <v>43</v>
      </c>
      <c r="D221" s="15" t="s">
        <v>285</v>
      </c>
      <c r="E221" s="16"/>
      <c r="F221" s="193" t="s">
        <v>194</v>
      </c>
      <c r="G221" s="10" t="str">
        <f>IF(D221="","*",VLOOKUP(F221,BS_ATIVIDADE[#All],3,FALSE))</f>
        <v>SOLDA</v>
      </c>
      <c r="H221" s="154" t="s">
        <v>11</v>
      </c>
      <c r="I221" s="154" t="s">
        <v>11</v>
      </c>
      <c r="J221" s="45">
        <v>74</v>
      </c>
      <c r="K221" s="18">
        <v>147.44</v>
      </c>
      <c r="L221" s="83" t="s">
        <v>11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1" s="19">
        <v>0.375</v>
      </c>
      <c r="P221" s="19">
        <v>6.25E-2</v>
      </c>
      <c r="Q221" s="92">
        <v>1</v>
      </c>
      <c r="R221" s="11" t="str">
        <f>IFERROR(_xlfn.XLOOKUP(F221, BS_ATIVIDADE[ATIVIDADE],BS_ATIVIDADE[UNIDADE] ), "*")</f>
        <v>Nº DE SOLDA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1" t="s">
        <v>1244</v>
      </c>
      <c r="W221" s="46" t="s">
        <v>1701</v>
      </c>
      <c r="X221" s="15" t="s">
        <v>357</v>
      </c>
      <c r="Y221" s="20"/>
      <c r="Z221" s="20" t="s">
        <v>358</v>
      </c>
      <c r="AA221" s="170"/>
      <c r="AB221" s="78" t="s">
        <v>11</v>
      </c>
      <c r="AC221" s="78" t="s">
        <v>11</v>
      </c>
      <c r="AD221" s="92" t="s">
        <v>11</v>
      </c>
      <c r="AE221" s="92" t="s">
        <v>11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PDM - SOLDA</v>
      </c>
      <c r="AJ221" s="10" t="str">
        <f>IF(D221="","*",VLOOKUP(AI221,BS_ATIVIDADE[#All],3,FALSE))</f>
        <v>SOLDA</v>
      </c>
      <c r="AK221" s="146" t="str">
        <f>BS_CONTROLE[[#This Row],[Local - Partida]]</f>
        <v>-</v>
      </c>
      <c r="AL221" s="146" t="str">
        <f>BS_CONTROLE[[#This Row],[Local - Encerramento]]</f>
        <v>-</v>
      </c>
      <c r="AM221" s="196" t="str">
        <f>BS_CONTROLE[[#This Row],[Entre - Estações]]</f>
        <v>TMO-TCE</v>
      </c>
      <c r="AN221" s="196" t="str">
        <f>BS_CONTROLE[[#This Row],[SB]]</f>
        <v>TMO155</v>
      </c>
      <c r="AO221" s="18">
        <f>BS_CONTROLE[[#This Row],[SUB]]</f>
        <v>74</v>
      </c>
      <c r="AP221" s="18">
        <f>BS_CONTROLE[[#This Row],[KM - Inicio]]</f>
        <v>147.44</v>
      </c>
      <c r="AQ221" s="18" t="str">
        <f>BS_CONTROLE[[#This Row],[KM - Fim]]</f>
        <v>-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Nº DE SOLDA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Elson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59" t="s">
        <v>215</v>
      </c>
      <c r="E222" s="156"/>
      <c r="F222" s="193" t="s">
        <v>117</v>
      </c>
      <c r="G222" s="10" t="str">
        <f>IF(D222="","*",VLOOKUP(F222,BS_ATIVIDADE[#All],3,FALSE))</f>
        <v>MECANIZAÇÃO - SOCADORA</v>
      </c>
      <c r="H222" s="154" t="s">
        <v>960</v>
      </c>
      <c r="I222" s="154" t="s">
        <v>960</v>
      </c>
      <c r="J222" s="45">
        <v>74</v>
      </c>
      <c r="K222" s="18">
        <v>200</v>
      </c>
      <c r="L222" s="83">
        <v>190</v>
      </c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00" t="s">
        <v>1603</v>
      </c>
      <c r="O222" s="154">
        <v>0.39583333333333331</v>
      </c>
      <c r="P222" s="154">
        <v>8.3333333333333329E-2</v>
      </c>
      <c r="Q222" s="92">
        <v>1020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2" s="89" t="str">
        <f>IFERROR(_xlfn.XLOOKUP(J222, BASE_MAPA!$E$2:$E$359, BASE_MAPA!$J$2:$J$359), "ERRO")</f>
        <v>MARCO INICIAL - ALTO ARAGUAIA</v>
      </c>
      <c r="V222" s="221" t="s">
        <v>1230</v>
      </c>
      <c r="W222" s="194" t="s">
        <v>1549</v>
      </c>
      <c r="X222" s="15" t="s">
        <v>357</v>
      </c>
      <c r="Y222" s="20"/>
      <c r="Z222" s="20"/>
      <c r="AA222" s="155">
        <v>1</v>
      </c>
      <c r="AB222" s="78" t="s">
        <v>348</v>
      </c>
      <c r="AC222" s="78" t="s">
        <v>11</v>
      </c>
      <c r="AD222" s="194">
        <v>0.29166666666666669</v>
      </c>
      <c r="AE222" s="92">
        <v>6237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46" t="str">
        <f>BS_CONTROLE[[#This Row],[Local - Partida]]</f>
        <v>TVI2</v>
      </c>
      <c r="AL222" s="146" t="str">
        <f>BS_CONTROLE[[#This Row],[Local - Encerramento]]</f>
        <v>TVI2</v>
      </c>
      <c r="AM222" s="196" t="str">
        <f>BS_CONTROLE[[#This Row],[Entre - Estações]]</f>
        <v>TID-TVI</v>
      </c>
      <c r="AN222" s="196" t="str">
        <f>BS_CONTROLE[[#This Row],[SB]]</f>
        <v>201213/TID201</v>
      </c>
      <c r="AO222" s="18">
        <f>BS_CONTROLE[[#This Row],[SUB]]</f>
        <v>74</v>
      </c>
      <c r="AP222" s="18">
        <f>BS_CONTROLE[[#This Row],[KM - Inicio]]</f>
        <v>200</v>
      </c>
      <c r="AQ222" s="18">
        <f>BS_CONTROLE[[#This Row],[KM - Fim]]</f>
        <v>190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W5045950</v>
      </c>
      <c r="B223" s="184">
        <v>45950</v>
      </c>
      <c r="C223" s="9">
        <f>IF(BS_CONTROLE[[#This Row],[DATA]]="","",WEEKNUM(BS_CONTROLE[[#This Row],[DATA]]))</f>
        <v>43</v>
      </c>
      <c r="D223" s="15" t="s">
        <v>228</v>
      </c>
      <c r="E223" s="16"/>
      <c r="F223" s="17" t="s">
        <v>187</v>
      </c>
      <c r="G223" s="10" t="str">
        <f>IF(D223="","*",VLOOKUP(F223,BS_ATIVIDADE[#All],3,FALSE))</f>
        <v>PEDRA</v>
      </c>
      <c r="H223" s="19" t="s">
        <v>936</v>
      </c>
      <c r="I223" s="19" t="s">
        <v>936</v>
      </c>
      <c r="J223" s="18">
        <v>74</v>
      </c>
      <c r="K223" s="18">
        <v>87.274000000000001</v>
      </c>
      <c r="L223" s="83">
        <v>15.6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3" s="19">
        <v>0.375</v>
      </c>
      <c r="P223" s="19">
        <v>0.125</v>
      </c>
      <c r="Q223" s="83">
        <v>17</v>
      </c>
      <c r="R223" s="11" t="str">
        <f>IFERROR(_xlfn.XLOOKUP(F223, BS_ATIVIDADE[ATIVIDADE],BS_ATIVIDADE[UNIDADE] ), "*")</f>
        <v>VAGÕES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3" s="89" t="str">
        <f>IFERROR(_xlfn.XLOOKUP(J223, BASE_MAPA!$E$2:$E$359, BASE_MAPA!$J$2:$J$359), "ERRO")</f>
        <v>MARCO INICIAL - ALTO ARAGUAIA</v>
      </c>
      <c r="V223" s="221" t="s">
        <v>1252</v>
      </c>
      <c r="W223" s="46" t="s">
        <v>1444</v>
      </c>
      <c r="X223" s="15" t="s">
        <v>357</v>
      </c>
      <c r="Y223" s="20"/>
      <c r="Z223" s="20"/>
      <c r="AA223" s="301" t="s">
        <v>1599</v>
      </c>
      <c r="AB223" s="78" t="s">
        <v>348</v>
      </c>
      <c r="AC223" s="78" t="s">
        <v>11</v>
      </c>
      <c r="AD223" s="194">
        <v>0.35416666666666669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PEDRA - DESCARGA</v>
      </c>
      <c r="AJ223" s="10" t="str">
        <f>IF(D223="","*",VLOOKUP(AI223,BS_ATIVIDADE[#All],3,FALSE))</f>
        <v>PEDRA</v>
      </c>
      <c r="AK223" s="146" t="str">
        <f>BS_CONTROLE[[#This Row],[Local - Partida]]</f>
        <v>TIN2</v>
      </c>
      <c r="AL223" s="146" t="str">
        <f>BS_CONTROLE[[#This Row],[Local - Encerramento]]</f>
        <v>TIN2</v>
      </c>
      <c r="AM223" s="196" t="str">
        <f>BS_CONTROLE[[#This Row],[Entre - Estações]]</f>
        <v>TSP-TIN</v>
      </c>
      <c r="AN223" s="196" t="str">
        <f>BS_CONTROLE[[#This Row],[SB]]</f>
        <v>TSPK97</v>
      </c>
      <c r="AO223" s="18">
        <f>BS_CONTROLE[[#This Row],[SUB]]</f>
        <v>74</v>
      </c>
      <c r="AP223" s="18">
        <f>BS_CONTROLE[[#This Row],[KM - Inicio]]</f>
        <v>87.274000000000001</v>
      </c>
      <c r="AQ223" s="18">
        <f>BS_CONTROLE[[#This Row],[KM - Fim]]</f>
        <v>15.6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VAGÕES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Herbert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V4245950</v>
      </c>
      <c r="B226" s="184">
        <v>45950</v>
      </c>
      <c r="C226" s="9">
        <f>IF(BS_CONTROLE[[#This Row],[DATA]]="","",WEEKNUM(BS_CONTROLE[[#This Row],[DATA]]))</f>
        <v>43</v>
      </c>
      <c r="D226" s="15" t="s">
        <v>180</v>
      </c>
      <c r="E226" s="16"/>
      <c r="F226" s="193" t="s">
        <v>143</v>
      </c>
      <c r="G226" s="10" t="str">
        <f>IF(D226="","*",VLOOKUP(F226,BS_ATIVIDADE[#All],3,FALSE))</f>
        <v>MODERNIZAÇÃO</v>
      </c>
      <c r="H226" s="154" t="s">
        <v>552</v>
      </c>
      <c r="I226" s="154" t="s">
        <v>552</v>
      </c>
      <c r="J226" s="45">
        <v>72</v>
      </c>
      <c r="K226" s="45">
        <v>303</v>
      </c>
      <c r="L226" s="92">
        <v>304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6" s="154">
        <v>0.27083333333333331</v>
      </c>
      <c r="P226" s="154">
        <v>8.3333333333333329E-2</v>
      </c>
      <c r="Q226" s="92">
        <v>200</v>
      </c>
      <c r="R226" s="11" t="str">
        <f>IFERROR(_xlfn.XLOOKUP(F226, BS_ATIVIDADE[ATIVIDADE],BS_ATIVIDADE[UNIDADE] ), "*")</f>
        <v>M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6" s="89" t="str">
        <f>IFERROR(_xlfn.XLOOKUP(J226, BASE_MAPA!$E$2:$E$359, BASE_MAPA!$J$2:$J$359), "ERRO")</f>
        <v>ARARAQUARA - COLOMBIA</v>
      </c>
      <c r="V226" s="221" t="s">
        <v>1233</v>
      </c>
      <c r="W226" s="194" t="s">
        <v>1231</v>
      </c>
      <c r="X226" s="15" t="s">
        <v>357</v>
      </c>
      <c r="Y226" s="20"/>
      <c r="Z226" s="20" t="s">
        <v>353</v>
      </c>
      <c r="AA226" s="155">
        <v>1</v>
      </c>
      <c r="AB226" s="78" t="s">
        <v>348</v>
      </c>
      <c r="AC226" s="78" t="s">
        <v>343</v>
      </c>
      <c r="AD226" s="194">
        <v>0.22916666666666666</v>
      </c>
      <c r="AE226" s="92">
        <v>6242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MODERNIZAÇÃO - SOCADORA</v>
      </c>
      <c r="AJ226" s="10" t="str">
        <f>IF(D226="","*",VLOOKUP(AI226,BS_ATIVIDADE[#All],3,FALSE))</f>
        <v>MODERNIZAÇÃO</v>
      </c>
      <c r="AK226" s="146" t="str">
        <f>BS_CONTROLE[[#This Row],[Local - Partida]]</f>
        <v>ZGT1</v>
      </c>
      <c r="AL226" s="146" t="str">
        <f>BS_CONTROLE[[#This Row],[Local - Encerramento]]</f>
        <v>ZGT1</v>
      </c>
      <c r="AM226" s="196" t="str">
        <f>BS_CONTROLE[[#This Row],[Entre - Estações]]</f>
        <v>ZGT-ZXE</v>
      </c>
      <c r="AN226" s="196" t="str">
        <f>BS_CONTROLE[[#This Row],[SB]]</f>
        <v>ZGTZXE</v>
      </c>
      <c r="AO226" s="18">
        <f>BS_CONTROLE[[#This Row],[SUB]]</f>
        <v>72</v>
      </c>
      <c r="AP226" s="18">
        <f>BS_CONTROLE[[#This Row],[KM - Inicio]]</f>
        <v>303</v>
      </c>
      <c r="AQ226" s="18">
        <f>BS_CONTROLE[[#This Row],[KM - Fim]]</f>
        <v>304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M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6" s="12" t="str">
        <f>IFERROR(_xlfn.XLOOKUP(AO226, BASE_MAPA!$E$2:$E$359, BASE_MAPA!$J$2:$J$359), "ERRO")</f>
        <v>ARARAQUARA - COLOMBIA</v>
      </c>
      <c r="BF226" s="18" t="str">
        <f>IF(BS_CONTROLE[[#This Row],[Responsavel pelo boletim]]=0, "-", BS_CONTROLE[[#This Row],[Responsavel pelo boletim]])</f>
        <v>Augusto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>W9445950</v>
      </c>
      <c r="B227" s="184">
        <v>45950</v>
      </c>
      <c r="C227" s="9">
        <f>IF(BS_CONTROLE[[#This Row],[DATA]]="","",WEEKNUM(BS_CONTROLE[[#This Row],[DATA]]))</f>
        <v>43</v>
      </c>
      <c r="D227" s="15" t="s">
        <v>246</v>
      </c>
      <c r="E227" s="16"/>
      <c r="F227" s="17" t="s">
        <v>155</v>
      </c>
      <c r="G227" s="10" t="str">
        <f>IF(D227="","*",VLOOKUP(F227,BS_ATIVIDADE[#All],3,FALSE))</f>
        <v>OUTROS</v>
      </c>
      <c r="H227" s="19" t="s">
        <v>820</v>
      </c>
      <c r="I227" s="19" t="s">
        <v>1709</v>
      </c>
      <c r="J227" s="18">
        <v>103</v>
      </c>
      <c r="K227" s="18">
        <v>1849</v>
      </c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7" s="19">
        <v>0.45833333333333331</v>
      </c>
      <c r="P227" s="19">
        <v>4.1666666666666664E-2</v>
      </c>
      <c r="Q227" s="83">
        <v>1</v>
      </c>
      <c r="R227" s="11" t="str">
        <f>IFERROR(_xlfn.XLOOKUP(F227, BS_ATIVIDADE[ATIVIDADE],BS_ATIVIDADE[UNIDADE] ), "*")</f>
        <v>BINÁRIO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7" s="89" t="str">
        <f>IFERROR(_xlfn.XLOOKUP(J227, BASE_MAPA!$E$2:$E$359, BASE_MAPA!$J$2:$J$359), "ERRO")</f>
        <v>OURO VERDE - LIGAÇÃO</v>
      </c>
      <c r="V227" s="221" t="s">
        <v>1430</v>
      </c>
      <c r="W227" s="194" t="s">
        <v>1710</v>
      </c>
      <c r="X227" s="59" t="s">
        <v>357</v>
      </c>
      <c r="Y227" s="20"/>
      <c r="Z227" s="171" t="s">
        <v>353</v>
      </c>
      <c r="AA227" s="155">
        <v>1</v>
      </c>
      <c r="AB227" s="78" t="s">
        <v>348</v>
      </c>
      <c r="AC227" s="78" t="s">
        <v>11</v>
      </c>
      <c r="AD227" s="194">
        <v>0.41666666666666669</v>
      </c>
      <c r="AE227" s="92">
        <v>9404</v>
      </c>
      <c r="AF227" s="92">
        <v>9406</v>
      </c>
      <c r="AG227" s="92" t="s">
        <v>11</v>
      </c>
      <c r="AH227" s="21"/>
      <c r="AI227" s="17" t="str">
        <f>IF(BS_CONTROLE[[#This Row],[Atividade]]=0, "-", BS_CONTROLE[[#This Row],[Atividade]])</f>
        <v>OUTRAS ATIVIDADES</v>
      </c>
      <c r="AJ227" s="10" t="str">
        <f>IF(D227="","*",VLOOKUP(AI227,BS_ATIVIDADE[#All],3,FALSE))</f>
        <v>OUTROS</v>
      </c>
      <c r="AK227" s="146" t="str">
        <f>BS_CONTROLE[[#This Row],[Local - Partida]]</f>
        <v>PSG</v>
      </c>
      <c r="AL227" s="146" t="str">
        <f>BS_CONTROLE[[#This Row],[Local - Encerramento]]</f>
        <v>PPS</v>
      </c>
      <c r="AM227" s="196" t="str">
        <f>BS_CONTROLE[[#This Row],[Entre - Estações]]</f>
        <v>PAM-PSO</v>
      </c>
      <c r="AN227" s="196" t="str">
        <f>BS_CONTROLE[[#This Row],[SB]]</f>
        <v>PAMPSO</v>
      </c>
      <c r="AO227" s="18">
        <f>BS_CONTROLE[[#This Row],[SUB]]</f>
        <v>103</v>
      </c>
      <c r="AP227" s="18">
        <f>BS_CONTROLE[[#This Row],[KM - Inicio]]</f>
        <v>1849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>
        <f>IF(D227="","*",IFERROR(IF(ISODD(COUNT(AS227:AX227)),"ERRO",SUM((AT227-AS227),(AV227-AU227),(AX227-AW227))),"ERRO"))</f>
        <v>0</v>
      </c>
      <c r="AZ227" s="17"/>
      <c r="BA227" s="186"/>
      <c r="BB227" s="11" t="str">
        <f>IFERROR(_xlfn.XLOOKUP(AI227, BS_ATIVIDADE[ATIVIDADE],BS_ATIVIDADE[UNIDADE] ), "*")</f>
        <v>BINÁRIO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7" s="12" t="str">
        <f>IFERROR(_xlfn.XLOOKUP(AO227, BASE_MAPA!$E$2:$E$359, BASE_MAPA!$J$2:$J$359), "ERRO")</f>
        <v>OURO VERDE - LIGAÇÃO</v>
      </c>
      <c r="BF227" s="18" t="str">
        <f>IF(BS_CONTROLE[[#This Row],[Responsavel pelo boletim]]=0, "-", BS_CONTROLE[[#This Row],[Responsavel pelo boletim]])</f>
        <v xml:space="preserve">Lucas 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Produção e Intervalo</v>
      </c>
      <c r="BR227" s="25">
        <f>IF(OR(B227="",F227=""),"*",AY227/P227)</f>
        <v>0</v>
      </c>
      <c r="BS227" s="25">
        <f>IF(OR(B227="",F227=""),"*",BA227/Q227)</f>
        <v>0</v>
      </c>
      <c r="BT227" s="271" t="str">
        <f t="shared" si="3"/>
        <v/>
      </c>
    </row>
    <row r="228" spans="1:72" hidden="1">
      <c r="A228" s="58" t="str">
        <f>D228&amp;B228</f>
        <v>LEÔNCIO (TF-526)45950</v>
      </c>
      <c r="B228" s="184">
        <v>45950</v>
      </c>
      <c r="C228" s="9">
        <f>IF(BS_CONTROLE[[#This Row],[DATA]]="","",WEEKNUM(BS_CONTROLE[[#This Row],[DATA]]))</f>
        <v>43</v>
      </c>
      <c r="D228" s="15" t="s">
        <v>312</v>
      </c>
      <c r="E228" s="16"/>
      <c r="F228" s="17" t="s">
        <v>194</v>
      </c>
      <c r="G228" s="10" t="str">
        <f>IF(D228="","*",VLOOKUP(F228,BS_ATIVIDADE[#All],3,FALSE))</f>
        <v>SOLDA</v>
      </c>
      <c r="H228" s="19" t="s">
        <v>11</v>
      </c>
      <c r="I228" s="19" t="s">
        <v>11</v>
      </c>
      <c r="J228" s="18">
        <v>103</v>
      </c>
      <c r="K228" s="18">
        <v>2146</v>
      </c>
      <c r="L228" s="83" t="s">
        <v>11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28" s="19">
        <v>0.33333333333333331</v>
      </c>
      <c r="P228" s="19">
        <v>0.16666666666666666</v>
      </c>
      <c r="Q228" s="83">
        <v>2</v>
      </c>
      <c r="R228" s="11" t="str">
        <f>IFERROR(_xlfn.XLOOKUP(F228, BS_ATIVIDADE[ATIVIDADE],BS_ATIVIDADE[UNIDADE] ), "*")</f>
        <v>Nº DE SOLDA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8" s="89" t="str">
        <f>IFERROR(_xlfn.XLOOKUP(J228, BASE_MAPA!$E$2:$E$359, BASE_MAPA!$J$2:$J$359), "ERRO")</f>
        <v>OURO VERDE - LIGAÇÃO</v>
      </c>
      <c r="V228" s="221" t="s">
        <v>1614</v>
      </c>
      <c r="W228" s="46" t="s">
        <v>1593</v>
      </c>
      <c r="X228" s="15" t="s">
        <v>357</v>
      </c>
      <c r="Y228" s="20"/>
      <c r="Z228" s="20" t="s">
        <v>358</v>
      </c>
      <c r="AA228" s="170" t="s">
        <v>11</v>
      </c>
      <c r="AB228" s="17" t="s">
        <v>11</v>
      </c>
      <c r="AC228" s="78" t="s">
        <v>11</v>
      </c>
      <c r="AD228" s="92" t="s">
        <v>11</v>
      </c>
      <c r="AE228" s="92" t="s">
        <v>11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PDM - SOLDA</v>
      </c>
      <c r="AJ228" s="10" t="str">
        <f>IF(D228="","*",VLOOKUP(AI228,BS_ATIVIDADE[#All],3,FALSE))</f>
        <v>SOLDA</v>
      </c>
      <c r="AK228" s="146" t="str">
        <f>BS_CONTROLE[[#This Row],[Local - Partida]]</f>
        <v>-</v>
      </c>
      <c r="AL228" s="146" t="str">
        <f>BS_CONTROLE[[#This Row],[Local - Encerramento]]</f>
        <v>-</v>
      </c>
      <c r="AM228" s="196" t="str">
        <f>BS_CONTROLE[[#This Row],[Entre - Estações]]</f>
        <v>POU-K29</v>
      </c>
      <c r="AN228" s="196" t="str">
        <f>BS_CONTROLE[[#This Row],[SB]]</f>
        <v>POUK28</v>
      </c>
      <c r="AO228" s="18">
        <f>BS_CONTROLE[[#This Row],[SUB]]</f>
        <v>103</v>
      </c>
      <c r="AP228" s="18">
        <f>BS_CONTROLE[[#This Row],[KM - Inicio]]</f>
        <v>2146</v>
      </c>
      <c r="AQ228" s="18" t="str">
        <f>BS_CONTROLE[[#This Row],[KM - Fim]]</f>
        <v>-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Nº DE SOLDA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8" s="12" t="str">
        <f>IFERROR(_xlfn.XLOOKUP(AO228, BASE_MAPA!$E$2:$E$359, BASE_MAPA!$J$2:$J$359), "ERRO")</f>
        <v>OURO VERDE - LIGAÇÃO</v>
      </c>
      <c r="BF228" s="18" t="str">
        <f>IF(BS_CONTROLE[[#This Row],[Responsavel pelo boletim]]=0, "-", BS_CONTROLE[[#This Row],[Responsavel pelo boletim]])</f>
        <v>Lucas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/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1711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1712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1713</v>
      </c>
      <c r="BK279" s="23" t="s">
        <v>1713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1714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1715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1716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1717</v>
      </c>
      <c r="N302" s="18" t="s">
        <v>1718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1715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1719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5 X205:Y205 V206:Y206 X207:Y207 V208:Y208 V210:Y215 V224:Y226 V229:Y425 X228:Y228 Y227 Y217 X216:Y216 V218:Y219 V222:Y222 V221 X221:Y221 W223:Y223 Y220 V197:Y202 V204:Y204 X203:Y203 X209:Y20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5:AC205 Z212 AC212 Z206:Z207 AC206:AC207 Z211:AD211 Z210:AC210 Z208:AD208 Z213:AD215 Z226 AC226 Z229:AD425 Z228 AC228 Z218:AD218 Z216 Z204:AD204 Z222:AD225 Z219:AC219 Z221:AC221 Z202:AC202 Z203 Z209" name="Range1_12_8"/>
    <protectedRange sqref="V6:Y16 V28:X29 V26:X26 V18:X20 V22:X24 V33:X35 V37:X40 V43:X46 W55 V56:X58 V49:X50 V60:X60 V64:X64 W70 V72:X72 V74:X74 V66:X68 V91:X91 V109:X109 V122:X122 V116:X116 V133:X133 V141:X141 V152:X152 V156:W156 W216 W203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28 W221" name="Range1_11_2"/>
    <protectedRange sqref="Z111:AD111 Z124:AB124 AD124 Z135:AB135 AD135 Z142:AB142 AD142 Z154:AB154 AA164:AB164 AA180:AB180 AA196:AB196 AA207:AB207 AA228:AB228" name="Range1_12_6"/>
    <protectedRange sqref="Z106" name="Range1_12_7"/>
    <protectedRange sqref="V106:W106" name="Range1_11_8_2"/>
    <protectedRange sqref="K157 K173:K174 K189" name="Range1_8_3_1"/>
    <protectedRange sqref="V157 V173 V189 V223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 V228" name="Range1_11_7"/>
    <protectedRange sqref="AA163:AD163 AA179:AD179" name="Range1_12_11"/>
    <protectedRange sqref="V148 V184 V216 V203 V209" name="Range1_11_9"/>
    <protectedRange sqref="W148 W169 W184" name="Range1_11_10"/>
    <protectedRange sqref="AA148:AD148 AA183:AD184 AA216:AD216 AA203:AD203 AA209:AD209" name="Range1_12_12"/>
    <protectedRange sqref="V149:W149" name="Range1_11_11"/>
    <protectedRange sqref="V159:W159 V174:W174" name="Range1_11_12"/>
    <protectedRange sqref="AA159:AD159" name="Range1_12_13"/>
    <protectedRange sqref="V227:X227" name="Range1_11_13"/>
    <protectedRange sqref="Z227:AD227" name="Range1_12_14"/>
    <protectedRange sqref="V217:X217" name="Range1_11_14"/>
    <protectedRange sqref="Z217:AD217" name="Range1_12_15"/>
    <protectedRange sqref="V220:W220" name="Range1_11_15"/>
    <protectedRange sqref="Z220:AD220" name="Range1_12_16"/>
    <protectedRange sqref="X220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48" priority="4616" operator="equal">
      <formula>"ERRO"</formula>
    </cfRule>
  </conditionalFormatting>
  <conditionalFormatting sqref="X4 Y1:Z5 Y467:Y542 Y426:Z466">
    <cfRule type="cellIs" dxfId="2547" priority="4605" operator="equal">
      <formula>"OPORTUNIDADE"</formula>
    </cfRule>
  </conditionalFormatting>
  <conditionalFormatting sqref="AZ6:AZ514">
    <cfRule type="expression" dxfId="2546" priority="4600">
      <formula>$BU6=1</formula>
    </cfRule>
  </conditionalFormatting>
  <conditionalFormatting sqref="BQ6:BQ544">
    <cfRule type="cellIs" dxfId="2545" priority="4611" operator="equal">
      <formula>"Produção e Intervalo"</formula>
    </cfRule>
    <cfRule type="cellIs" dxfId="2544" priority="4612" operator="equal">
      <formula>"Aderente"</formula>
    </cfRule>
    <cfRule type="cellIs" dxfId="2543" priority="4613" operator="equal">
      <formula>"Intervalo"</formula>
    </cfRule>
    <cfRule type="cellIs" dxfId="2542" priority="4614" operator="equal">
      <formula>"Produção"</formula>
    </cfRule>
    <cfRule type="cellIs" dxfId="2541" priority="4615" operator="equal">
      <formula>"ERRO"</formula>
    </cfRule>
  </conditionalFormatting>
  <conditionalFormatting sqref="BR6:BS544">
    <cfRule type="cellIs" dxfId="2540" priority="4593" operator="equal">
      <formula>"*"</formula>
    </cfRule>
    <cfRule type="cellIs" dxfId="2539" priority="4594" operator="greaterThanOrEqual">
      <formula>1</formula>
    </cfRule>
    <cfRule type="cellIs" dxfId="2538" priority="4595" operator="lessThan">
      <formula>1</formula>
    </cfRule>
  </conditionalFormatting>
  <conditionalFormatting sqref="X467:X514 Y467:Y542 Y426:Z466">
    <cfRule type="cellIs" dxfId="2537" priority="4541" operator="equal">
      <formula>"NÃO"</formula>
    </cfRule>
    <cfRule type="cellIs" dxfId="2536" priority="4542" operator="equal">
      <formula>"SIM"</formula>
    </cfRule>
  </conditionalFormatting>
  <conditionalFormatting sqref="X467:X514">
    <cfRule type="cellIs" dxfId="2535" priority="4540" operator="equal">
      <formula>"OPORTUNIDADE"</formula>
    </cfRule>
  </conditionalFormatting>
  <conditionalFormatting sqref="Z467:Z514">
    <cfRule type="cellIs" dxfId="2534" priority="4538" operator="equal">
      <formula>"NÃO"</formula>
    </cfRule>
    <cfRule type="cellIs" dxfId="2533" priority="4539" operator="equal">
      <formula>"SIM"</formula>
    </cfRule>
  </conditionalFormatting>
  <conditionalFormatting sqref="Z467:Z514">
    <cfRule type="cellIs" dxfId="2532" priority="4537" operator="equal">
      <formula>"OPORTUNIDADE"</formula>
    </cfRule>
  </conditionalFormatting>
  <conditionalFormatting sqref="Y1048567:Y1048576">
    <cfRule type="cellIs" dxfId="2531" priority="4422" operator="equal">
      <formula>"OPORTUNIDADE"</formula>
    </cfRule>
  </conditionalFormatting>
  <conditionalFormatting sqref="Y1048567:Y1048576">
    <cfRule type="cellIs" dxfId="2530" priority="4420" operator="equal">
      <formula>"NÃO"</formula>
    </cfRule>
    <cfRule type="cellIs" dxfId="2529" priority="4421" operator="equal">
      <formula>"SIM"</formula>
    </cfRule>
  </conditionalFormatting>
  <conditionalFormatting sqref="Z515:Z540">
    <cfRule type="cellIs" dxfId="2528" priority="4157" operator="equal">
      <formula>"OPORTUNIDADE"</formula>
    </cfRule>
  </conditionalFormatting>
  <conditionalFormatting sqref="Z515:Z540">
    <cfRule type="cellIs" dxfId="2527" priority="4155" operator="equal">
      <formula>"NÃO"</formula>
    </cfRule>
    <cfRule type="cellIs" dxfId="2526" priority="4156" operator="equal">
      <formula>"SIM"</formula>
    </cfRule>
  </conditionalFormatting>
  <conditionalFormatting sqref="X541">
    <cfRule type="cellIs" dxfId="2525" priority="4143" operator="equal">
      <formula>"NÃO"</formula>
    </cfRule>
    <cfRule type="cellIs" dxfId="2524" priority="4144" operator="equal">
      <formula>"SIM"</formula>
    </cfRule>
  </conditionalFormatting>
  <conditionalFormatting sqref="X541">
    <cfRule type="cellIs" dxfId="2523" priority="4142" operator="equal">
      <formula>"OPORTUNIDADE"</formula>
    </cfRule>
  </conditionalFormatting>
  <conditionalFormatting sqref="Z541">
    <cfRule type="cellIs" dxfId="2522" priority="4140" operator="equal">
      <formula>"NÃO"</formula>
    </cfRule>
    <cfRule type="cellIs" dxfId="2521" priority="4141" operator="equal">
      <formula>"SIM"</formula>
    </cfRule>
  </conditionalFormatting>
  <conditionalFormatting sqref="Z541">
    <cfRule type="cellIs" dxfId="2520" priority="4139" operator="equal">
      <formula>"OPORTUNIDADE"</formula>
    </cfRule>
  </conditionalFormatting>
  <conditionalFormatting sqref="BI541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49">
      <iconSet showValue="0">
        <cfvo type="percent" val="0"/>
        <cfvo type="num" val="1"/>
        <cfvo type="num" val="1" gte="0"/>
      </iconSet>
    </cfRule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19" priority="475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228:Z425 Y218:Z219 Y221:Z226 Y120:Z216">
    <cfRule type="cellIs" dxfId="2518" priority="332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8:Z425 Y218:Z219 Y221:Z226 Y120:Z216">
    <cfRule type="cellIs" dxfId="2517" priority="3325" operator="equal">
      <formula>"NÃO"</formula>
    </cfRule>
    <cfRule type="cellIs" dxfId="2516" priority="3326" operator="equal">
      <formula>"SIM"</formula>
    </cfRule>
  </conditionalFormatting>
  <conditionalFormatting sqref="BI6:BI514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515" priority="4919">
      <formula>$BU489=1</formula>
    </cfRule>
  </conditionalFormatting>
  <conditionalFormatting sqref="BI515:BI540">
    <cfRule type="iconSet" priority="492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22">
      <iconSet showValue="0">
        <cfvo type="percent" val="0"/>
        <cfvo type="num" val="1"/>
        <cfvo type="num" val="1" gte="0"/>
      </iconSet>
    </cfRule>
    <cfRule type="iconSet" priority="492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2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2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098" operator="equal">
      <formula>"OPORTUNIDADE"</formula>
    </cfRule>
  </conditionalFormatting>
  <conditionalFormatting sqref="Y6:Z16">
    <cfRule type="cellIs" dxfId="2513" priority="3096" operator="equal">
      <formula>"NÃO"</formula>
    </cfRule>
    <cfRule type="cellIs" dxfId="2512" priority="3097" operator="equal">
      <formula>"SIM"</formula>
    </cfRule>
  </conditionalFormatting>
  <conditionalFormatting sqref="BJ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3" operator="equal">
      <formula>"OPORTUNIDADE"</formula>
    </cfRule>
  </conditionalFormatting>
  <conditionalFormatting sqref="Z23">
    <cfRule type="cellIs" dxfId="2510" priority="3091" operator="equal">
      <formula>"NÃO"</formula>
    </cfRule>
    <cfRule type="cellIs" dxfId="2509" priority="3092" operator="equal">
      <formula>"SIM"</formula>
    </cfRule>
  </conditionalFormatting>
  <conditionalFormatting sqref="Z20:Z21">
    <cfRule type="cellIs" dxfId="2508" priority="3087" operator="equal">
      <formula>"OPORTUNIDADE"</formula>
    </cfRule>
  </conditionalFormatting>
  <conditionalFormatting sqref="Z20:Z21">
    <cfRule type="cellIs" dxfId="2507" priority="3085" operator="equal">
      <formula>"NÃO"</formula>
    </cfRule>
    <cfRule type="cellIs" dxfId="2506" priority="3086" operator="equal">
      <formula>"SIM"</formula>
    </cfRule>
  </conditionalFormatting>
  <conditionalFormatting sqref="Z25:Z26">
    <cfRule type="cellIs" dxfId="2505" priority="3081" operator="equal">
      <formula>"OPORTUNIDADE"</formula>
    </cfRule>
  </conditionalFormatting>
  <conditionalFormatting sqref="Z25:Z26">
    <cfRule type="cellIs" dxfId="2504" priority="3079" operator="equal">
      <formula>"NÃO"</formula>
    </cfRule>
    <cfRule type="cellIs" dxfId="2503" priority="3080" operator="equal">
      <formula>"SIM"</formula>
    </cfRule>
  </conditionalFormatting>
  <conditionalFormatting sqref="Z23:Z24">
    <cfRule type="cellIs" dxfId="2502" priority="3078" operator="equal">
      <formula>"OPORTUNIDADE"</formula>
    </cfRule>
  </conditionalFormatting>
  <conditionalFormatting sqref="Z23:Z24">
    <cfRule type="cellIs" dxfId="2501" priority="3076" operator="equal">
      <formula>"NÃO"</formula>
    </cfRule>
    <cfRule type="cellIs" dxfId="2500" priority="3077" operator="equal">
      <formula>"SIM"</formula>
    </cfRule>
  </conditionalFormatting>
  <conditionalFormatting sqref="Z19:Z21">
    <cfRule type="cellIs" dxfId="2499" priority="3075" operator="equal">
      <formula>"OPORTUNIDADE"</formula>
    </cfRule>
  </conditionalFormatting>
  <conditionalFormatting sqref="Z19:Z21">
    <cfRule type="cellIs" dxfId="2498" priority="3073" operator="equal">
      <formula>"NÃO"</formula>
    </cfRule>
    <cfRule type="cellIs" dxfId="2497" priority="3074" operator="equal">
      <formula>"SIM"</formula>
    </cfRule>
  </conditionalFormatting>
  <conditionalFormatting sqref="Y19:Y29">
    <cfRule type="cellIs" dxfId="2496" priority="3072" operator="equal">
      <formula>"OPORTUNIDADE"</formula>
    </cfRule>
  </conditionalFormatting>
  <conditionalFormatting sqref="Y19:Y29">
    <cfRule type="cellIs" dxfId="2495" priority="3070" operator="equal">
      <formula>"NÃO"</formula>
    </cfRule>
    <cfRule type="cellIs" dxfId="2494" priority="3071" operator="equal">
      <formula>"SIM"</formula>
    </cfRule>
  </conditionalFormatting>
  <conditionalFormatting sqref="Z19:Z20">
    <cfRule type="cellIs" dxfId="2493" priority="3069" operator="equal">
      <formula>"OPORTUNIDADE"</formula>
    </cfRule>
  </conditionalFormatting>
  <conditionalFormatting sqref="Z19:Z20">
    <cfRule type="cellIs" dxfId="2492" priority="3067" operator="equal">
      <formula>"NÃO"</formula>
    </cfRule>
    <cfRule type="cellIs" dxfId="2491" priority="3068" operator="equal">
      <formula>"SIM"</formula>
    </cfRule>
  </conditionalFormatting>
  <conditionalFormatting sqref="Y19:Y29">
    <cfRule type="cellIs" dxfId="2490" priority="3066" operator="equal">
      <formula>"OPORTUNIDADE"</formula>
    </cfRule>
  </conditionalFormatting>
  <conditionalFormatting sqref="Y19:Y29">
    <cfRule type="cellIs" dxfId="2489" priority="3064" operator="equal">
      <formula>"NÃO"</formula>
    </cfRule>
    <cfRule type="cellIs" dxfId="2488" priority="3065" operator="equal">
      <formula>"SIM"</formula>
    </cfRule>
  </conditionalFormatting>
  <conditionalFormatting sqref="BP13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2" operator="equal">
      <formula>"OPORTUNIDADE"</formula>
    </cfRule>
  </conditionalFormatting>
  <conditionalFormatting sqref="Z28">
    <cfRule type="cellIs" dxfId="2486" priority="3060" operator="equal">
      <formula>"NÃO"</formula>
    </cfRule>
    <cfRule type="cellIs" dxfId="2485" priority="3061" operator="equal">
      <formula>"SIM"</formula>
    </cfRule>
  </conditionalFormatting>
  <conditionalFormatting sqref="Z29">
    <cfRule type="cellIs" dxfId="2484" priority="3056" operator="equal">
      <formula>"OPORTUNIDADE"</formula>
    </cfRule>
  </conditionalFormatting>
  <conditionalFormatting sqref="Z29">
    <cfRule type="cellIs" dxfId="2483" priority="3054" operator="equal">
      <formula>"NÃO"</formula>
    </cfRule>
    <cfRule type="cellIs" dxfId="2482" priority="3055" operator="equal">
      <formula>"SIM"</formula>
    </cfRule>
  </conditionalFormatting>
  <conditionalFormatting sqref="Z27">
    <cfRule type="cellIs" dxfId="2481" priority="3053" operator="equal">
      <formula>"OPORTUNIDADE"</formula>
    </cfRule>
  </conditionalFormatting>
  <conditionalFormatting sqref="Z27">
    <cfRule type="cellIs" dxfId="2480" priority="3051" operator="equal">
      <formula>"NÃO"</formula>
    </cfRule>
    <cfRule type="cellIs" dxfId="2479" priority="3052" operator="equal">
      <formula>"SIM"</formula>
    </cfRule>
  </conditionalFormatting>
  <conditionalFormatting sqref="Z18:Z19">
    <cfRule type="cellIs" dxfId="2478" priority="3047" operator="equal">
      <formula>"OPORTUNIDADE"</formula>
    </cfRule>
  </conditionalFormatting>
  <conditionalFormatting sqref="Z18:Z19">
    <cfRule type="cellIs" dxfId="2477" priority="3045" operator="equal">
      <formula>"NÃO"</formula>
    </cfRule>
    <cfRule type="cellIs" dxfId="2476" priority="3046" operator="equal">
      <formula>"SIM"</formula>
    </cfRule>
  </conditionalFormatting>
  <conditionalFormatting sqref="Y18:Y29">
    <cfRule type="cellIs" dxfId="2475" priority="3044" operator="equal">
      <formula>"OPORTUNIDADE"</formula>
    </cfRule>
  </conditionalFormatting>
  <conditionalFormatting sqref="Y18:Y29">
    <cfRule type="cellIs" dxfId="2474" priority="3042" operator="equal">
      <formula>"NÃO"</formula>
    </cfRule>
    <cfRule type="cellIs" dxfId="2473" priority="3043" operator="equal">
      <formula>"SIM"</formula>
    </cfRule>
  </conditionalFormatting>
  <conditionalFormatting sqref="BK6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39" operator="equal">
      <formula>"OPORTUNIDADE"</formula>
    </cfRule>
  </conditionalFormatting>
  <conditionalFormatting sqref="Z24">
    <cfRule type="cellIs" dxfId="2471" priority="3037" operator="equal">
      <formula>"NÃO"</formula>
    </cfRule>
    <cfRule type="cellIs" dxfId="2470" priority="3038" operator="equal">
      <formula>"SIM"</formula>
    </cfRule>
  </conditionalFormatting>
  <conditionalFormatting sqref="BP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5" operator="equal">
      <formula>"OPORTUNIDADE"</formula>
    </cfRule>
  </conditionalFormatting>
  <conditionalFormatting sqref="Z25">
    <cfRule type="cellIs" dxfId="2468" priority="3033" operator="equal">
      <formula>"NÃO"</formula>
    </cfRule>
    <cfRule type="cellIs" dxfId="2467" priority="3034" operator="equal">
      <formula>"SIM"</formula>
    </cfRule>
  </conditionalFormatting>
  <conditionalFormatting sqref="Z21">
    <cfRule type="cellIs" dxfId="2466" priority="3029" operator="equal">
      <formula>"OPORTUNIDADE"</formula>
    </cfRule>
  </conditionalFormatting>
  <conditionalFormatting sqref="Z21">
    <cfRule type="cellIs" dxfId="2465" priority="3027" operator="equal">
      <formula>"NÃO"</formula>
    </cfRule>
    <cfRule type="cellIs" dxfId="2464" priority="3028" operator="equal">
      <formula>"SIM"</formula>
    </cfRule>
  </conditionalFormatting>
  <conditionalFormatting sqref="Z22">
    <cfRule type="cellIs" dxfId="2463" priority="3026" operator="equal">
      <formula>"OPORTUNIDADE"</formula>
    </cfRule>
  </conditionalFormatting>
  <conditionalFormatting sqref="Z22">
    <cfRule type="cellIs" dxfId="2462" priority="3024" operator="equal">
      <formula>"NÃO"</formula>
    </cfRule>
    <cfRule type="cellIs" dxfId="2461" priority="3025" operator="equal">
      <formula>"SIM"</formula>
    </cfRule>
  </conditionalFormatting>
  <conditionalFormatting sqref="BJ1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2" operator="equal">
      <formula>"OPORTUNIDADE"</formula>
    </cfRule>
  </conditionalFormatting>
  <conditionalFormatting sqref="Z36">
    <cfRule type="cellIs" dxfId="2459" priority="3010" operator="equal">
      <formula>"NÃO"</formula>
    </cfRule>
    <cfRule type="cellIs" dxfId="2458" priority="3011" operator="equal">
      <formula>"SIM"</formula>
    </cfRule>
  </conditionalFormatting>
  <conditionalFormatting sqref="Z36">
    <cfRule type="cellIs" dxfId="2457" priority="3009" operator="equal">
      <formula>"OPORTUNIDADE"</formula>
    </cfRule>
  </conditionalFormatting>
  <conditionalFormatting sqref="Z36">
    <cfRule type="cellIs" dxfId="2456" priority="3007" operator="equal">
      <formula>"NÃO"</formula>
    </cfRule>
    <cfRule type="cellIs" dxfId="2455" priority="3008" operator="equal">
      <formula>"SIM"</formula>
    </cfRule>
  </conditionalFormatting>
  <conditionalFormatting sqref="Z36">
    <cfRule type="cellIs" dxfId="2454" priority="2997" operator="equal">
      <formula>"OPORTUNIDADE"</formula>
    </cfRule>
  </conditionalFormatting>
  <conditionalFormatting sqref="Z36">
    <cfRule type="cellIs" dxfId="2453" priority="2995" operator="equal">
      <formula>"NÃO"</formula>
    </cfRule>
    <cfRule type="cellIs" dxfId="2452" priority="2996" operator="equal">
      <formula>"SIM"</formula>
    </cfRule>
  </conditionalFormatting>
  <conditionalFormatting sqref="Z37:Z38">
    <cfRule type="cellIs" dxfId="2451" priority="2994" operator="equal">
      <formula>"OPORTUNIDADE"</formula>
    </cfRule>
  </conditionalFormatting>
  <conditionalFormatting sqref="Z37:Z38">
    <cfRule type="cellIs" dxfId="2450" priority="2992" operator="equal">
      <formula>"NÃO"</formula>
    </cfRule>
    <cfRule type="cellIs" dxfId="2449" priority="2993" operator="equal">
      <formula>"SIM"</formula>
    </cfRule>
  </conditionalFormatting>
  <conditionalFormatting sqref="BJ18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3" operator="equal">
      <formula>"OPORTUNIDADE"</formula>
    </cfRule>
  </conditionalFormatting>
  <conditionalFormatting sqref="Z35:Z36">
    <cfRule type="cellIs" dxfId="2447" priority="2981" operator="equal">
      <formula>"NÃO"</formula>
    </cfRule>
    <cfRule type="cellIs" dxfId="2446" priority="2982" operator="equal">
      <formula>"SIM"</formula>
    </cfRule>
  </conditionalFormatting>
  <conditionalFormatting sqref="BK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58" operator="equal">
      <formula>"OPORTUNIDADE"</formula>
    </cfRule>
  </conditionalFormatting>
  <conditionalFormatting sqref="Z34:Z35">
    <cfRule type="cellIs" dxfId="2444" priority="2956" operator="equal">
      <formula>"NÃO"</formula>
    </cfRule>
    <cfRule type="cellIs" dxfId="2443" priority="2957" operator="equal">
      <formula>"SIM"</formula>
    </cfRule>
  </conditionalFormatting>
  <conditionalFormatting sqref="Z33:Z35">
    <cfRule type="cellIs" dxfId="2442" priority="2955" operator="equal">
      <formula>"OPORTUNIDADE"</formula>
    </cfRule>
  </conditionalFormatting>
  <conditionalFormatting sqref="Z33:Z35">
    <cfRule type="cellIs" dxfId="2441" priority="2953" operator="equal">
      <formula>"NÃO"</formula>
    </cfRule>
    <cfRule type="cellIs" dxfId="2440" priority="2954" operator="equal">
      <formula>"SIM"</formula>
    </cfRule>
  </conditionalFormatting>
  <conditionalFormatting sqref="Z33:Z35">
    <cfRule type="cellIs" dxfId="2439" priority="2949" operator="equal">
      <formula>"OPORTUNIDADE"</formula>
    </cfRule>
  </conditionalFormatting>
  <conditionalFormatting sqref="Z33:Z35">
    <cfRule type="cellIs" dxfId="2438" priority="2947" operator="equal">
      <formula>"NÃO"</formula>
    </cfRule>
    <cfRule type="cellIs" dxfId="2437" priority="2948" operator="equal">
      <formula>"SIM"</formula>
    </cfRule>
  </conditionalFormatting>
  <conditionalFormatting sqref="Z33:Z34">
    <cfRule type="cellIs" dxfId="2436" priority="2943" operator="equal">
      <formula>"OPORTUNIDADE"</formula>
    </cfRule>
  </conditionalFormatting>
  <conditionalFormatting sqref="Z33:Z34">
    <cfRule type="cellIs" dxfId="2435" priority="2941" operator="equal">
      <formula>"NÃO"</formula>
    </cfRule>
    <cfRule type="cellIs" dxfId="2434" priority="2942" operator="equal">
      <formula>"SIM"</formula>
    </cfRule>
  </conditionalFormatting>
  <conditionalFormatting sqref="Y33:Y45">
    <cfRule type="cellIs" dxfId="2433" priority="2937" operator="equal">
      <formula>"OPORTUNIDADE"</formula>
    </cfRule>
  </conditionalFormatting>
  <conditionalFormatting sqref="Y33:Y45">
    <cfRule type="cellIs" dxfId="2432" priority="2935" operator="equal">
      <formula>"NÃO"</formula>
    </cfRule>
    <cfRule type="cellIs" dxfId="2431" priority="2936" operator="equal">
      <formula>"SIM"</formula>
    </cfRule>
  </conditionalFormatting>
  <conditionalFormatting sqref="Y34:Y45">
    <cfRule type="cellIs" dxfId="2430" priority="2934" operator="equal">
      <formula>"OPORTUNIDADE"</formula>
    </cfRule>
  </conditionalFormatting>
  <conditionalFormatting sqref="Y34:Y45">
    <cfRule type="cellIs" dxfId="2429" priority="2932" operator="equal">
      <formula>"NÃO"</formula>
    </cfRule>
    <cfRule type="cellIs" dxfId="2428" priority="2933" operator="equal">
      <formula>"SIM"</formula>
    </cfRule>
  </conditionalFormatting>
  <conditionalFormatting sqref="BK2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4" operator="equal">
      <formula>"OPORTUNIDADE"</formula>
    </cfRule>
  </conditionalFormatting>
  <conditionalFormatting sqref="Z42:Z43">
    <cfRule type="cellIs" dxfId="2426" priority="2922" operator="equal">
      <formula>"NÃO"</formula>
    </cfRule>
    <cfRule type="cellIs" dxfId="2425" priority="2923" operator="equal">
      <formula>"SIM"</formula>
    </cfRule>
  </conditionalFormatting>
  <conditionalFormatting sqref="Y46:Y50 Y52:Y60">
    <cfRule type="cellIs" dxfId="2424" priority="2918" operator="equal">
      <formula>"OPORTUNIDADE"</formula>
    </cfRule>
  </conditionalFormatting>
  <conditionalFormatting sqref="Y46:Y50 Y52:Y60">
    <cfRule type="cellIs" dxfId="2423" priority="2916" operator="equal">
      <formula>"NÃO"</formula>
    </cfRule>
    <cfRule type="cellIs" dxfId="2422" priority="2917" operator="equal">
      <formula>"SIM"</formula>
    </cfRule>
  </conditionalFormatting>
  <conditionalFormatting sqref="Z43:Z45">
    <cfRule type="cellIs" dxfId="2421" priority="2909" operator="equal">
      <formula>"OPORTUNIDADE"</formula>
    </cfRule>
  </conditionalFormatting>
  <conditionalFormatting sqref="Z43:Z4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9">
    <cfRule type="cellIs" dxfId="2418" priority="2903" operator="equal">
      <formula>"OPORTUNIDADE"</formula>
    </cfRule>
  </conditionalFormatting>
  <conditionalFormatting sqref="Z39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Z43:Z44">
    <cfRule type="cellIs" dxfId="2415" priority="2876" operator="equal">
      <formula>"OPORTUNIDADE"</formula>
    </cfRule>
  </conditionalFormatting>
  <conditionalFormatting sqref="Z43:Z44">
    <cfRule type="cellIs" dxfId="2414" priority="2874" operator="equal">
      <formula>"NÃO"</formula>
    </cfRule>
    <cfRule type="cellIs" dxfId="2413" priority="2875" operator="equal">
      <formula>"SIM"</formula>
    </cfRule>
  </conditionalFormatting>
  <conditionalFormatting sqref="Z44:Z46">
    <cfRule type="cellIs" dxfId="2412" priority="2867" operator="equal">
      <formula>"OPORTUNIDADE"</formula>
    </cfRule>
  </conditionalFormatting>
  <conditionalFormatting sqref="Z44:Z46">
    <cfRule type="cellIs" dxfId="2411" priority="2865" operator="equal">
      <formula>"NÃO"</formula>
    </cfRule>
    <cfRule type="cellIs" dxfId="2410" priority="2866" operator="equal">
      <formula>"SIM"</formula>
    </cfRule>
  </conditionalFormatting>
  <conditionalFormatting sqref="BP2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5" operator="equal">
      <formula>"OPORTUNIDADE"</formula>
    </cfRule>
  </conditionalFormatting>
  <conditionalFormatting sqref="Y47:Y60">
    <cfRule type="cellIs" dxfId="2408" priority="2843" operator="equal">
      <formula>"NÃO"</formula>
    </cfRule>
    <cfRule type="cellIs" dxfId="2407" priority="2844" operator="equal">
      <formula>"SIM"</formula>
    </cfRule>
  </conditionalFormatting>
  <conditionalFormatting sqref="Z47:Z48">
    <cfRule type="cellIs" dxfId="2406" priority="2842" operator="equal">
      <formula>"OPORTUNIDADE"</formula>
    </cfRule>
  </conditionalFormatting>
  <conditionalFormatting sqref="Z47:Z48">
    <cfRule type="cellIs" dxfId="2405" priority="2840" operator="equal">
      <formula>"NÃO"</formula>
    </cfRule>
    <cfRule type="cellIs" dxfId="2404" priority="2841" operator="equal">
      <formula>"SIM"</formula>
    </cfRule>
  </conditionalFormatting>
  <conditionalFormatting sqref="Z47:Z48">
    <cfRule type="cellIs" dxfId="2403" priority="2839" operator="equal">
      <formula>"OPORTUNIDADE"</formula>
    </cfRule>
  </conditionalFormatting>
  <conditionalFormatting sqref="Z47:Z48">
    <cfRule type="cellIs" dxfId="2402" priority="2837" operator="equal">
      <formula>"NÃO"</formula>
    </cfRule>
    <cfRule type="cellIs" dxfId="2401" priority="2838" operator="equal">
      <formula>"SIM"</formula>
    </cfRule>
  </conditionalFormatting>
  <conditionalFormatting sqref="Y47:Y50 Y52:Y60">
    <cfRule type="cellIs" dxfId="2400" priority="2836" operator="equal">
      <formula>"OPORTUNIDADE"</formula>
    </cfRule>
  </conditionalFormatting>
  <conditionalFormatting sqref="Y47:Y50 Y52:Y60">
    <cfRule type="cellIs" dxfId="2399" priority="2834" operator="equal">
      <formula>"NÃO"</formula>
    </cfRule>
    <cfRule type="cellIs" dxfId="2398" priority="2835" operator="equal">
      <formula>"SIM"</formula>
    </cfRule>
  </conditionalFormatting>
  <conditionalFormatting sqref="Z47">
    <cfRule type="cellIs" dxfId="2397" priority="2833" operator="equal">
      <formula>"OPORTUNIDADE"</formula>
    </cfRule>
  </conditionalFormatting>
  <conditionalFormatting sqref="Z47">
    <cfRule type="cellIs" dxfId="2396" priority="2831" operator="equal">
      <formula>"NÃO"</formula>
    </cfRule>
    <cfRule type="cellIs" dxfId="2395" priority="2832" operator="equal">
      <formula>"SIM"</formula>
    </cfRule>
  </conditionalFormatting>
  <conditionalFormatting sqref="Z47">
    <cfRule type="cellIs" dxfId="2394" priority="2830" operator="equal">
      <formula>"OPORTUNIDADE"</formula>
    </cfRule>
  </conditionalFormatting>
  <conditionalFormatting sqref="Z47">
    <cfRule type="cellIs" dxfId="2393" priority="2828" operator="equal">
      <formula>"NÃO"</formula>
    </cfRule>
    <cfRule type="cellIs" dxfId="2392" priority="2829" operator="equal">
      <formula>"SIM"</formula>
    </cfRule>
  </conditionalFormatting>
  <conditionalFormatting sqref="Z47">
    <cfRule type="cellIs" dxfId="2391" priority="2827" operator="equal">
      <formula>"OPORTUNIDADE"</formula>
    </cfRule>
  </conditionalFormatting>
  <conditionalFormatting sqref="Z47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1">
    <cfRule type="cellIs" dxfId="2388" priority="2821" operator="equal">
      <formula>"OPORTUNIDADE"</formula>
    </cfRule>
  </conditionalFormatting>
  <conditionalFormatting sqref="Z41">
    <cfRule type="cellIs" dxfId="2387" priority="2819" operator="equal">
      <formula>"NÃO"</formula>
    </cfRule>
    <cfRule type="cellIs" dxfId="2386" priority="2820" operator="equal">
      <formula>"SIM"</formula>
    </cfRule>
  </conditionalFormatting>
  <conditionalFormatting sqref="Z41">
    <cfRule type="cellIs" dxfId="2385" priority="2818" operator="equal">
      <formula>"OPORTUNIDADE"</formula>
    </cfRule>
  </conditionalFormatting>
  <conditionalFormatting sqref="Z41">
    <cfRule type="cellIs" dxfId="2384" priority="2816" operator="equal">
      <formula>"NÃO"</formula>
    </cfRule>
    <cfRule type="cellIs" dxfId="2383" priority="2817" operator="equal">
      <formula>"SIM"</formula>
    </cfRule>
  </conditionalFormatting>
  <conditionalFormatting sqref="Z40">
    <cfRule type="cellIs" dxfId="2382" priority="2812" operator="equal">
      <formula>"OPORTUNIDADE"</formula>
    </cfRule>
  </conditionalFormatting>
  <conditionalFormatting sqref="Z40">
    <cfRule type="cellIs" dxfId="2381" priority="2810" operator="equal">
      <formula>"NÃO"</formula>
    </cfRule>
    <cfRule type="cellIs" dxfId="2380" priority="2811" operator="equal">
      <formula>"SIM"</formula>
    </cfRule>
  </conditionalFormatting>
  <conditionalFormatting sqref="Z40">
    <cfRule type="cellIs" dxfId="2379" priority="2809" operator="equal">
      <formula>"OPORTUNIDADE"</formula>
    </cfRule>
  </conditionalFormatting>
  <conditionalFormatting sqref="Z40">
    <cfRule type="cellIs" dxfId="2378" priority="2807" operator="equal">
      <formula>"NÃO"</formula>
    </cfRule>
    <cfRule type="cellIs" dxfId="2377" priority="2808" operator="equal">
      <formula>"SIM"</formula>
    </cfRule>
  </conditionalFormatting>
  <conditionalFormatting sqref="Z40">
    <cfRule type="cellIs" dxfId="2376" priority="2806" operator="equal">
      <formula>"OPORTUNIDADE"</formula>
    </cfRule>
  </conditionalFormatting>
  <conditionalFormatting sqref="Z40">
    <cfRule type="cellIs" dxfId="2375" priority="2804" operator="equal">
      <formula>"NÃO"</formula>
    </cfRule>
    <cfRule type="cellIs" dxfId="2374" priority="2805" operator="equal">
      <formula>"SIM"</formula>
    </cfRule>
  </conditionalFormatting>
  <conditionalFormatting sqref="BP23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1" operator="equal">
      <formula>"OPORTUNIDADE"</formula>
    </cfRule>
  </conditionalFormatting>
  <conditionalFormatting sqref="Z45">
    <cfRule type="cellIs" dxfId="2372" priority="2799" operator="equal">
      <formula>"NÃO"</formula>
    </cfRule>
    <cfRule type="cellIs" dxfId="2371" priority="2800" operator="equal">
      <formula>"SIM"</formula>
    </cfRule>
  </conditionalFormatting>
  <conditionalFormatting sqref="BJ35:BK35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4" operator="equal">
      <formula>"OPORTUNIDADE"</formula>
    </cfRule>
  </conditionalFormatting>
  <conditionalFormatting sqref="Z47:Z49">
    <cfRule type="cellIs" dxfId="2369" priority="2792" operator="equal">
      <formula>"NÃO"</formula>
    </cfRule>
    <cfRule type="cellIs" dxfId="2368" priority="2793" operator="equal">
      <formula>"SIM"</formula>
    </cfRule>
  </conditionalFormatting>
  <conditionalFormatting sqref="Z47:Z49">
    <cfRule type="cellIs" dxfId="2367" priority="2791" operator="equal">
      <formula>"OPORTUNIDADE"</formula>
    </cfRule>
  </conditionalFormatting>
  <conditionalFormatting sqref="Z47:Z49">
    <cfRule type="cellIs" dxfId="2366" priority="2789" operator="equal">
      <formula>"NÃO"</formula>
    </cfRule>
    <cfRule type="cellIs" dxfId="2365" priority="2790" operator="equal">
      <formula>"SIM"</formula>
    </cfRule>
  </conditionalFormatting>
  <conditionalFormatting sqref="Z47:Z49">
    <cfRule type="cellIs" dxfId="2364" priority="2788" operator="equal">
      <formula>"OPORTUNIDADE"</formula>
    </cfRule>
  </conditionalFormatting>
  <conditionalFormatting sqref="Z47:Z49">
    <cfRule type="cellIs" dxfId="2363" priority="2786" operator="equal">
      <formula>"NÃO"</formula>
    </cfRule>
    <cfRule type="cellIs" dxfId="2362" priority="2787" operator="equal">
      <formula>"SIM"</formula>
    </cfRule>
  </conditionalFormatting>
  <conditionalFormatting sqref="Z47:Z49">
    <cfRule type="cellIs" dxfId="2361" priority="2785" operator="equal">
      <formula>"OPORTUNIDADE"</formula>
    </cfRule>
  </conditionalFormatting>
  <conditionalFormatting sqref="Z47:Z49">
    <cfRule type="cellIs" dxfId="2360" priority="2783" operator="equal">
      <formula>"NÃO"</formula>
    </cfRule>
    <cfRule type="cellIs" dxfId="2359" priority="2784" operator="equal">
      <formula>"SIM"</formula>
    </cfRule>
  </conditionalFormatting>
  <conditionalFormatting sqref="Z49">
    <cfRule type="cellIs" dxfId="2358" priority="2776" operator="equal">
      <formula>"OPORTUNIDADE"</formula>
    </cfRule>
  </conditionalFormatting>
  <conditionalFormatting sqref="Z49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Z49">
    <cfRule type="cellIs" dxfId="2355" priority="2773" operator="equal">
      <formula>"OPORTUNIDADE"</formula>
    </cfRule>
  </conditionalFormatting>
  <conditionalFormatting sqref="Z49">
    <cfRule type="cellIs" dxfId="2354" priority="2771" operator="equal">
      <formula>"NÃO"</formula>
    </cfRule>
    <cfRule type="cellIs" dxfId="2353" priority="2772" operator="equal">
      <formula>"SIM"</formula>
    </cfRule>
  </conditionalFormatting>
  <conditionalFormatting sqref="Z49">
    <cfRule type="cellIs" dxfId="2352" priority="2770" operator="equal">
      <formula>"OPORTUNIDADE"</formula>
    </cfRule>
  </conditionalFormatting>
  <conditionalFormatting sqref="Z49">
    <cfRule type="cellIs" dxfId="2351" priority="2768" operator="equal">
      <formula>"NÃO"</formula>
    </cfRule>
    <cfRule type="cellIs" dxfId="2350" priority="2769" operator="equal">
      <formula>"SIM"</formula>
    </cfRule>
  </conditionalFormatting>
  <conditionalFormatting sqref="Z49">
    <cfRule type="cellIs" dxfId="2349" priority="2767" operator="equal">
      <formula>"OPORTUNIDADE"</formula>
    </cfRule>
  </conditionalFormatting>
  <conditionalFormatting sqref="Z49">
    <cfRule type="cellIs" dxfId="2348" priority="2765" operator="equal">
      <formula>"NÃO"</formula>
    </cfRule>
    <cfRule type="cellIs" dxfId="2347" priority="2766" operator="equal">
      <formula>"SIM"</formula>
    </cfRule>
  </conditionalFormatting>
  <conditionalFormatting sqref="Z56">
    <cfRule type="cellIs" dxfId="2346" priority="2752" operator="equal">
      <formula>"OPORTUNIDADE"</formula>
    </cfRule>
  </conditionalFormatting>
  <conditionalFormatting sqref="Z56">
    <cfRule type="cellIs" dxfId="2345" priority="2750" operator="equal">
      <formula>"NÃO"</formula>
    </cfRule>
    <cfRule type="cellIs" dxfId="2344" priority="2751" operator="equal">
      <formula>"SIM"</formula>
    </cfRule>
  </conditionalFormatting>
  <conditionalFormatting sqref="Z56">
    <cfRule type="cellIs" dxfId="2343" priority="2749" operator="equal">
      <formula>"OPORTUNIDADE"</formula>
    </cfRule>
  </conditionalFormatting>
  <conditionalFormatting sqref="Z56">
    <cfRule type="cellIs" dxfId="2342" priority="2747" operator="equal">
      <formula>"NÃO"</formula>
    </cfRule>
    <cfRule type="cellIs" dxfId="2341" priority="2748" operator="equal">
      <formula>"SIM"</formula>
    </cfRule>
  </conditionalFormatting>
  <conditionalFormatting sqref="Z56">
    <cfRule type="cellIs" dxfId="2340" priority="2746" operator="equal">
      <formula>"OPORTUNIDADE"</formula>
    </cfRule>
  </conditionalFormatting>
  <conditionalFormatting sqref="Z56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58">
    <cfRule type="cellIs" dxfId="2337" priority="2740" operator="equal">
      <formula>"OPORTUNIDADE"</formula>
    </cfRule>
  </conditionalFormatting>
  <conditionalFormatting sqref="Z58">
    <cfRule type="cellIs" dxfId="2336" priority="2738" operator="equal">
      <formula>"NÃO"</formula>
    </cfRule>
    <cfRule type="cellIs" dxfId="2335" priority="2739" operator="equal">
      <formula>"SIM"</formula>
    </cfRule>
  </conditionalFormatting>
  <conditionalFormatting sqref="Z58">
    <cfRule type="cellIs" dxfId="2334" priority="2737" operator="equal">
      <formula>"OPORTUNIDADE"</formula>
    </cfRule>
  </conditionalFormatting>
  <conditionalFormatting sqref="Z58">
    <cfRule type="cellIs" dxfId="2333" priority="2735" operator="equal">
      <formula>"NÃO"</formula>
    </cfRule>
    <cfRule type="cellIs" dxfId="2332" priority="2736" operator="equal">
      <formula>"SIM"</formula>
    </cfRule>
  </conditionalFormatting>
  <conditionalFormatting sqref="Z57">
    <cfRule type="cellIs" dxfId="2331" priority="2722" operator="equal">
      <formula>"OPORTUNIDADE"</formula>
    </cfRule>
  </conditionalFormatting>
  <conditionalFormatting sqref="Z57">
    <cfRule type="cellIs" dxfId="2330" priority="2720" operator="equal">
      <formula>"NÃO"</formula>
    </cfRule>
    <cfRule type="cellIs" dxfId="2329" priority="2721" operator="equal">
      <formula>"SIM"</formula>
    </cfRule>
  </conditionalFormatting>
  <conditionalFormatting sqref="BP45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17" operator="equal">
      <formula>"OPORTUNIDADE"</formula>
    </cfRule>
  </conditionalFormatting>
  <conditionalFormatting sqref="Y66">
    <cfRule type="cellIs" dxfId="2327" priority="2715" operator="equal">
      <formula>"NÃO"</formula>
    </cfRule>
    <cfRule type="cellIs" dxfId="2326" priority="2716" operator="equal">
      <formula>"SIM"</formula>
    </cfRule>
  </conditionalFormatting>
  <conditionalFormatting sqref="Z66">
    <cfRule type="cellIs" dxfId="2325" priority="2714" operator="equal">
      <formula>"OPORTUNIDADE"</formula>
    </cfRule>
  </conditionalFormatting>
  <conditionalFormatting sqref="Z66">
    <cfRule type="cellIs" dxfId="2324" priority="2712" operator="equal">
      <formula>"NÃO"</formula>
    </cfRule>
    <cfRule type="cellIs" dxfId="2323" priority="2713" operator="equal">
      <formula>"SIM"</formula>
    </cfRule>
  </conditionalFormatting>
  <conditionalFormatting sqref="Z51">
    <cfRule type="cellIs" dxfId="2322" priority="2711" operator="equal">
      <formula>"OPORTUNIDADE"</formula>
    </cfRule>
  </conditionalFormatting>
  <conditionalFormatting sqref="Z51">
    <cfRule type="cellIs" dxfId="2321" priority="2709" operator="equal">
      <formula>"NÃO"</formula>
    </cfRule>
    <cfRule type="cellIs" dxfId="2320" priority="2710" operator="equal">
      <formula>"SIM"</formula>
    </cfRule>
  </conditionalFormatting>
  <conditionalFormatting sqref="Z51">
    <cfRule type="cellIs" dxfId="2319" priority="2708" operator="equal">
      <formula>"OPORTUNIDADE"</formula>
    </cfRule>
  </conditionalFormatting>
  <conditionalFormatting sqref="Z51">
    <cfRule type="cellIs" dxfId="2318" priority="2706" operator="equal">
      <formula>"NÃO"</formula>
    </cfRule>
    <cfRule type="cellIs" dxfId="2317" priority="2707" operator="equal">
      <formula>"SIM"</formula>
    </cfRule>
  </conditionalFormatting>
  <conditionalFormatting sqref="Z51">
    <cfRule type="cellIs" dxfId="2316" priority="2696" operator="equal">
      <formula>"OPORTUNIDADE"</formula>
    </cfRule>
  </conditionalFormatting>
  <conditionalFormatting sqref="Z51">
    <cfRule type="cellIs" dxfId="2315" priority="2694" operator="equal">
      <formula>"NÃO"</formula>
    </cfRule>
    <cfRule type="cellIs" dxfId="2314" priority="2695" operator="equal">
      <formula>"SIM"</formula>
    </cfRule>
  </conditionalFormatting>
  <conditionalFormatting sqref="Z50">
    <cfRule type="cellIs" dxfId="2313" priority="2693" operator="equal">
      <formula>"OPORTUNIDADE"</formula>
    </cfRule>
  </conditionalFormatting>
  <conditionalFormatting sqref="Z50">
    <cfRule type="cellIs" dxfId="2312" priority="2691" operator="equal">
      <formula>"NÃO"</formula>
    </cfRule>
    <cfRule type="cellIs" dxfId="2311" priority="2692" operator="equal">
      <formula>"SIM"</formula>
    </cfRule>
  </conditionalFormatting>
  <conditionalFormatting sqref="Z60">
    <cfRule type="cellIs" dxfId="2310" priority="2678" operator="equal">
      <formula>"OPORTUNIDADE"</formula>
    </cfRule>
  </conditionalFormatting>
  <conditionalFormatting sqref="Z60">
    <cfRule type="cellIs" dxfId="2309" priority="2676" operator="equal">
      <formula>"NÃO"</formula>
    </cfRule>
    <cfRule type="cellIs" dxfId="2308" priority="2677" operator="equal">
      <formula>"SIM"</formula>
    </cfRule>
  </conditionalFormatting>
  <conditionalFormatting sqref="Z60">
    <cfRule type="cellIs" dxfId="2307" priority="2675" operator="equal">
      <formula>"OPORTUNIDADE"</formula>
    </cfRule>
  </conditionalFormatting>
  <conditionalFormatting sqref="Z60">
    <cfRule type="cellIs" dxfId="2306" priority="2673" operator="equal">
      <formula>"NÃO"</formula>
    </cfRule>
    <cfRule type="cellIs" dxfId="2305" priority="2674" operator="equal">
      <formula>"SIM"</formula>
    </cfRule>
  </conditionalFormatting>
  <conditionalFormatting sqref="Z60">
    <cfRule type="cellIs" dxfId="2304" priority="2672" operator="equal">
      <formula>"OPORTUNIDADE"</formula>
    </cfRule>
  </conditionalFormatting>
  <conditionalFormatting sqref="Z60">
    <cfRule type="cellIs" dxfId="2303" priority="2670" operator="equal">
      <formula>"NÃO"</formula>
    </cfRule>
    <cfRule type="cellIs" dxfId="2302" priority="2671" operator="equal">
      <formula>"SIM"</formula>
    </cfRule>
  </conditionalFormatting>
  <conditionalFormatting sqref="Y64">
    <cfRule type="cellIs" dxfId="2301" priority="2666" operator="equal">
      <formula>"OPORTUNIDADE"</formula>
    </cfRule>
  </conditionalFormatting>
  <conditionalFormatting sqref="Y64">
    <cfRule type="cellIs" dxfId="2300" priority="2664" operator="equal">
      <formula>"NÃO"</formula>
    </cfRule>
    <cfRule type="cellIs" dxfId="2299" priority="2665" operator="equal">
      <formula>"SIM"</formula>
    </cfRule>
  </conditionalFormatting>
  <conditionalFormatting sqref="Z64">
    <cfRule type="cellIs" dxfId="2298" priority="2663" operator="equal">
      <formula>"OPORTUNIDADE"</formula>
    </cfRule>
  </conditionalFormatting>
  <conditionalFormatting sqref="Z64">
    <cfRule type="cellIs" dxfId="2297" priority="2661" operator="equal">
      <formula>"NÃO"</formula>
    </cfRule>
    <cfRule type="cellIs" dxfId="2296" priority="2662" operator="equal">
      <formula>"SIM"</formula>
    </cfRule>
  </conditionalFormatting>
  <conditionalFormatting sqref="Y65">
    <cfRule type="cellIs" dxfId="2295" priority="2636" operator="equal">
      <formula>"OPORTUNIDADE"</formula>
    </cfRule>
  </conditionalFormatting>
  <conditionalFormatting sqref="Y65">
    <cfRule type="cellIs" dxfId="2294" priority="2634" operator="equal">
      <formula>"NÃO"</formula>
    </cfRule>
    <cfRule type="cellIs" dxfId="2293" priority="2635" operator="equal">
      <formula>"SIM"</formula>
    </cfRule>
  </conditionalFormatting>
  <conditionalFormatting sqref="Z65">
    <cfRule type="cellIs" dxfId="2292" priority="2633" operator="equal">
      <formula>"OPORTUNIDADE"</formula>
    </cfRule>
  </conditionalFormatting>
  <conditionalFormatting sqref="Z65">
    <cfRule type="cellIs" dxfId="2291" priority="2631" operator="equal">
      <formula>"NÃO"</formula>
    </cfRule>
    <cfRule type="cellIs" dxfId="2290" priority="2632" operator="equal">
      <formula>"SIM"</formula>
    </cfRule>
  </conditionalFormatting>
  <conditionalFormatting sqref="Z65">
    <cfRule type="cellIs" dxfId="2289" priority="2630" operator="equal">
      <formula>"OPORTUNIDADE"</formula>
    </cfRule>
  </conditionalFormatting>
  <conditionalFormatting sqref="Z65">
    <cfRule type="cellIs" dxfId="2288" priority="2628" operator="equal">
      <formula>"NÃO"</formula>
    </cfRule>
    <cfRule type="cellIs" dxfId="2287" priority="2629" operator="equal">
      <formula>"SIM"</formula>
    </cfRule>
  </conditionalFormatting>
  <conditionalFormatting sqref="Z65">
    <cfRule type="cellIs" dxfId="2286" priority="2627" operator="equal">
      <formula>"OPORTUNIDADE"</formula>
    </cfRule>
  </conditionalFormatting>
  <conditionalFormatting sqref="Z65">
    <cfRule type="cellIs" dxfId="2285" priority="2625" operator="equal">
      <formula>"NÃO"</formula>
    </cfRule>
    <cfRule type="cellIs" dxfId="2284" priority="2626" operator="equal">
      <formula>"SIM"</formula>
    </cfRule>
  </conditionalFormatting>
  <conditionalFormatting sqref="Y73:Y75">
    <cfRule type="cellIs" dxfId="2283" priority="2624" operator="equal">
      <formula>"OPORTUNIDADE"</formula>
    </cfRule>
  </conditionalFormatting>
  <conditionalFormatting sqref="Y73:Y75">
    <cfRule type="cellIs" dxfId="2282" priority="2622" operator="equal">
      <formula>"NÃO"</formula>
    </cfRule>
    <cfRule type="cellIs" dxfId="2281" priority="2623" operator="equal">
      <formula>"SIM"</formula>
    </cfRule>
  </conditionalFormatting>
  <conditionalFormatting sqref="Z73:Z74">
    <cfRule type="cellIs" dxfId="2280" priority="2621" operator="equal">
      <formula>"OPORTUNIDADE"</formula>
    </cfRule>
  </conditionalFormatting>
  <conditionalFormatting sqref="Z73:Z74">
    <cfRule type="cellIs" dxfId="2279" priority="2619" operator="equal">
      <formula>"NÃO"</formula>
    </cfRule>
    <cfRule type="cellIs" dxfId="2278" priority="2620" operator="equal">
      <formula>"SIM"</formula>
    </cfRule>
  </conditionalFormatting>
  <conditionalFormatting sqref="Z72">
    <cfRule type="cellIs" dxfId="2277" priority="2618" operator="equal">
      <formula>"OPORTUNIDADE"</formula>
    </cfRule>
  </conditionalFormatting>
  <conditionalFormatting sqref="Z72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72">
    <cfRule type="cellIs" dxfId="2274" priority="2615" operator="equal">
      <formula>"OPORTUNIDADE"</formula>
    </cfRule>
  </conditionalFormatting>
  <conditionalFormatting sqref="Z72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72">
    <cfRule type="cellIs" dxfId="2271" priority="2612" operator="equal">
      <formula>"OPORTUNIDADE"</formula>
    </cfRule>
  </conditionalFormatting>
  <conditionalFormatting sqref="Z72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Y72:Y73">
    <cfRule type="cellIs" dxfId="2268" priority="2609" operator="equal">
      <formula>"OPORTUNIDADE"</formula>
    </cfRule>
  </conditionalFormatting>
  <conditionalFormatting sqref="Y72:Y73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BK38">
    <cfRule type="iconSet" priority="260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5" operator="equal">
      <formula>"OPORTUNIDADE"</formula>
    </cfRule>
  </conditionalFormatting>
  <conditionalFormatting sqref="Z72:Z73">
    <cfRule type="cellIs" dxfId="2264" priority="2603" operator="equal">
      <formula>"NÃO"</formula>
    </cfRule>
    <cfRule type="cellIs" dxfId="2263" priority="2604" operator="equal">
      <formula>"SIM"</formula>
    </cfRule>
  </conditionalFormatting>
  <conditionalFormatting sqref="Y71">
    <cfRule type="cellIs" dxfId="2262" priority="2602" operator="equal">
      <formula>"OPORTUNIDADE"</formula>
    </cfRule>
  </conditionalFormatting>
  <conditionalFormatting sqref="Y71">
    <cfRule type="cellIs" dxfId="2261" priority="2600" operator="equal">
      <formula>"NÃO"</formula>
    </cfRule>
    <cfRule type="cellIs" dxfId="2260" priority="2601" operator="equal">
      <formula>"SIM"</formula>
    </cfRule>
  </conditionalFormatting>
  <conditionalFormatting sqref="Z71">
    <cfRule type="cellIs" dxfId="2259" priority="2599" operator="equal">
      <formula>"OPORTUNIDADE"</formula>
    </cfRule>
  </conditionalFormatting>
  <conditionalFormatting sqref="Z71">
    <cfRule type="cellIs" dxfId="2258" priority="2597" operator="equal">
      <formula>"NÃO"</formula>
    </cfRule>
    <cfRule type="cellIs" dxfId="2257" priority="2598" operator="equal">
      <formula>"SIM"</formula>
    </cfRule>
  </conditionalFormatting>
  <conditionalFormatting sqref="Z71">
    <cfRule type="cellIs" dxfId="2256" priority="2596" operator="equal">
      <formula>"OPORTUNIDADE"</formula>
    </cfRule>
  </conditionalFormatting>
  <conditionalFormatting sqref="Z71">
    <cfRule type="cellIs" dxfId="2255" priority="2594" operator="equal">
      <formula>"NÃO"</formula>
    </cfRule>
    <cfRule type="cellIs" dxfId="2254" priority="2595" operator="equal">
      <formula>"SIM"</formula>
    </cfRule>
  </conditionalFormatting>
  <conditionalFormatting sqref="Z71">
    <cfRule type="cellIs" dxfId="2253" priority="2593" operator="equal">
      <formula>"OPORTUNIDADE"</formula>
    </cfRule>
  </conditionalFormatting>
  <conditionalFormatting sqref="Z71">
    <cfRule type="cellIs" dxfId="2252" priority="2591" operator="equal">
      <formula>"NÃO"</formula>
    </cfRule>
    <cfRule type="cellIs" dxfId="2251" priority="2592" operator="equal">
      <formula>"SIM"</formula>
    </cfRule>
  </conditionalFormatting>
  <conditionalFormatting sqref="Z75">
    <cfRule type="cellIs" dxfId="2250" priority="2584" operator="equal">
      <formula>"OPORTUNIDADE"</formula>
    </cfRule>
  </conditionalFormatting>
  <conditionalFormatting sqref="Z75">
    <cfRule type="cellIs" dxfId="2249" priority="2582" operator="equal">
      <formula>"NÃO"</formula>
    </cfRule>
    <cfRule type="cellIs" dxfId="2248" priority="2583" operator="equal">
      <formula>"SIM"</formula>
    </cfRule>
  </conditionalFormatting>
  <conditionalFormatting sqref="Y75">
    <cfRule type="cellIs" dxfId="2247" priority="2581" operator="equal">
      <formula>"OPORTUNIDADE"</formula>
    </cfRule>
  </conditionalFormatting>
  <conditionalFormatting sqref="Y75">
    <cfRule type="cellIs" dxfId="2246" priority="2579" operator="equal">
      <formula>"NÃO"</formula>
    </cfRule>
    <cfRule type="cellIs" dxfId="2245" priority="2580" operator="equal">
      <formula>"SIM"</formula>
    </cfRule>
  </conditionalFormatting>
  <conditionalFormatting sqref="BK33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77" operator="equal">
      <formula>"OPORTUNIDADE"</formula>
    </cfRule>
  </conditionalFormatting>
  <conditionalFormatting sqref="Y68:Y69">
    <cfRule type="cellIs" dxfId="2243" priority="2575" operator="equal">
      <formula>"NÃO"</formula>
    </cfRule>
    <cfRule type="cellIs" dxfId="2242" priority="2576" operator="equal">
      <formula>"SIM"</formula>
    </cfRule>
  </conditionalFormatting>
  <conditionalFormatting sqref="Z68">
    <cfRule type="cellIs" dxfId="2241" priority="2574" operator="equal">
      <formula>"OPORTUNIDADE"</formula>
    </cfRule>
  </conditionalFormatting>
  <conditionalFormatting sqref="Z68">
    <cfRule type="cellIs" dxfId="2240" priority="2572" operator="equal">
      <formula>"NÃO"</formula>
    </cfRule>
    <cfRule type="cellIs" dxfId="2239" priority="2573" operator="equal">
      <formula>"SIM"</formula>
    </cfRule>
  </conditionalFormatting>
  <conditionalFormatting sqref="Z68">
    <cfRule type="cellIs" dxfId="2238" priority="2571" operator="equal">
      <formula>"OPORTUNIDADE"</formula>
    </cfRule>
  </conditionalFormatting>
  <conditionalFormatting sqref="Z68">
    <cfRule type="cellIs" dxfId="2237" priority="2569" operator="equal">
      <formula>"NÃO"</formula>
    </cfRule>
    <cfRule type="cellIs" dxfId="2236" priority="2570" operator="equal">
      <formula>"SIM"</formula>
    </cfRule>
  </conditionalFormatting>
  <conditionalFormatting sqref="Z68">
    <cfRule type="cellIs" dxfId="2235" priority="2568" operator="equal">
      <formula>"OPORTUNIDADE"</formula>
    </cfRule>
  </conditionalFormatting>
  <conditionalFormatting sqref="Z68">
    <cfRule type="cellIs" dxfId="2234" priority="2566" operator="equal">
      <formula>"NÃO"</formula>
    </cfRule>
    <cfRule type="cellIs" dxfId="2233" priority="2567" operator="equal">
      <formula>"SIM"</formula>
    </cfRule>
  </conditionalFormatting>
  <conditionalFormatting sqref="Z68">
    <cfRule type="cellIs" dxfId="2232" priority="2565" operator="equal">
      <formula>"OPORTUNIDADE"</formula>
    </cfRule>
  </conditionalFormatting>
  <conditionalFormatting sqref="Z68">
    <cfRule type="cellIs" dxfId="2231" priority="2563" operator="equal">
      <formula>"NÃO"</formula>
    </cfRule>
    <cfRule type="cellIs" dxfId="2230" priority="2564" operator="equal">
      <formula>"SIM"</formula>
    </cfRule>
  </conditionalFormatting>
  <conditionalFormatting sqref="Z68">
    <cfRule type="cellIs" dxfId="2229" priority="2562" operator="equal">
      <formula>"OPORTUNIDADE"</formula>
    </cfRule>
  </conditionalFormatting>
  <conditionalFormatting sqref="Z68">
    <cfRule type="cellIs" dxfId="2228" priority="2560" operator="equal">
      <formula>"NÃO"</formula>
    </cfRule>
    <cfRule type="cellIs" dxfId="2227" priority="2561" operator="equal">
      <formula>"SIM"</formula>
    </cfRule>
  </conditionalFormatting>
  <conditionalFormatting sqref="Z68">
    <cfRule type="cellIs" dxfId="2226" priority="2559" operator="equal">
      <formula>"OPORTUNIDADE"</formula>
    </cfRule>
  </conditionalFormatting>
  <conditionalFormatting sqref="Z68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Y67:Y69">
    <cfRule type="cellIs" dxfId="2217" priority="2550" operator="equal">
      <formula>"OPORTUNIDADE"</formula>
    </cfRule>
  </conditionalFormatting>
  <conditionalFormatting sqref="Y67:Y69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7:Z68">
    <cfRule type="cellIs" dxfId="2214" priority="2547" operator="equal">
      <formula>"OPORTUNIDADE"</formula>
    </cfRule>
  </conditionalFormatting>
  <conditionalFormatting sqref="Z67: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Z69">
    <cfRule type="cellIs" dxfId="2211" priority="2544" operator="equal">
      <formula>"OPORTUNIDADE"</formula>
    </cfRule>
  </conditionalFormatting>
  <conditionalFormatting sqref="Z69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9">
    <cfRule type="cellIs" dxfId="2208" priority="2541" operator="equal">
      <formula>"OPORTUNIDADE"</formula>
    </cfRule>
  </conditionalFormatting>
  <conditionalFormatting sqref="Z69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9">
    <cfRule type="cellIs" dxfId="2205" priority="2538" operator="equal">
      <formula>"OPORTUNIDADE"</formula>
    </cfRule>
  </conditionalFormatting>
  <conditionalFormatting sqref="Z69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9">
    <cfRule type="cellIs" dxfId="2202" priority="2535" operator="equal">
      <formula>"OPORTUNIDADE"</formula>
    </cfRule>
  </conditionalFormatting>
  <conditionalFormatting sqref="Z69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BK3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07" operator="equal">
      <formula>"OPORTUNIDADE"</formula>
    </cfRule>
  </conditionalFormatting>
  <conditionalFormatting sqref="Z91:Z92">
    <cfRule type="cellIs" dxfId="2198" priority="2505" operator="equal">
      <formula>"NÃO"</formula>
    </cfRule>
    <cfRule type="cellIs" dxfId="2197" priority="2506" operator="equal">
      <formula>"SIM"</formula>
    </cfRule>
  </conditionalFormatting>
  <conditionalFormatting sqref="Y91:Y100">
    <cfRule type="cellIs" dxfId="2196" priority="2504" operator="equal">
      <formula>"OPORTUNIDADE"</formula>
    </cfRule>
  </conditionalFormatting>
  <conditionalFormatting sqref="Y91:Y100">
    <cfRule type="cellIs" dxfId="2195" priority="2502" operator="equal">
      <formula>"NÃO"</formula>
    </cfRule>
    <cfRule type="cellIs" dxfId="2194" priority="2503" operator="equal">
      <formula>"SIM"</formula>
    </cfRule>
  </conditionalFormatting>
  <conditionalFormatting sqref="BK81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498" operator="equal">
      <formula>"OPORTUNIDADE"</formula>
    </cfRule>
  </conditionalFormatting>
  <conditionalFormatting sqref="Z96">
    <cfRule type="cellIs" dxfId="2192" priority="2496" operator="equal">
      <formula>"NÃO"</formula>
    </cfRule>
    <cfRule type="cellIs" dxfId="2191" priority="2497" operator="equal">
      <formula>"SIM"</formula>
    </cfRule>
  </conditionalFormatting>
  <conditionalFormatting sqref="BP84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2" operator="equal">
      <formula>"OPORTUNIDADE"</formula>
    </cfRule>
  </conditionalFormatting>
  <conditionalFormatting sqref="Y104:Y112">
    <cfRule type="cellIs" dxfId="2189" priority="2460" operator="equal">
      <formula>"NÃO"</formula>
    </cfRule>
    <cfRule type="cellIs" dxfId="2188" priority="2461" operator="equal">
      <formula>"SIM"</formula>
    </cfRule>
  </conditionalFormatting>
  <conditionalFormatting sqref="Z109">
    <cfRule type="cellIs" dxfId="2187" priority="2456" operator="equal">
      <formula>"OPORTUNIDADE"</formula>
    </cfRule>
  </conditionalFormatting>
  <conditionalFormatting sqref="Z109">
    <cfRule type="cellIs" dxfId="2186" priority="2454" operator="equal">
      <formula>"NÃO"</formula>
    </cfRule>
    <cfRule type="cellIs" dxfId="2185" priority="2455" operator="equal">
      <formula>"SIM"</formula>
    </cfRule>
  </conditionalFormatting>
  <conditionalFormatting sqref="Z109">
    <cfRule type="cellIs" dxfId="2184" priority="2453" operator="equal">
      <formula>"OPORTUNIDADE"</formula>
    </cfRule>
  </conditionalFormatting>
  <conditionalFormatting sqref="Z109">
    <cfRule type="cellIs" dxfId="2183" priority="2451" operator="equal">
      <formula>"NÃO"</formula>
    </cfRule>
    <cfRule type="cellIs" dxfId="2182" priority="2452" operator="equal">
      <formula>"SIM"</formula>
    </cfRule>
  </conditionalFormatting>
  <conditionalFormatting sqref="Z109">
    <cfRule type="cellIs" dxfId="2181" priority="2450" operator="equal">
      <formula>"OPORTUNIDADE"</formula>
    </cfRule>
  </conditionalFormatting>
  <conditionalFormatting sqref="Z109">
    <cfRule type="cellIs" dxfId="2180" priority="2448" operator="equal">
      <formula>"NÃO"</formula>
    </cfRule>
    <cfRule type="cellIs" dxfId="2179" priority="2449" operator="equal">
      <formula>"SIM"</formula>
    </cfRule>
  </conditionalFormatting>
  <conditionalFormatting sqref="Z109">
    <cfRule type="cellIs" dxfId="2178" priority="2444" operator="equal">
      <formula>"OPORTUNIDADE"</formula>
    </cfRule>
  </conditionalFormatting>
  <conditionalFormatting sqref="Z109">
    <cfRule type="cellIs" dxfId="2177" priority="2442" operator="equal">
      <formula>"NÃO"</formula>
    </cfRule>
    <cfRule type="cellIs" dxfId="2176" priority="2443" operator="equal">
      <formula>"SIM"</formula>
    </cfRule>
  </conditionalFormatting>
  <conditionalFormatting sqref="Z107:Z108">
    <cfRule type="cellIs" dxfId="2175" priority="2435" operator="equal">
      <formula>"OPORTUNIDADE"</formula>
    </cfRule>
  </conditionalFormatting>
  <conditionalFormatting sqref="Z107:Z108">
    <cfRule type="cellIs" dxfId="2174" priority="2433" operator="equal">
      <formula>"NÃO"</formula>
    </cfRule>
    <cfRule type="cellIs" dxfId="2173" priority="2434" operator="equal">
      <formula>"SIM"</formula>
    </cfRule>
  </conditionalFormatting>
  <conditionalFormatting sqref="BP96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2" operator="equal">
      <formula>"OPORTUNIDADE"</formula>
    </cfRule>
  </conditionalFormatting>
  <conditionalFormatting sqref="Z108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11">
    <cfRule type="cellIs" dxfId="2169" priority="2416" operator="equal">
      <formula>"OPORTUNIDADE"</formula>
    </cfRule>
  </conditionalFormatting>
  <conditionalFormatting sqref="Z111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4">
    <cfRule type="cellIs" dxfId="2166" priority="2410" operator="equal">
      <formula>"OPORTUNIDADE"</formula>
    </cfRule>
  </conditionalFormatting>
  <conditionalFormatting sqref="Z104">
    <cfRule type="cellIs" dxfId="2165" priority="2408" operator="equal">
      <formula>"NÃO"</formula>
    </cfRule>
    <cfRule type="cellIs" dxfId="2164" priority="2409" operator="equal">
      <formula>"SIM"</formula>
    </cfRule>
  </conditionalFormatting>
  <conditionalFormatting sqref="Y104:Y112">
    <cfRule type="cellIs" dxfId="2163" priority="2407" operator="equal">
      <formula>"OPORTUNIDADE"</formula>
    </cfRule>
  </conditionalFormatting>
  <conditionalFormatting sqref="Y104:Y112">
    <cfRule type="cellIs" dxfId="2162" priority="2405" operator="equal">
      <formula>"NÃO"</formula>
    </cfRule>
    <cfRule type="cellIs" dxfId="2161" priority="2406" operator="equal">
      <formula>"SIM"</formula>
    </cfRule>
  </conditionalFormatting>
  <conditionalFormatting sqref="Z107">
    <cfRule type="cellIs" dxfId="2160" priority="2404" operator="equal">
      <formula>"OPORTUNIDADE"</formula>
    </cfRule>
  </conditionalFormatting>
  <conditionalFormatting sqref="Z107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6">
    <cfRule type="cellIs" dxfId="2157" priority="2401" operator="equal">
      <formula>"OPORTUNIDADE"</formula>
    </cfRule>
  </conditionalFormatting>
  <conditionalFormatting sqref="Z106">
    <cfRule type="cellIs" dxfId="2156" priority="2399" operator="equal">
      <formula>"NÃO"</formula>
    </cfRule>
    <cfRule type="cellIs" dxfId="2155" priority="2400" operator="equal">
      <formula>"SIM"</formula>
    </cfRule>
  </conditionalFormatting>
  <conditionalFormatting sqref="Y106">
    <cfRule type="cellIs" dxfId="2154" priority="2398" operator="equal">
      <formula>"OPORTUNIDADE"</formula>
    </cfRule>
  </conditionalFormatting>
  <conditionalFormatting sqref="Y106">
    <cfRule type="cellIs" dxfId="2153" priority="2396" operator="equal">
      <formula>"NÃO"</formula>
    </cfRule>
    <cfRule type="cellIs" dxfId="2152" priority="2397" operator="equal">
      <formula>"SIM"</formula>
    </cfRule>
  </conditionalFormatting>
  <conditionalFormatting sqref="BP92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3" operator="equal">
      <formula>"OPORTUNIDADE"</formula>
    </cfRule>
  </conditionalFormatting>
  <conditionalFormatting sqref="Y106">
    <cfRule type="cellIs" dxfId="2150" priority="2391" operator="equal">
      <formula>"NÃO"</formula>
    </cfRule>
    <cfRule type="cellIs" dxfId="2149" priority="2392" operator="equal">
      <formula>"SIM"</formula>
    </cfRule>
  </conditionalFormatting>
  <conditionalFormatting sqref="BJ105:BK10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9:BK190 BK194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79" operator="equal">
      <formula>"OPORTUNIDADE"</formula>
    </cfRule>
  </conditionalFormatting>
  <conditionalFormatting sqref="Y113:Y126">
    <cfRule type="cellIs" dxfId="2147" priority="2377" operator="equal">
      <formula>"NÃO"</formula>
    </cfRule>
    <cfRule type="cellIs" dxfId="2146" priority="2378" operator="equal">
      <formula>"SIM"</formula>
    </cfRule>
  </conditionalFormatting>
  <conditionalFormatting sqref="Y118:Y126">
    <cfRule type="cellIs" dxfId="2145" priority="2376" operator="equal">
      <formula>"OPORTUNIDADE"</formula>
    </cfRule>
  </conditionalFormatting>
  <conditionalFormatting sqref="Y118:Y126">
    <cfRule type="cellIs" dxfId="2144" priority="2374" operator="equal">
      <formula>"NÃO"</formula>
    </cfRule>
    <cfRule type="cellIs" dxfId="2143" priority="2375" operator="equal">
      <formula>"SIM"</formula>
    </cfRule>
  </conditionalFormatting>
  <conditionalFormatting sqref="Y118:Y126">
    <cfRule type="cellIs" dxfId="2142" priority="2370" operator="equal">
      <formula>"OPORTUNIDADE"</formula>
    </cfRule>
  </conditionalFormatting>
  <conditionalFormatting sqref="Y118:Y126">
    <cfRule type="cellIs" dxfId="2141" priority="2368" operator="equal">
      <formula>"NÃO"</formula>
    </cfRule>
    <cfRule type="cellIs" dxfId="2140" priority="2369" operator="equal">
      <formula>"SIM"</formula>
    </cfRule>
  </conditionalFormatting>
  <conditionalFormatting sqref="Y118:Y126">
    <cfRule type="cellIs" dxfId="2139" priority="2367" operator="equal">
      <formula>"OPORTUNIDADE"</formula>
    </cfRule>
  </conditionalFormatting>
  <conditionalFormatting sqref="Y118:Y126">
    <cfRule type="cellIs" dxfId="2138" priority="2365" operator="equal">
      <formula>"NÃO"</formula>
    </cfRule>
    <cfRule type="cellIs" dxfId="2137" priority="2366" operator="equal">
      <formula>"SIM"</formula>
    </cfRule>
  </conditionalFormatting>
  <conditionalFormatting sqref="Z118:Z121">
    <cfRule type="cellIs" dxfId="2136" priority="2364" operator="equal">
      <formula>"OPORTUNIDADE"</formula>
    </cfRule>
  </conditionalFormatting>
  <conditionalFormatting sqref="Z118:Z121">
    <cfRule type="cellIs" dxfId="2135" priority="2362" operator="equal">
      <formula>"NÃO"</formula>
    </cfRule>
    <cfRule type="cellIs" dxfId="2134" priority="2363" operator="equal">
      <formula>"SIM"</formula>
    </cfRule>
  </conditionalFormatting>
  <conditionalFormatting sqref="Z119:Z121">
    <cfRule type="cellIs" dxfId="2133" priority="2361" operator="equal">
      <formula>"OPORTUNIDADE"</formula>
    </cfRule>
  </conditionalFormatting>
  <conditionalFormatting sqref="Z119:Z121">
    <cfRule type="cellIs" dxfId="2132" priority="2359" operator="equal">
      <formula>"NÃO"</formula>
    </cfRule>
    <cfRule type="cellIs" dxfId="2131" priority="2360" operator="equal">
      <formula>"SIM"</formula>
    </cfRule>
  </conditionalFormatting>
  <conditionalFormatting sqref="Y118:Y126">
    <cfRule type="cellIs" dxfId="2130" priority="2358" operator="equal">
      <formula>"OPORTUNIDADE"</formula>
    </cfRule>
  </conditionalFormatting>
  <conditionalFormatting sqref="Y118:Y126">
    <cfRule type="cellIs" dxfId="2129" priority="2356" operator="equal">
      <formula>"NÃO"</formula>
    </cfRule>
    <cfRule type="cellIs" dxfId="2128" priority="2357" operator="equal">
      <formula>"SIM"</formula>
    </cfRule>
  </conditionalFormatting>
  <conditionalFormatting sqref="Z118:Z120">
    <cfRule type="cellIs" dxfId="2127" priority="2355" operator="equal">
      <formula>"OPORTUNIDADE"</formula>
    </cfRule>
  </conditionalFormatting>
  <conditionalFormatting sqref="Z118:Z120">
    <cfRule type="cellIs" dxfId="2126" priority="2353" operator="equal">
      <formula>"NÃO"</formula>
    </cfRule>
    <cfRule type="cellIs" dxfId="2125" priority="2354" operator="equal">
      <formula>"SIM"</formula>
    </cfRule>
  </conditionalFormatting>
  <conditionalFormatting sqref="Y120:Y126">
    <cfRule type="cellIs" dxfId="2124" priority="2352" operator="equal">
      <formula>"OPORTUNIDADE"</formula>
    </cfRule>
  </conditionalFormatting>
  <conditionalFormatting sqref="Y120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Z120:Z122">
    <cfRule type="cellIs" dxfId="2121" priority="2349" operator="equal">
      <formula>"OPORTUNIDADE"</formula>
    </cfRule>
  </conditionalFormatting>
  <conditionalFormatting sqref="Z120:Z122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Z120:Z122">
    <cfRule type="cellIs" dxfId="2118" priority="2346" operator="equal">
      <formula>"OPORTUNIDADE"</formula>
    </cfRule>
  </conditionalFormatting>
  <conditionalFormatting sqref="Z120:Z122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20:Z122">
    <cfRule type="cellIs" dxfId="2115" priority="2343" operator="equal">
      <formula>"OPORTUNIDADE"</formula>
    </cfRule>
  </conditionalFormatting>
  <conditionalFormatting sqref="Z120:Z122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Z120:Z122">
    <cfRule type="cellIs" dxfId="2112" priority="2340" operator="equal">
      <formula>"OPORTUNIDADE"</formula>
    </cfRule>
  </conditionalFormatting>
  <conditionalFormatting sqref="Z120:Z122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Y120:Y126">
    <cfRule type="cellIs" dxfId="2109" priority="2337" operator="equal">
      <formula>"OPORTUNIDADE"</formula>
    </cfRule>
  </conditionalFormatting>
  <conditionalFormatting sqref="Y120:Y126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Y121:Y126">
    <cfRule type="cellIs" dxfId="2106" priority="2334" operator="equal">
      <formula>"OPORTUNIDADE"</formula>
    </cfRule>
  </conditionalFormatting>
  <conditionalFormatting sqref="Y121:Y126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Y121:Y126">
    <cfRule type="cellIs" dxfId="2103" priority="2331" operator="equal">
      <formula>"OPORTUNIDADE"</formula>
    </cfRule>
  </conditionalFormatting>
  <conditionalFormatting sqref="Y121:Y126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Y122:Y126">
    <cfRule type="cellIs" dxfId="2100" priority="2328" operator="equal">
      <formula>"OPORTUNIDADE"</formula>
    </cfRule>
  </conditionalFormatting>
  <conditionalFormatting sqref="Y122:Y126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Z122:Z124">
    <cfRule type="cellIs" dxfId="2097" priority="2325" operator="equal">
      <formula>"OPORTUNIDADE"</formula>
    </cfRule>
  </conditionalFormatting>
  <conditionalFormatting sqref="Z122:Z124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Y122:Y126">
    <cfRule type="cellIs" dxfId="2094" priority="2322" operator="equal">
      <formula>"OPORTUNIDADE"</formula>
    </cfRule>
  </conditionalFormatting>
  <conditionalFormatting sqref="Y122:Y126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BP11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18" operator="equal">
      <formula>"OPORTUNIDADE"</formula>
    </cfRule>
  </conditionalFormatting>
  <conditionalFormatting sqref="Y124:Y126">
    <cfRule type="cellIs" dxfId="2090" priority="2316" operator="equal">
      <formula>"NÃO"</formula>
    </cfRule>
    <cfRule type="cellIs" dxfId="2089" priority="2317" operator="equal">
      <formula>"SIM"</formula>
    </cfRule>
  </conditionalFormatting>
  <conditionalFormatting sqref="Y124:Y126">
    <cfRule type="cellIs" dxfId="2088" priority="2315" operator="equal">
      <formula>"OPORTUNIDADE"</formula>
    </cfRule>
  </conditionalFormatting>
  <conditionalFormatting sqref="Y124:Y126">
    <cfRule type="cellIs" dxfId="2087" priority="2313" operator="equal">
      <formula>"NÃO"</formula>
    </cfRule>
    <cfRule type="cellIs" dxfId="2086" priority="2314" operator="equal">
      <formula>"SIM"</formula>
    </cfRule>
  </conditionalFormatting>
  <conditionalFormatting sqref="Z114:Z116">
    <cfRule type="cellIs" dxfId="2085" priority="2312" operator="equal">
      <formula>"OPORTUNIDADE"</formula>
    </cfRule>
  </conditionalFormatting>
  <conditionalFormatting sqref="Z114:Z116">
    <cfRule type="cellIs" dxfId="2084" priority="2310" operator="equal">
      <formula>"NÃO"</formula>
    </cfRule>
    <cfRule type="cellIs" dxfId="2083" priority="2311" operator="equal">
      <formula>"SIM"</formula>
    </cfRule>
  </conditionalFormatting>
  <conditionalFormatting sqref="Y115:Y126">
    <cfRule type="cellIs" dxfId="2082" priority="2309" operator="equal">
      <formula>"OPORTUNIDADE"</formula>
    </cfRule>
  </conditionalFormatting>
  <conditionalFormatting sqref="Y115:Y126">
    <cfRule type="cellIs" dxfId="2081" priority="2307" operator="equal">
      <formula>"NÃO"</formula>
    </cfRule>
    <cfRule type="cellIs" dxfId="2080" priority="2308" operator="equal">
      <formula>"SIM"</formula>
    </cfRule>
  </conditionalFormatting>
  <conditionalFormatting sqref="Z115:Z117">
    <cfRule type="cellIs" dxfId="2079" priority="2306" operator="equal">
      <formula>"OPORTUNIDADE"</formula>
    </cfRule>
  </conditionalFormatting>
  <conditionalFormatting sqref="Z115:Z117">
    <cfRule type="cellIs" dxfId="2078" priority="2304" operator="equal">
      <formula>"NÃO"</formula>
    </cfRule>
    <cfRule type="cellIs" dxfId="2077" priority="2305" operator="equal">
      <formula>"SIM"</formula>
    </cfRule>
  </conditionalFormatting>
  <conditionalFormatting sqref="Y115:Y126">
    <cfRule type="cellIs" dxfId="2076" priority="2303" operator="equal">
      <formula>"OPORTUNIDADE"</formula>
    </cfRule>
  </conditionalFormatting>
  <conditionalFormatting sqref="Y115:Y126">
    <cfRule type="cellIs" dxfId="2075" priority="2301" operator="equal">
      <formula>"NÃO"</formula>
    </cfRule>
    <cfRule type="cellIs" dxfId="2074" priority="2302" operator="equal">
      <formula>"SIM"</formula>
    </cfRule>
  </conditionalFormatting>
  <conditionalFormatting sqref="Z116:Z118">
    <cfRule type="cellIs" dxfId="2073" priority="2300" operator="equal">
      <formula>"OPORTUNIDADE"</formula>
    </cfRule>
  </conditionalFormatting>
  <conditionalFormatting sqref="Z116:Z118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Z117:Z119">
    <cfRule type="cellIs" dxfId="2070" priority="2297" operator="equal">
      <formula>"OPORTUNIDADE"</formula>
    </cfRule>
  </conditionalFormatting>
  <conditionalFormatting sqref="Z117:Z119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Y116:Y126">
    <cfRule type="cellIs" dxfId="2067" priority="2294" operator="equal">
      <formula>"OPORTUNIDADE"</formula>
    </cfRule>
  </conditionalFormatting>
  <conditionalFormatting sqref="Y116:Y126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BJ113:BK113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87" operator="equal">
      <formula>"OPORTUNIDADE"</formula>
    </cfRule>
  </conditionalFormatting>
  <conditionalFormatting sqref="Y113">
    <cfRule type="cellIs" dxfId="2063" priority="2285" operator="equal">
      <formula>"NÃO"</formula>
    </cfRule>
    <cfRule type="cellIs" dxfId="2062" priority="2286" operator="equal">
      <formula>"SIM"</formula>
    </cfRule>
  </conditionalFormatting>
  <conditionalFormatting sqref="Y113">
    <cfRule type="cellIs" dxfId="2061" priority="2284" operator="equal">
      <formula>"OPORTUNIDADE"</formula>
    </cfRule>
  </conditionalFormatting>
  <conditionalFormatting sqref="Y113">
    <cfRule type="cellIs" dxfId="2060" priority="2282" operator="equal">
      <formula>"NÃO"</formula>
    </cfRule>
    <cfRule type="cellIs" dxfId="2059" priority="2283" operator="equal">
      <formula>"SIM"</formula>
    </cfRule>
  </conditionalFormatting>
  <conditionalFormatting sqref="Y113">
    <cfRule type="cellIs" dxfId="2058" priority="2281" operator="equal">
      <formula>"OPORTUNIDADE"</formula>
    </cfRule>
  </conditionalFormatting>
  <conditionalFormatting sqref="Y113">
    <cfRule type="cellIs" dxfId="2057" priority="2279" operator="equal">
      <formula>"NÃO"</formula>
    </cfRule>
    <cfRule type="cellIs" dxfId="2056" priority="2280" operator="equal">
      <formula>"SIM"</formula>
    </cfRule>
  </conditionalFormatting>
  <conditionalFormatting sqref="Y113">
    <cfRule type="cellIs" dxfId="2055" priority="2278" operator="equal">
      <formula>"OPORTUNIDADE"</formula>
    </cfRule>
  </conditionalFormatting>
  <conditionalFormatting sqref="Y113">
    <cfRule type="cellIs" dxfId="2054" priority="2276" operator="equal">
      <formula>"NÃO"</formula>
    </cfRule>
    <cfRule type="cellIs" dxfId="2053" priority="2277" operator="equal">
      <formula>"SIM"</formula>
    </cfRule>
  </conditionalFormatting>
  <conditionalFormatting sqref="Y113">
    <cfRule type="cellIs" dxfId="2052" priority="2275" operator="equal">
      <formula>"OPORTUNIDADE"</formula>
    </cfRule>
  </conditionalFormatting>
  <conditionalFormatting sqref="Y113">
    <cfRule type="cellIs" dxfId="2051" priority="2273" operator="equal">
      <formula>"NÃO"</formula>
    </cfRule>
    <cfRule type="cellIs" dxfId="2050" priority="2274" operator="equal">
      <formula>"SIM"</formula>
    </cfRule>
  </conditionalFormatting>
  <conditionalFormatting sqref="Y113">
    <cfRule type="cellIs" dxfId="2049" priority="2272" operator="equal">
      <formula>"OPORTUNIDADE"</formula>
    </cfRule>
  </conditionalFormatting>
  <conditionalFormatting sqref="Y113">
    <cfRule type="cellIs" dxfId="2048" priority="2270" operator="equal">
      <formula>"NÃO"</formula>
    </cfRule>
    <cfRule type="cellIs" dxfId="2047" priority="2271" operator="equal">
      <formula>"SIM"</formula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BK104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3" operator="equal">
      <formula>"OPORTUNIDADE"</formula>
    </cfRule>
  </conditionalFormatting>
  <conditionalFormatting sqref="Y130:Y131">
    <cfRule type="cellIs" dxfId="2027" priority="2241" operator="equal">
      <formula>"NÃO"</formula>
    </cfRule>
    <cfRule type="cellIs" dxfId="2026" priority="2242" operator="equal">
      <formula>"SIM"</formula>
    </cfRule>
  </conditionalFormatting>
  <conditionalFormatting sqref="Y130:Y131">
    <cfRule type="cellIs" dxfId="2025" priority="2240" operator="equal">
      <formula>"OPORTUNIDADE"</formula>
    </cfRule>
  </conditionalFormatting>
  <conditionalFormatting sqref="Y130:Y131">
    <cfRule type="cellIs" dxfId="2024" priority="2238" operator="equal">
      <formula>"NÃO"</formula>
    </cfRule>
    <cfRule type="cellIs" dxfId="2023" priority="2239" operator="equal">
      <formula>"SIM"</formula>
    </cfRule>
  </conditionalFormatting>
  <conditionalFormatting sqref="Y130:Y131">
    <cfRule type="cellIs" dxfId="2022" priority="2237" operator="equal">
      <formula>"OPORTUNIDADE"</formula>
    </cfRule>
  </conditionalFormatting>
  <conditionalFormatting sqref="Y130:Y131">
    <cfRule type="cellIs" dxfId="2021" priority="2235" operator="equal">
      <formula>"NÃO"</formula>
    </cfRule>
    <cfRule type="cellIs" dxfId="2020" priority="2236" operator="equal">
      <formula>"SIM"</formula>
    </cfRule>
  </conditionalFormatting>
  <conditionalFormatting sqref="Y130:Y131">
    <cfRule type="cellIs" dxfId="2019" priority="2234" operator="equal">
      <formula>"OPORTUNIDADE"</formula>
    </cfRule>
  </conditionalFormatting>
  <conditionalFormatting sqref="Y130:Y131">
    <cfRule type="cellIs" dxfId="2018" priority="2232" operator="equal">
      <formula>"NÃO"</formula>
    </cfRule>
    <cfRule type="cellIs" dxfId="2017" priority="2233" operator="equal">
      <formula>"SIM"</formula>
    </cfRule>
  </conditionalFormatting>
  <conditionalFormatting sqref="Z130">
    <cfRule type="cellIs" dxfId="2016" priority="2231" operator="equal">
      <formula>"OPORTUNIDADE"</formula>
    </cfRule>
  </conditionalFormatting>
  <conditionalFormatting sqref="Z130">
    <cfRule type="cellIs" dxfId="2015" priority="2229" operator="equal">
      <formula>"NÃO"</formula>
    </cfRule>
    <cfRule type="cellIs" dxfId="2014" priority="2230" operator="equal">
      <formula>"SIM"</formula>
    </cfRule>
  </conditionalFormatting>
  <conditionalFormatting sqref="Z130">
    <cfRule type="cellIs" dxfId="2013" priority="2228" operator="equal">
      <formula>"OPORTUNIDADE"</formula>
    </cfRule>
  </conditionalFormatting>
  <conditionalFormatting sqref="Z130">
    <cfRule type="cellIs" dxfId="2012" priority="2226" operator="equal">
      <formula>"NÃO"</formula>
    </cfRule>
    <cfRule type="cellIs" dxfId="2011" priority="2227" operator="equal">
      <formula>"SIM"</formula>
    </cfRule>
  </conditionalFormatting>
  <conditionalFormatting sqref="Y130:Y131">
    <cfRule type="cellIs" dxfId="2010" priority="2225" operator="equal">
      <formula>"OPORTUNIDADE"</formula>
    </cfRule>
  </conditionalFormatting>
  <conditionalFormatting sqref="Y130:Y131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Z130">
    <cfRule type="cellIs" dxfId="2007" priority="2222" operator="equal">
      <formula>"OPORTUNIDADE"</formula>
    </cfRule>
  </conditionalFormatting>
  <conditionalFormatting sqref="Z130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Z130">
    <cfRule type="cellIs" dxfId="2001" priority="2216" operator="equal">
      <formula>"OPORTUNIDADE"</formula>
    </cfRule>
  </conditionalFormatting>
  <conditionalFormatting sqref="Z130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Z130">
    <cfRule type="cellIs" dxfId="1998" priority="2213" operator="equal">
      <formula>"OPORTUNIDADE"</formula>
    </cfRule>
  </conditionalFormatting>
  <conditionalFormatting sqref="Z130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Z130">
    <cfRule type="cellIs" dxfId="1992" priority="2207" operator="equal">
      <formula>"OPORTUNIDADE"</formula>
    </cfRule>
  </conditionalFormatting>
  <conditionalFormatting sqref="Z130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Y130:Y131">
    <cfRule type="cellIs" dxfId="1989" priority="2204" operator="equal">
      <formula>"OPORTUNIDADE"</formula>
    </cfRule>
  </conditionalFormatting>
  <conditionalFormatting sqref="Y130:Y131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Y130:Y131">
    <cfRule type="cellIs" dxfId="1986" priority="2201" operator="equal">
      <formula>"OPORTUNIDADE"</formula>
    </cfRule>
  </conditionalFormatting>
  <conditionalFormatting sqref="Y130:Y131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Y130:Y131">
    <cfRule type="cellIs" dxfId="1983" priority="2198" operator="equal">
      <formula>"OPORTUNIDADE"</formula>
    </cfRule>
  </conditionalFormatting>
  <conditionalFormatting sqref="Y130:Y131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Y130:Y131">
    <cfRule type="cellIs" dxfId="1980" priority="2195" operator="equal">
      <formula>"OPORTUNIDADE"</formula>
    </cfRule>
  </conditionalFormatting>
  <conditionalFormatting sqref="Y130:Y131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Y134">
    <cfRule type="cellIs" dxfId="1977" priority="2192" operator="equal">
      <formula>"OPORTUNIDADE"</formula>
    </cfRule>
  </conditionalFormatting>
  <conditionalFormatting sqref="Y134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Y134">
    <cfRule type="cellIs" dxfId="1974" priority="2189" operator="equal">
      <formula>"OPORTUNIDADE"</formula>
    </cfRule>
  </conditionalFormatting>
  <conditionalFormatting sqref="Y134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4">
    <cfRule type="cellIs" dxfId="1971" priority="2186" operator="equal">
      <formula>"OPORTUNIDADE"</formula>
    </cfRule>
  </conditionalFormatting>
  <conditionalFormatting sqref="Y134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4">
    <cfRule type="cellIs" dxfId="1968" priority="2183" operator="equal">
      <formula>"OPORTUNIDADE"</formula>
    </cfRule>
  </conditionalFormatting>
  <conditionalFormatting sqref="Y134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4">
    <cfRule type="cellIs" dxfId="1965" priority="2180" operator="equal">
      <formula>"OPORTUNIDADE"</formula>
    </cfRule>
  </conditionalFormatting>
  <conditionalFormatting sqref="Y134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4">
    <cfRule type="cellIs" dxfId="1962" priority="2177" operator="equal">
      <formula>"OPORTUNIDADE"</formula>
    </cfRule>
  </conditionalFormatting>
  <conditionalFormatting sqref="Y134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Z134">
    <cfRule type="cellIs" dxfId="1947" priority="2162" operator="equal">
      <formula>"OPORTUNIDADE"</formula>
    </cfRule>
  </conditionalFormatting>
  <conditionalFormatting sqref="Z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Y134">
    <cfRule type="cellIs" dxfId="1941" priority="2156" operator="equal">
      <formula>"OPORTUNIDADE"</formula>
    </cfRule>
  </conditionalFormatting>
  <conditionalFormatting sqref="Y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9:Y142">
    <cfRule type="cellIs" dxfId="1932" priority="2147" operator="equal">
      <formula>"OPORTUNIDADE"</formula>
    </cfRule>
  </conditionalFormatting>
  <conditionalFormatting sqref="Y139:Y142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Z139">
    <cfRule type="cellIs" dxfId="1929" priority="2144" operator="equal">
      <formula>"OPORTUNIDADE"</formula>
    </cfRule>
  </conditionalFormatting>
  <conditionalFormatting sqref="Z139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3">
    <cfRule type="cellIs" dxfId="1926" priority="2141" operator="equal">
      <formula>"OPORTUNIDADE"</formula>
    </cfRule>
  </conditionalFormatting>
  <conditionalFormatting sqref="Y133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Z133">
    <cfRule type="cellIs" dxfId="1923" priority="2138" operator="equal">
      <formula>"OPORTUNIDADE"</formula>
    </cfRule>
  </conditionalFormatting>
  <conditionalFormatting sqref="Z133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1">
    <cfRule type="cellIs" dxfId="1920" priority="2135" operator="equal">
      <formula>"OPORTUNIDADE"</formula>
    </cfRule>
  </conditionalFormatting>
  <conditionalFormatting sqref="Y131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Y131">
    <cfRule type="cellIs" dxfId="1917" priority="2132" operator="equal">
      <formula>"OPORTUNIDADE"</formula>
    </cfRule>
  </conditionalFormatting>
  <conditionalFormatting sqref="Y131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1">
    <cfRule type="cellIs" dxfId="1914" priority="2129" operator="equal">
      <formula>"OPORTUNIDADE"</formula>
    </cfRule>
  </conditionalFormatting>
  <conditionalFormatting sqref="Y131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Y131">
    <cfRule type="cellIs" dxfId="1911" priority="2126" operator="equal">
      <formula>"OPORTUNIDADE"</formula>
    </cfRule>
  </conditionalFormatting>
  <conditionalFormatting sqref="Y131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Z131">
    <cfRule type="cellIs" dxfId="1908" priority="2123" operator="equal">
      <formula>"OPORTUNIDADE"</formula>
    </cfRule>
  </conditionalFormatting>
  <conditionalFormatting sqref="Z131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Z131">
    <cfRule type="cellIs" dxfId="1905" priority="2120" operator="equal">
      <formula>"OPORTUNIDADE"</formula>
    </cfRule>
  </conditionalFormatting>
  <conditionalFormatting sqref="Z131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Y131">
    <cfRule type="cellIs" dxfId="1902" priority="2117" operator="equal">
      <formula>"OPORTUNIDADE"</formula>
    </cfRule>
  </conditionalFormatting>
  <conditionalFormatting sqref="Y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Y131">
    <cfRule type="cellIs" dxfId="1899" priority="2114" operator="equal">
      <formula>"OPORTUNIDADE"</formula>
    </cfRule>
  </conditionalFormatting>
  <conditionalFormatting sqref="Y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Z131">
    <cfRule type="cellIs" dxfId="1896" priority="2111" operator="equal">
      <formula>"OPORTUNIDADE"</formula>
    </cfRule>
  </conditionalFormatting>
  <conditionalFormatting sqref="Z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Z131">
    <cfRule type="cellIs" dxfId="1893" priority="2108" operator="equal">
      <formula>"OPORTUNIDADE"</formula>
    </cfRule>
  </conditionalFormatting>
  <conditionalFormatting sqref="Z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Y131">
    <cfRule type="cellIs" dxfId="1884" priority="2099" operator="equal">
      <formula>"OPORTUNIDADE"</formula>
    </cfRule>
  </conditionalFormatting>
  <conditionalFormatting sqref="Y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Y131">
    <cfRule type="cellIs" dxfId="1881" priority="2096" operator="equal">
      <formula>"OPORTUNIDADE"</formula>
    </cfRule>
  </conditionalFormatting>
  <conditionalFormatting sqref="Y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Y131">
    <cfRule type="cellIs" dxfId="1878" priority="2093" operator="equal">
      <formula>"OPORTUNIDADE"</formula>
    </cfRule>
  </conditionalFormatting>
  <conditionalFormatting sqref="Y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Y131">
    <cfRule type="cellIs" dxfId="1875" priority="2090" operator="equal">
      <formula>"OPORTUNIDADE"</formula>
    </cfRule>
  </conditionalFormatting>
  <conditionalFormatting sqref="Y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Y131">
    <cfRule type="cellIs" dxfId="1872" priority="2087" operator="equal">
      <formula>"OPORTUNIDADE"</formula>
    </cfRule>
  </conditionalFormatting>
  <conditionalFormatting sqref="Y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Y131">
    <cfRule type="cellIs" dxfId="1869" priority="2084" operator="equal">
      <formula>"OPORTUNIDADE"</formula>
    </cfRule>
  </conditionalFormatting>
  <conditionalFormatting sqref="Y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8">
    <cfRule type="cellIs" dxfId="1866" priority="2081" operator="equal">
      <formula>"OPORTUNIDADE"</formula>
    </cfRule>
  </conditionalFormatting>
  <conditionalFormatting sqref="Y138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8">
    <cfRule type="cellIs" dxfId="1863" priority="2078" operator="equal">
      <formula>"OPORTUNIDADE"</formula>
    </cfRule>
  </conditionalFormatting>
  <conditionalFormatting sqref="Y138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8">
    <cfRule type="cellIs" dxfId="1860" priority="2075" operator="equal">
      <formula>"OPORTUNIDADE"</formula>
    </cfRule>
  </conditionalFormatting>
  <conditionalFormatting sqref="Y138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8">
    <cfRule type="cellIs" dxfId="1857" priority="2072" operator="equal">
      <formula>"OPORTUNIDADE"</formula>
    </cfRule>
  </conditionalFormatting>
  <conditionalFormatting sqref="Y138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8">
    <cfRule type="cellIs" dxfId="1854" priority="2069" operator="equal">
      <formula>"OPORTUNIDADE"</formula>
    </cfRule>
  </conditionalFormatting>
  <conditionalFormatting sqref="Y138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8">
    <cfRule type="cellIs" dxfId="1851" priority="2066" operator="equal">
      <formula>"OPORTUNIDADE"</formula>
    </cfRule>
  </conditionalFormatting>
  <conditionalFormatting sqref="Y138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Z138">
    <cfRule type="cellIs" dxfId="1824" priority="2039" operator="equal">
      <formula>"OPORTUNIDADE"</formula>
    </cfRule>
  </conditionalFormatting>
  <conditionalFormatting sqref="Z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Z138">
    <cfRule type="cellIs" dxfId="1821" priority="2036" operator="equal">
      <formula>"OPORTUNIDADE"</formula>
    </cfRule>
  </conditionalFormatting>
  <conditionalFormatting sqref="Z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Y138">
    <cfRule type="cellIs" dxfId="1818" priority="2033" operator="equal">
      <formula>"OPORTUNIDADE"</formula>
    </cfRule>
  </conditionalFormatting>
  <conditionalFormatting sqref="Y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Y138">
    <cfRule type="cellIs" dxfId="1815" priority="2030" operator="equal">
      <formula>"OPORTUNIDADE"</formula>
    </cfRule>
  </conditionalFormatting>
  <conditionalFormatting sqref="Y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Z138">
    <cfRule type="cellIs" dxfId="1812" priority="2027" operator="equal">
      <formula>"OPORTUNIDADE"</formula>
    </cfRule>
  </conditionalFormatting>
  <conditionalFormatting sqref="Z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Z138">
    <cfRule type="cellIs" dxfId="1809" priority="2024" operator="equal">
      <formula>"OPORTUNIDADE"</formula>
    </cfRule>
  </conditionalFormatting>
  <conditionalFormatting sqref="Z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Y138">
    <cfRule type="cellIs" dxfId="1800" priority="2015" operator="equal">
      <formula>"OPORTUNIDADE"</formula>
    </cfRule>
  </conditionalFormatting>
  <conditionalFormatting sqref="Y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Y138">
    <cfRule type="cellIs" dxfId="1797" priority="2012" operator="equal">
      <formula>"OPORTUNIDADE"</formula>
    </cfRule>
  </conditionalFormatting>
  <conditionalFormatting sqref="Y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Y138">
    <cfRule type="cellIs" dxfId="1794" priority="2009" operator="equal">
      <formula>"OPORTUNIDADE"</formula>
    </cfRule>
  </conditionalFormatting>
  <conditionalFormatting sqref="Y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Y138">
    <cfRule type="cellIs" dxfId="1791" priority="2006" operator="equal">
      <formula>"OPORTUNIDADE"</formula>
    </cfRule>
  </conditionalFormatting>
  <conditionalFormatting sqref="Y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Y138">
    <cfRule type="cellIs" dxfId="1788" priority="2003" operator="equal">
      <formula>"OPORTUNIDADE"</formula>
    </cfRule>
  </conditionalFormatting>
  <conditionalFormatting sqref="Y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Y138">
    <cfRule type="cellIs" dxfId="1785" priority="2000" operator="equal">
      <formula>"OPORTUNIDADE"</formula>
    </cfRule>
  </conditionalFormatting>
  <conditionalFormatting sqref="Y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5:Y136">
    <cfRule type="cellIs" dxfId="1782" priority="1997" operator="equal">
      <formula>"OPORTUNIDADE"</formula>
    </cfRule>
  </conditionalFormatting>
  <conditionalFormatting sqref="Y135:Y136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5:Y136">
    <cfRule type="cellIs" dxfId="1779" priority="1994" operator="equal">
      <formula>"OPORTUNIDADE"</formula>
    </cfRule>
  </conditionalFormatting>
  <conditionalFormatting sqref="Y135:Y136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5:Y136">
    <cfRule type="cellIs" dxfId="1776" priority="1991" operator="equal">
      <formula>"OPORTUNIDADE"</formula>
    </cfRule>
  </conditionalFormatting>
  <conditionalFormatting sqref="Y135:Y136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5:Y136">
    <cfRule type="cellIs" dxfId="1773" priority="1988" operator="equal">
      <formula>"OPORTUNIDADE"</formula>
    </cfRule>
  </conditionalFormatting>
  <conditionalFormatting sqref="Y135:Y136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5:Y136">
    <cfRule type="cellIs" dxfId="1770" priority="1985" operator="equal">
      <formula>"OPORTUNIDADE"</formula>
    </cfRule>
  </conditionalFormatting>
  <conditionalFormatting sqref="Y135:Y136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5:Y136">
    <cfRule type="cellIs" dxfId="1767" priority="1982" operator="equal">
      <formula>"OPORTUNIDADE"</formula>
    </cfRule>
  </conditionalFormatting>
  <conditionalFormatting sqref="Y135:Y136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Z135">
    <cfRule type="cellIs" dxfId="1752" priority="1967" operator="equal">
      <formula>"OPORTUNIDADE"</formula>
    </cfRule>
  </conditionalFormatting>
  <conditionalFormatting sqref="Z135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Y135:Y136">
    <cfRule type="cellIs" dxfId="1746" priority="1961" operator="equal">
      <formula>"OPORTUNIDADE"</formula>
    </cfRule>
  </conditionalFormatting>
  <conditionalFormatting sqref="Y135:Y136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Y135:Y136">
    <cfRule type="cellIs" dxfId="1734" priority="1949" operator="equal">
      <formula>"OPORTUNIDADE"</formula>
    </cfRule>
  </conditionalFormatting>
  <conditionalFormatting sqref="Y135:Y136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40">
    <cfRule type="cellIs" dxfId="1731" priority="1946" operator="equal">
      <formula>"OPORTUNIDADE"</formula>
    </cfRule>
  </conditionalFormatting>
  <conditionalFormatting sqref="Y140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40">
    <cfRule type="cellIs" dxfId="1728" priority="1943" operator="equal">
      <formula>"OPORTUNIDADE"</formula>
    </cfRule>
  </conditionalFormatting>
  <conditionalFormatting sqref="Y140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40">
    <cfRule type="cellIs" dxfId="1725" priority="1940" operator="equal">
      <formula>"OPORTUNIDADE"</formula>
    </cfRule>
  </conditionalFormatting>
  <conditionalFormatting sqref="Y140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40">
    <cfRule type="cellIs" dxfId="1722" priority="1937" operator="equal">
      <formula>"OPORTUNIDADE"</formula>
    </cfRule>
  </conditionalFormatting>
  <conditionalFormatting sqref="Y140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40">
    <cfRule type="cellIs" dxfId="1719" priority="1934" operator="equal">
      <formula>"OPORTUNIDADE"</formula>
    </cfRule>
  </conditionalFormatting>
  <conditionalFormatting sqref="Y140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40">
    <cfRule type="cellIs" dxfId="1716" priority="1931" operator="equal">
      <formula>"OPORTUNIDADE"</formula>
    </cfRule>
  </conditionalFormatting>
  <conditionalFormatting sqref="Y140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Z140">
    <cfRule type="cellIs" dxfId="1701" priority="1916" operator="equal">
      <formula>"OPORTUNIDADE"</formula>
    </cfRule>
  </conditionalFormatting>
  <conditionalFormatting sqref="Z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Y140">
    <cfRule type="cellIs" dxfId="1695" priority="1910" operator="equal">
      <formula>"OPORTUNIDADE"</formula>
    </cfRule>
  </conditionalFormatting>
  <conditionalFormatting sqref="Y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Y140">
    <cfRule type="cellIs" dxfId="1683" priority="1898" operator="equal">
      <formula>"OPORTUNIDADE"</formula>
    </cfRule>
  </conditionalFormatting>
  <conditionalFormatting sqref="Y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35:Y136">
    <cfRule type="cellIs" dxfId="1680" priority="1895" operator="equal">
      <formula>"OPORTUNIDADE"</formula>
    </cfRule>
  </conditionalFormatting>
  <conditionalFormatting sqref="Y135:Y136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36">
    <cfRule type="cellIs" dxfId="1677" priority="1892" operator="equal">
      <formula>"OPORTUNIDADE"</formula>
    </cfRule>
  </conditionalFormatting>
  <conditionalFormatting sqref="Y136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36">
    <cfRule type="cellIs" dxfId="1674" priority="1889" operator="equal">
      <formula>"OPORTUNIDADE"</formula>
    </cfRule>
  </conditionalFormatting>
  <conditionalFormatting sqref="Y136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36">
    <cfRule type="cellIs" dxfId="1671" priority="1886" operator="equal">
      <formula>"OPORTUNIDADE"</formula>
    </cfRule>
  </conditionalFormatting>
  <conditionalFormatting sqref="Y136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36">
    <cfRule type="cellIs" dxfId="1668" priority="1883" operator="equal">
      <formula>"OPORTUNIDADE"</formula>
    </cfRule>
  </conditionalFormatting>
  <conditionalFormatting sqref="Y136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36">
    <cfRule type="cellIs" dxfId="1665" priority="1880" operator="equal">
      <formula>"OPORTUNIDADE"</formula>
    </cfRule>
  </conditionalFormatting>
  <conditionalFormatting sqref="Y136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6">
    <cfRule type="cellIs" dxfId="1662" priority="1877" operator="equal">
      <formula>"OPORTUNIDADE"</formula>
    </cfRule>
  </conditionalFormatting>
  <conditionalFormatting sqref="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41">
    <cfRule type="cellIs" dxfId="1629" priority="1844" operator="equal">
      <formula>"OPORTUNIDADE"</formula>
    </cfRule>
  </conditionalFormatting>
  <conditionalFormatting sqref="Y141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41">
    <cfRule type="cellIs" dxfId="1626" priority="1841" operator="equal">
      <formula>"OPORTUNIDADE"</formula>
    </cfRule>
  </conditionalFormatting>
  <conditionalFormatting sqref="Y141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41">
    <cfRule type="cellIs" dxfId="1623" priority="1838" operator="equal">
      <formula>"OPORTUNIDADE"</formula>
    </cfRule>
  </conditionalFormatting>
  <conditionalFormatting sqref="Y141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41">
    <cfRule type="cellIs" dxfId="1620" priority="1835" operator="equal">
      <formula>"OPORTUNIDADE"</formula>
    </cfRule>
  </conditionalFormatting>
  <conditionalFormatting sqref="Y141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41">
    <cfRule type="cellIs" dxfId="1617" priority="1832" operator="equal">
      <formula>"OPORTUNIDADE"</formula>
    </cfRule>
  </conditionalFormatting>
  <conditionalFormatting sqref="Y141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41">
    <cfRule type="cellIs" dxfId="1614" priority="1829" operator="equal">
      <formula>"OPORTUNIDADE"</formula>
    </cfRule>
  </conditionalFormatting>
  <conditionalFormatting sqref="Y141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29:Y136">
    <cfRule type="cellIs" dxfId="1530" priority="1745" operator="equal">
      <formula>"OPORTUNIDADE"</formula>
    </cfRule>
  </conditionalFormatting>
  <conditionalFormatting sqref="Y129:Y136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29:Y136">
    <cfRule type="cellIs" dxfId="1527" priority="1742" operator="equal">
      <formula>"OPORTUNIDADE"</formula>
    </cfRule>
  </conditionalFormatting>
  <conditionalFormatting sqref="Y129:Y136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Z129">
    <cfRule type="cellIs" dxfId="1524" priority="1739" operator="equal">
      <formula>"OPORTUNIDADE"</formula>
    </cfRule>
  </conditionalFormatting>
  <conditionalFormatting sqref="Z129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29:Y136">
    <cfRule type="cellIs" dxfId="1521" priority="1736" operator="equal">
      <formula>"OPORTUNIDADE"</formula>
    </cfRule>
  </conditionalFormatting>
  <conditionalFormatting sqref="Y129:Y136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Z129">
    <cfRule type="cellIs" dxfId="1518" priority="1733" operator="equal">
      <formula>"OPORTUNIDADE"</formula>
    </cfRule>
  </conditionalFormatting>
  <conditionalFormatting sqref="Z129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Z129">
    <cfRule type="cellIs" dxfId="1515" priority="1730" operator="equal">
      <formula>"OPORTUNIDADE"</formula>
    </cfRule>
  </conditionalFormatting>
  <conditionalFormatting sqref="Z129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Y129:Y136">
    <cfRule type="cellIs" dxfId="1512" priority="1727" operator="equal">
      <formula>"OPORTUNIDADE"</formula>
    </cfRule>
  </conditionalFormatting>
  <conditionalFormatting sqref="Y129:Y136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Y137">
    <cfRule type="cellIs" dxfId="1509" priority="1724" operator="equal">
      <formula>"OPORTUNIDADE"</formula>
    </cfRule>
  </conditionalFormatting>
  <conditionalFormatting sqref="Y137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Y137">
    <cfRule type="cellIs" dxfId="1506" priority="1721" operator="equal">
      <formula>"OPORTUNIDADE"</formula>
    </cfRule>
  </conditionalFormatting>
  <conditionalFormatting sqref="Y137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Z137">
    <cfRule type="cellIs" dxfId="1503" priority="1718" operator="equal">
      <formula>"OPORTUNIDADE"</formula>
    </cfRule>
  </conditionalFormatting>
  <conditionalFormatting sqref="Z137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Y137">
    <cfRule type="cellIs" dxfId="1500" priority="1715" operator="equal">
      <formula>"OPORTUNIDADE"</formula>
    </cfRule>
  </conditionalFormatting>
  <conditionalFormatting sqref="Y137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37">
    <cfRule type="cellIs" dxfId="1497" priority="1712" operator="equal">
      <formula>"OPORTUNIDADE"</formula>
    </cfRule>
  </conditionalFormatting>
  <conditionalFormatting sqref="Z137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Z137">
    <cfRule type="cellIs" dxfId="1494" priority="1709" operator="equal">
      <formula>"OPORTUNIDADE"</formula>
    </cfRule>
  </conditionalFormatting>
  <conditionalFormatting sqref="Z137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Y137">
    <cfRule type="cellIs" dxfId="1491" priority="1706" operator="equal">
      <formula>"OPORTUNIDADE"</formula>
    </cfRule>
  </conditionalFormatting>
  <conditionalFormatting sqref="Y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BK117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2" operator="equal">
      <formula>"OPORTUNIDADE"</formula>
    </cfRule>
  </conditionalFormatting>
  <conditionalFormatting sqref="Z141">
    <cfRule type="cellIs" dxfId="1487" priority="1700" operator="equal">
      <formula>"NÃO"</formula>
    </cfRule>
    <cfRule type="cellIs" dxfId="1486" priority="1701" operator="equal">
      <formula>"SIM"</formula>
    </cfRule>
  </conditionalFormatting>
  <conditionalFormatting sqref="Y140">
    <cfRule type="cellIs" dxfId="1485" priority="1699" operator="equal">
      <formula>"OPORTUNIDADE"</formula>
    </cfRule>
  </conditionalFormatting>
  <conditionalFormatting sqref="Y140">
    <cfRule type="cellIs" dxfId="1484" priority="1697" operator="equal">
      <formula>"NÃO"</formula>
    </cfRule>
    <cfRule type="cellIs" dxfId="1483" priority="1698" operator="equal">
      <formula>"SIM"</formula>
    </cfRule>
  </conditionalFormatting>
  <conditionalFormatting sqref="Y140">
    <cfRule type="cellIs" dxfId="1482" priority="1696" operator="equal">
      <formula>"OPORTUNIDADE"</formula>
    </cfRule>
  </conditionalFormatting>
  <conditionalFormatting sqref="Y140">
    <cfRule type="cellIs" dxfId="1481" priority="1694" operator="equal">
      <formula>"NÃO"</formula>
    </cfRule>
    <cfRule type="cellIs" dxfId="1480" priority="1695" operator="equal">
      <formula>"SIM"</formula>
    </cfRule>
  </conditionalFormatting>
  <conditionalFormatting sqref="Y140">
    <cfRule type="cellIs" dxfId="1479" priority="1693" operator="equal">
      <formula>"OPORTUNIDADE"</formula>
    </cfRule>
  </conditionalFormatting>
  <conditionalFormatting sqref="Y140">
    <cfRule type="cellIs" dxfId="1478" priority="1691" operator="equal">
      <formula>"NÃO"</formula>
    </cfRule>
    <cfRule type="cellIs" dxfId="1477" priority="1692" operator="equal">
      <formula>"SIM"</formula>
    </cfRule>
  </conditionalFormatting>
  <conditionalFormatting sqref="Y140">
    <cfRule type="cellIs" dxfId="1476" priority="1690" operator="equal">
      <formula>"OPORTUNIDADE"</formula>
    </cfRule>
  </conditionalFormatting>
  <conditionalFormatting sqref="Y140">
    <cfRule type="cellIs" dxfId="1475" priority="1688" operator="equal">
      <formula>"NÃO"</formula>
    </cfRule>
    <cfRule type="cellIs" dxfId="1474" priority="1689" operator="equal">
      <formula>"SIM"</formula>
    </cfRule>
  </conditionalFormatting>
  <conditionalFormatting sqref="Y140">
    <cfRule type="cellIs" dxfId="1473" priority="1687" operator="equal">
      <formula>"OPORTUNIDADE"</formula>
    </cfRule>
  </conditionalFormatting>
  <conditionalFormatting sqref="Y140">
    <cfRule type="cellIs" dxfId="1472" priority="1685" operator="equal">
      <formula>"NÃO"</formula>
    </cfRule>
    <cfRule type="cellIs" dxfId="1471" priority="1686" operator="equal">
      <formula>"SIM"</formula>
    </cfRule>
  </conditionalFormatting>
  <conditionalFormatting sqref="Y140">
    <cfRule type="cellIs" dxfId="1470" priority="1684" operator="equal">
      <formula>"OPORTUNIDADE"</formula>
    </cfRule>
  </conditionalFormatting>
  <conditionalFormatting sqref="Y140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Z140">
    <cfRule type="cellIs" dxfId="1443" priority="1657" operator="equal">
      <formula>"OPORTUNIDADE"</formula>
    </cfRule>
  </conditionalFormatting>
  <conditionalFormatting sqref="Z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Z140">
    <cfRule type="cellIs" dxfId="1440" priority="1654" operator="equal">
      <formula>"OPORTUNIDADE"</formula>
    </cfRule>
  </conditionalFormatting>
  <conditionalFormatting sqref="Z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Y140">
    <cfRule type="cellIs" dxfId="1437" priority="1651" operator="equal">
      <formula>"OPORTUNIDADE"</formula>
    </cfRule>
  </conditionalFormatting>
  <conditionalFormatting sqref="Y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Y140">
    <cfRule type="cellIs" dxfId="1434" priority="1648" operator="equal">
      <formula>"OPORTUNIDADE"</formula>
    </cfRule>
  </conditionalFormatting>
  <conditionalFormatting sqref="Y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Z140">
    <cfRule type="cellIs" dxfId="1431" priority="1645" operator="equal">
      <formula>"OPORTUNIDADE"</formula>
    </cfRule>
  </conditionalFormatting>
  <conditionalFormatting sqref="Z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Z140">
    <cfRule type="cellIs" dxfId="1428" priority="1642" operator="equal">
      <formula>"OPORTUNIDADE"</formula>
    </cfRule>
  </conditionalFormatting>
  <conditionalFormatting sqref="Z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Y140">
    <cfRule type="cellIs" dxfId="1419" priority="1633" operator="equal">
      <formula>"OPORTUNIDADE"</formula>
    </cfRule>
  </conditionalFormatting>
  <conditionalFormatting sqref="Y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Y140">
    <cfRule type="cellIs" dxfId="1416" priority="1630" operator="equal">
      <formula>"OPORTUNIDADE"</formula>
    </cfRule>
  </conditionalFormatting>
  <conditionalFormatting sqref="Y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Y140">
    <cfRule type="cellIs" dxfId="1413" priority="1627" operator="equal">
      <formula>"OPORTUNIDADE"</formula>
    </cfRule>
  </conditionalFormatting>
  <conditionalFormatting sqref="Y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Y140">
    <cfRule type="cellIs" dxfId="1410" priority="1624" operator="equal">
      <formula>"OPORTUNIDADE"</formula>
    </cfRule>
  </conditionalFormatting>
  <conditionalFormatting sqref="Y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Y140">
    <cfRule type="cellIs" dxfId="1407" priority="1621" operator="equal">
      <formula>"OPORTUNIDADE"</formula>
    </cfRule>
  </conditionalFormatting>
  <conditionalFormatting sqref="Y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Y140">
    <cfRule type="cellIs" dxfId="1404" priority="1618" operator="equal">
      <formula>"OPORTUNIDADE"</formula>
    </cfRule>
  </conditionalFormatting>
  <conditionalFormatting sqref="Y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2">
    <cfRule type="cellIs" dxfId="1401" priority="1615" operator="equal">
      <formula>"OPORTUNIDADE"</formula>
    </cfRule>
  </conditionalFormatting>
  <conditionalFormatting sqref="Y142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2">
    <cfRule type="cellIs" dxfId="1398" priority="1612" operator="equal">
      <formula>"OPORTUNIDADE"</formula>
    </cfRule>
  </conditionalFormatting>
  <conditionalFormatting sqref="Y142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2">
    <cfRule type="cellIs" dxfId="1395" priority="1609" operator="equal">
      <formula>"OPORTUNIDADE"</formula>
    </cfRule>
  </conditionalFormatting>
  <conditionalFormatting sqref="Y142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2">
    <cfRule type="cellIs" dxfId="1392" priority="1606" operator="equal">
      <formula>"OPORTUNIDADE"</formula>
    </cfRule>
  </conditionalFormatting>
  <conditionalFormatting sqref="Y142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2">
    <cfRule type="cellIs" dxfId="1389" priority="1603" operator="equal">
      <formula>"OPORTUNIDADE"</formula>
    </cfRule>
  </conditionalFormatting>
  <conditionalFormatting sqref="Y142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2">
    <cfRule type="cellIs" dxfId="1386" priority="1600" operator="equal">
      <formula>"OPORTUNIDADE"</formula>
    </cfRule>
  </conditionalFormatting>
  <conditionalFormatting sqref="Y142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Z142">
    <cfRule type="cellIs" dxfId="1371" priority="1585" operator="equal">
      <formula>"OPORTUNIDADE"</formula>
    </cfRule>
  </conditionalFormatting>
  <conditionalFormatting sqref="Z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Y142">
    <cfRule type="cellIs" dxfId="1365" priority="1579" operator="equal">
      <formula>"OPORTUNIDADE"</formula>
    </cfRule>
  </conditionalFormatting>
  <conditionalFormatting sqref="Y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Y142">
    <cfRule type="cellIs" dxfId="1353" priority="1567" operator="equal">
      <formula>"OPORTUNIDADE"</formula>
    </cfRule>
  </conditionalFormatting>
  <conditionalFormatting sqref="Y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3">
    <cfRule type="cellIs" dxfId="1350" priority="1564" operator="equal">
      <formula>"OPORTUNIDADE"</formula>
    </cfRule>
  </conditionalFormatting>
  <conditionalFormatting sqref="Y143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3">
    <cfRule type="cellIs" dxfId="1347" priority="1561" operator="equal">
      <formula>"OPORTUNIDADE"</formula>
    </cfRule>
  </conditionalFormatting>
  <conditionalFormatting sqref="Y143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3">
    <cfRule type="cellIs" dxfId="1344" priority="1558" operator="equal">
      <formula>"OPORTUNIDADE"</formula>
    </cfRule>
  </conditionalFormatting>
  <conditionalFormatting sqref="Y143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3">
    <cfRule type="cellIs" dxfId="1341" priority="1555" operator="equal">
      <formula>"OPORTUNIDADE"</formula>
    </cfRule>
  </conditionalFormatting>
  <conditionalFormatting sqref="Y143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3">
    <cfRule type="cellIs" dxfId="1338" priority="1552" operator="equal">
      <formula>"OPORTUNIDADE"</formula>
    </cfRule>
  </conditionalFormatting>
  <conditionalFormatting sqref="Y143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3">
    <cfRule type="cellIs" dxfId="1335" priority="1549" operator="equal">
      <formula>"OPORTUNIDADE"</formula>
    </cfRule>
  </conditionalFormatting>
  <conditionalFormatting sqref="Y143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39">
    <cfRule type="cellIs" dxfId="1251" priority="1465" operator="equal">
      <formula>"OPORTUNIDADE"</formula>
    </cfRule>
  </conditionalFormatting>
  <conditionalFormatting sqref="Y139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39">
    <cfRule type="cellIs" dxfId="1248" priority="1462" operator="equal">
      <formula>"OPORTUNIDADE"</formula>
    </cfRule>
  </conditionalFormatting>
  <conditionalFormatting sqref="Y139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Z139">
    <cfRule type="cellIs" dxfId="1245" priority="1459" operator="equal">
      <formula>"OPORTUNIDADE"</formula>
    </cfRule>
  </conditionalFormatting>
  <conditionalFormatting sqref="Z139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39">
    <cfRule type="cellIs" dxfId="1242" priority="1456" operator="equal">
      <formula>"OPORTUNIDADE"</formula>
    </cfRule>
  </conditionalFormatting>
  <conditionalFormatting sqref="Y139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Z139">
    <cfRule type="cellIs" dxfId="1239" priority="1453" operator="equal">
      <formula>"OPORTUNIDADE"</formula>
    </cfRule>
  </conditionalFormatting>
  <conditionalFormatting sqref="Z139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Z139">
    <cfRule type="cellIs" dxfId="1236" priority="1450" operator="equal">
      <formula>"OPORTUNIDADE"</formula>
    </cfRule>
  </conditionalFormatting>
  <conditionalFormatting sqref="Z139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Y139">
    <cfRule type="cellIs" dxfId="1233" priority="1447" operator="equal">
      <formula>"OPORTUNIDADE"</formula>
    </cfRule>
  </conditionalFormatting>
  <conditionalFormatting sqref="Y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Y145">
    <cfRule type="cellIs" dxfId="1230" priority="1444" operator="equal">
      <formula>"OPORTUNIDADE"</formula>
    </cfRule>
  </conditionalFormatting>
  <conditionalFormatting sqref="Y145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Y145">
    <cfRule type="cellIs" dxfId="1227" priority="1441" operator="equal">
      <formula>"OPORTUNIDADE"</formula>
    </cfRule>
  </conditionalFormatting>
  <conditionalFormatting sqref="Y145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45">
    <cfRule type="cellIs" dxfId="1224" priority="1438" operator="equal">
      <formula>"OPORTUNIDADE"</formula>
    </cfRule>
  </conditionalFormatting>
  <conditionalFormatting sqref="Y145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Y145">
    <cfRule type="cellIs" dxfId="1221" priority="1435" operator="equal">
      <formula>"OPORTUNIDADE"</formula>
    </cfRule>
  </conditionalFormatting>
  <conditionalFormatting sqref="Y145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Z145">
    <cfRule type="cellIs" dxfId="1218" priority="1432" operator="equal">
      <formula>"OPORTUNIDADE"</formula>
    </cfRule>
  </conditionalFormatting>
  <conditionalFormatting sqref="Z145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Z145">
    <cfRule type="cellIs" dxfId="1215" priority="1429" operator="equal">
      <formula>"OPORTUNIDADE"</formula>
    </cfRule>
  </conditionalFormatting>
  <conditionalFormatting sqref="Z145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Y145">
    <cfRule type="cellIs" dxfId="1212" priority="1426" operator="equal">
      <formula>"OPORTUNIDADE"</formula>
    </cfRule>
  </conditionalFormatting>
  <conditionalFormatting sqref="Y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Z145">
    <cfRule type="cellIs" dxfId="1209" priority="1423" operator="equal">
      <formula>"OPORTUNIDADE"</formula>
    </cfRule>
  </conditionalFormatting>
  <conditionalFormatting sqref="Z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Z145">
    <cfRule type="cellIs" dxfId="1203" priority="1417" operator="equal">
      <formula>"OPORTUNIDADE"</formula>
    </cfRule>
  </conditionalFormatting>
  <conditionalFormatting sqref="Z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Z145">
    <cfRule type="cellIs" dxfId="1200" priority="1414" operator="equal">
      <formula>"OPORTUNIDADE"</formula>
    </cfRule>
  </conditionalFormatting>
  <conditionalFormatting sqref="Z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Z145">
    <cfRule type="cellIs" dxfId="1194" priority="1408" operator="equal">
      <formula>"OPORTUNIDADE"</formula>
    </cfRule>
  </conditionalFormatting>
  <conditionalFormatting sqref="Z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Y145">
    <cfRule type="cellIs" dxfId="1191" priority="1405" operator="equal">
      <formula>"OPORTUNIDADE"</formula>
    </cfRule>
  </conditionalFormatting>
  <conditionalFormatting sqref="Y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Y145">
    <cfRule type="cellIs" dxfId="1188" priority="1402" operator="equal">
      <formula>"OPORTUNIDADE"</formula>
    </cfRule>
  </conditionalFormatting>
  <conditionalFormatting sqref="Y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Y145">
    <cfRule type="cellIs" dxfId="1185" priority="1399" operator="equal">
      <formula>"OPORTUNIDADE"</formula>
    </cfRule>
  </conditionalFormatting>
  <conditionalFormatting sqref="Y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Y145">
    <cfRule type="cellIs" dxfId="1182" priority="1396" operator="equal">
      <formula>"OPORTUNIDADE"</formula>
    </cfRule>
  </conditionalFormatting>
  <conditionalFormatting sqref="Y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BK62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2" operator="equal">
      <formula>"OPORTUNIDADE"</formula>
    </cfRule>
  </conditionalFormatting>
  <conditionalFormatting sqref="Y150">
    <cfRule type="cellIs" dxfId="1178" priority="1390" operator="equal">
      <formula>"NÃO"</formula>
    </cfRule>
    <cfRule type="cellIs" dxfId="1177" priority="1391" operator="equal">
      <formula>"SIM"</formula>
    </cfRule>
  </conditionalFormatting>
  <conditionalFormatting sqref="Y150">
    <cfRule type="cellIs" dxfId="1176" priority="1389" operator="equal">
      <formula>"OPORTUNIDADE"</formula>
    </cfRule>
  </conditionalFormatting>
  <conditionalFormatting sqref="Y150">
    <cfRule type="cellIs" dxfId="1175" priority="1387" operator="equal">
      <formula>"NÃO"</formula>
    </cfRule>
    <cfRule type="cellIs" dxfId="1174" priority="1388" operator="equal">
      <formula>"SIM"</formula>
    </cfRule>
  </conditionalFormatting>
  <conditionalFormatting sqref="Y150">
    <cfRule type="cellIs" dxfId="1173" priority="1386" operator="equal">
      <formula>"OPORTUNIDADE"</formula>
    </cfRule>
  </conditionalFormatting>
  <conditionalFormatting sqref="Y150">
    <cfRule type="cellIs" dxfId="1172" priority="1384" operator="equal">
      <formula>"NÃO"</formula>
    </cfRule>
    <cfRule type="cellIs" dxfId="1171" priority="1385" operator="equal">
      <formula>"SIM"</formula>
    </cfRule>
  </conditionalFormatting>
  <conditionalFormatting sqref="Y150">
    <cfRule type="cellIs" dxfId="1170" priority="1383" operator="equal">
      <formula>"OPORTUNIDADE"</formula>
    </cfRule>
  </conditionalFormatting>
  <conditionalFormatting sqref="Y150">
    <cfRule type="cellIs" dxfId="1169" priority="1381" operator="equal">
      <formula>"NÃO"</formula>
    </cfRule>
    <cfRule type="cellIs" dxfId="1168" priority="1382" operator="equal">
      <formula>"SIM"</formula>
    </cfRule>
  </conditionalFormatting>
  <conditionalFormatting sqref="Y150">
    <cfRule type="cellIs" dxfId="1167" priority="1380" operator="equal">
      <formula>"OPORTUNIDADE"</formula>
    </cfRule>
  </conditionalFormatting>
  <conditionalFormatting sqref="Y150">
    <cfRule type="cellIs" dxfId="1166" priority="1378" operator="equal">
      <formula>"NÃO"</formula>
    </cfRule>
    <cfRule type="cellIs" dxfId="1165" priority="1379" operator="equal">
      <formula>"SIM"</formula>
    </cfRule>
  </conditionalFormatting>
  <conditionalFormatting sqref="Y150">
    <cfRule type="cellIs" dxfId="1164" priority="1377" operator="equal">
      <formula>"OPORTUNIDADE"</formula>
    </cfRule>
  </conditionalFormatting>
  <conditionalFormatting sqref="Y150">
    <cfRule type="cellIs" dxfId="1163" priority="1375" operator="equal">
      <formula>"NÃO"</formula>
    </cfRule>
    <cfRule type="cellIs" dxfId="1162" priority="1376" operator="equal">
      <formula>"SIM"</formula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Z150">
    <cfRule type="cellIs" dxfId="1077" priority="1290" operator="equal">
      <formula>"OPORTUNIDADE"</formula>
    </cfRule>
  </conditionalFormatting>
  <conditionalFormatting sqref="Z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BK68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86" operator="equal">
      <formula>"OPORTUNIDADE"</formula>
    </cfRule>
  </conditionalFormatting>
  <conditionalFormatting sqref="Y151">
    <cfRule type="cellIs" dxfId="1073" priority="1284" operator="equal">
      <formula>"NÃO"</formula>
    </cfRule>
    <cfRule type="cellIs" dxfId="1072" priority="1285" operator="equal">
      <formula>"SIM"</formula>
    </cfRule>
  </conditionalFormatting>
  <conditionalFormatting sqref="Y151">
    <cfRule type="cellIs" dxfId="1071" priority="1283" operator="equal">
      <formula>"OPORTUNIDADE"</formula>
    </cfRule>
  </conditionalFormatting>
  <conditionalFormatting sqref="Y151">
    <cfRule type="cellIs" dxfId="1070" priority="1281" operator="equal">
      <formula>"NÃO"</formula>
    </cfRule>
    <cfRule type="cellIs" dxfId="1069" priority="1282" operator="equal">
      <formula>"SIM"</formula>
    </cfRule>
  </conditionalFormatting>
  <conditionalFormatting sqref="Y151">
    <cfRule type="cellIs" dxfId="1068" priority="1280" operator="equal">
      <formula>"OPORTUNIDADE"</formula>
    </cfRule>
  </conditionalFormatting>
  <conditionalFormatting sqref="Y151">
    <cfRule type="cellIs" dxfId="1067" priority="1278" operator="equal">
      <formula>"NÃO"</formula>
    </cfRule>
    <cfRule type="cellIs" dxfId="1066" priority="1279" operator="equal">
      <formula>"SIM"</formula>
    </cfRule>
  </conditionalFormatting>
  <conditionalFormatting sqref="Y151">
    <cfRule type="cellIs" dxfId="1065" priority="1277" operator="equal">
      <formula>"OPORTUNIDADE"</formula>
    </cfRule>
  </conditionalFormatting>
  <conditionalFormatting sqref="Y151">
    <cfRule type="cellIs" dxfId="1064" priority="1275" operator="equal">
      <formula>"NÃO"</formula>
    </cfRule>
    <cfRule type="cellIs" dxfId="1063" priority="1276" operator="equal">
      <formula>"SIM"</formula>
    </cfRule>
  </conditionalFormatting>
  <conditionalFormatting sqref="Y151">
    <cfRule type="cellIs" dxfId="1062" priority="1274" operator="equal">
      <formula>"OPORTUNIDADE"</formula>
    </cfRule>
  </conditionalFormatting>
  <conditionalFormatting sqref="Y151">
    <cfRule type="cellIs" dxfId="1061" priority="1272" operator="equal">
      <formula>"NÃO"</formula>
    </cfRule>
    <cfRule type="cellIs" dxfId="1060" priority="1273" operator="equal">
      <formula>"SIM"</formula>
    </cfRule>
  </conditionalFormatting>
  <conditionalFormatting sqref="Y151">
    <cfRule type="cellIs" dxfId="1059" priority="1271" operator="equal">
      <formula>"OPORTUNIDADE"</formula>
    </cfRule>
  </conditionalFormatting>
  <conditionalFormatting sqref="Y151">
    <cfRule type="cellIs" dxfId="1058" priority="1269" operator="equal">
      <formula>"NÃO"</formula>
    </cfRule>
    <cfRule type="cellIs" dxfId="1057" priority="1270" operator="equal">
      <formula>"SIM"</formula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Z151">
    <cfRule type="cellIs" dxfId="1044" priority="1256" operator="equal">
      <formula>"OPORTUNIDADE"</formula>
    </cfRule>
  </conditionalFormatting>
  <conditionalFormatting sqref="Z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Y151">
    <cfRule type="cellIs" dxfId="1038" priority="1250" operator="equal">
      <formula>"OPORTUNIDADE"</formula>
    </cfRule>
  </conditionalFormatting>
  <conditionalFormatting sqref="Y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49">
    <cfRule type="cellIs" dxfId="1029" priority="1241" operator="equal">
      <formula>"OPORTUNIDADE"</formula>
    </cfRule>
  </conditionalFormatting>
  <conditionalFormatting sqref="Y149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Z149">
    <cfRule type="cellIs" dxfId="1026" priority="1238" operator="equal">
      <formula>"OPORTUNIDADE"</formula>
    </cfRule>
  </conditionalFormatting>
  <conditionalFormatting sqref="Z149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49">
    <cfRule type="cellIs" dxfId="1023" priority="1235" operator="equal">
      <formula>"OPORTUNIDADE"</formula>
    </cfRule>
  </conditionalFormatting>
  <conditionalFormatting sqref="Y149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Z149">
    <cfRule type="cellIs" dxfId="1020" priority="1232" operator="equal">
      <formula>"OPORTUNIDADE"</formula>
    </cfRule>
  </conditionalFormatting>
  <conditionalFormatting sqref="Z149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46:Y150">
    <cfRule type="cellIs" dxfId="1017" priority="1229" operator="equal">
      <formula>"OPORTUNIDADE"</formula>
    </cfRule>
  </conditionalFormatting>
  <conditionalFormatting sqref="Y146:Y150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Y146:Y150">
    <cfRule type="cellIs" dxfId="1014" priority="1226" operator="equal">
      <formula>"OPORTUNIDADE"</formula>
    </cfRule>
  </conditionalFormatting>
  <conditionalFormatting sqref="Y146:Y150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6:Y150">
    <cfRule type="cellIs" dxfId="1011" priority="1223" operator="equal">
      <formula>"OPORTUNIDADE"</formula>
    </cfRule>
  </conditionalFormatting>
  <conditionalFormatting sqref="Y146:Y150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Y146:Y150">
    <cfRule type="cellIs" dxfId="1008" priority="1220" operator="equal">
      <formula>"OPORTUNIDADE"</formula>
    </cfRule>
  </conditionalFormatting>
  <conditionalFormatting sqref="Y146:Y150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6:Y150">
    <cfRule type="cellIs" dxfId="1005" priority="1217" operator="equal">
      <formula>"OPORTUNIDADE"</formula>
    </cfRule>
  </conditionalFormatting>
  <conditionalFormatting sqref="Y146:Y150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Y146:Y150">
    <cfRule type="cellIs" dxfId="1002" priority="1214" operator="equal">
      <formula>"OPORTUNIDADE"</formula>
    </cfRule>
  </conditionalFormatting>
  <conditionalFormatting sqref="Y146:Y150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Z146:Z148">
    <cfRule type="cellIs" dxfId="984" priority="1196" operator="equal">
      <formula>"OPORTUNIDADE"</formula>
    </cfRule>
  </conditionalFormatting>
  <conditionalFormatting sqref="Z146:Z148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Y146:Y150">
    <cfRule type="cellIs" dxfId="978" priority="1190" operator="equal">
      <formula>"OPORTUNIDADE"</formula>
    </cfRule>
  </conditionalFormatting>
  <conditionalFormatting sqref="Y146:Y150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Y146:Y150">
    <cfRule type="cellIs" dxfId="966" priority="1178" operator="equal">
      <formula>"OPORTUNIDADE"</formula>
    </cfRule>
  </conditionalFormatting>
  <conditionalFormatting sqref="Y146:Y150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Z146:Z148">
    <cfRule type="cellIs" dxfId="921" priority="1133" operator="equal">
      <formula>"OPORTUNIDADE"</formula>
    </cfRule>
  </conditionalFormatting>
  <conditionalFormatting sqref="Z146:Z148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Z146:Z148">
    <cfRule type="cellIs" dxfId="918" priority="1130" operator="equal">
      <formula>"OPORTUNIDADE"</formula>
    </cfRule>
  </conditionalFormatting>
  <conditionalFormatting sqref="Z146:Z148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Y146:Y150">
    <cfRule type="cellIs" dxfId="915" priority="1127" operator="equal">
      <formula>"OPORTUNIDADE"</formula>
    </cfRule>
  </conditionalFormatting>
  <conditionalFormatting sqref="Y146:Y150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Y146:Y150">
    <cfRule type="cellIs" dxfId="912" priority="1124" operator="equal">
      <formula>"OPORTUNIDADE"</formula>
    </cfRule>
  </conditionalFormatting>
  <conditionalFormatting sqref="Y146:Y150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Z146:Z148">
    <cfRule type="cellIs" dxfId="909" priority="1121" operator="equal">
      <formula>"OPORTUNIDADE"</formula>
    </cfRule>
  </conditionalFormatting>
  <conditionalFormatting sqref="Z146:Z148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Z146:Z148">
    <cfRule type="cellIs" dxfId="906" priority="1118" operator="equal">
      <formula>"OPORTUNIDADE"</formula>
    </cfRule>
  </conditionalFormatting>
  <conditionalFormatting sqref="Z146:Z148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Y146:Y150">
    <cfRule type="cellIs" dxfId="897" priority="1109" operator="equal">
      <formula>"OPORTUNIDADE"</formula>
    </cfRule>
  </conditionalFormatting>
  <conditionalFormatting sqref="Y146:Y150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Y146:Y150">
    <cfRule type="cellIs" dxfId="894" priority="1106" operator="equal">
      <formula>"OPORTUNIDADE"</formula>
    </cfRule>
  </conditionalFormatting>
  <conditionalFormatting sqref="Y146:Y150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Y146:Y150">
    <cfRule type="cellIs" dxfId="891" priority="1103" operator="equal">
      <formula>"OPORTUNIDADE"</formula>
    </cfRule>
  </conditionalFormatting>
  <conditionalFormatting sqref="Y146:Y150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Y146:Y150">
    <cfRule type="cellIs" dxfId="888" priority="1100" operator="equal">
      <formula>"OPORTUNIDADE"</formula>
    </cfRule>
  </conditionalFormatting>
  <conditionalFormatting sqref="Y146:Y150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Y146:Y150">
    <cfRule type="cellIs" dxfId="885" priority="1097" operator="equal">
      <formula>"OPORTUNIDADE"</formula>
    </cfRule>
  </conditionalFormatting>
  <conditionalFormatting sqref="Y146:Y150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Y146:Y150">
    <cfRule type="cellIs" dxfId="882" priority="1094" operator="equal">
      <formula>"OPORTUNIDADE"</formula>
    </cfRule>
  </conditionalFormatting>
  <conditionalFormatting sqref="Y146:Y150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52">
    <cfRule type="cellIs" dxfId="879" priority="785" operator="equal">
      <formula>"OPORTUNIDADE"</formula>
    </cfRule>
  </conditionalFormatting>
  <conditionalFormatting sqref="Y152">
    <cfRule type="cellIs" dxfId="878" priority="783" operator="equal">
      <formula>"NÃO"</formula>
    </cfRule>
    <cfRule type="cellIs" dxfId="877" priority="784" operator="equal">
      <formula>"SIM"</formula>
    </cfRule>
  </conditionalFormatting>
  <conditionalFormatting sqref="Y152">
    <cfRule type="cellIs" dxfId="876" priority="782" operator="equal">
      <formula>"OPORTUNIDADE"</formula>
    </cfRule>
  </conditionalFormatting>
  <conditionalFormatting sqref="Y152">
    <cfRule type="cellIs" dxfId="875" priority="780" operator="equal">
      <formula>"NÃO"</formula>
    </cfRule>
    <cfRule type="cellIs" dxfId="874" priority="781" operator="equal">
      <formula>"SIM"</formula>
    </cfRule>
  </conditionalFormatting>
  <conditionalFormatting sqref="Y152">
    <cfRule type="cellIs" dxfId="873" priority="779" operator="equal">
      <formula>"OPORTUNIDADE"</formula>
    </cfRule>
  </conditionalFormatting>
  <conditionalFormatting sqref="Y152">
    <cfRule type="cellIs" dxfId="872" priority="777" operator="equal">
      <formula>"NÃO"</formula>
    </cfRule>
    <cfRule type="cellIs" dxfId="871" priority="778" operator="equal">
      <formula>"SIM"</formula>
    </cfRule>
  </conditionalFormatting>
  <conditionalFormatting sqref="Y152">
    <cfRule type="cellIs" dxfId="870" priority="776" operator="equal">
      <formula>"OPORTUNIDADE"</formula>
    </cfRule>
  </conditionalFormatting>
  <conditionalFormatting sqref="Y152">
    <cfRule type="cellIs" dxfId="869" priority="774" operator="equal">
      <formula>"NÃO"</formula>
    </cfRule>
    <cfRule type="cellIs" dxfId="868" priority="775" operator="equal">
      <formula>"SIM"</formula>
    </cfRule>
  </conditionalFormatting>
  <conditionalFormatting sqref="Y152">
    <cfRule type="cellIs" dxfId="867" priority="773" operator="equal">
      <formula>"OPORTUNIDADE"</formula>
    </cfRule>
  </conditionalFormatting>
  <conditionalFormatting sqref="Y152">
    <cfRule type="cellIs" dxfId="866" priority="771" operator="equal">
      <formula>"NÃO"</formula>
    </cfRule>
    <cfRule type="cellIs" dxfId="865" priority="772" operator="equal">
      <formula>"SIM"</formula>
    </cfRule>
  </conditionalFormatting>
  <conditionalFormatting sqref="Y152">
    <cfRule type="cellIs" dxfId="864" priority="770" operator="equal">
      <formula>"OPORTUNIDADE"</formula>
    </cfRule>
  </conditionalFormatting>
  <conditionalFormatting sqref="Y152">
    <cfRule type="cellIs" dxfId="863" priority="768" operator="equal">
      <formula>"NÃO"</formula>
    </cfRule>
    <cfRule type="cellIs" dxfId="862" priority="769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Z152">
    <cfRule type="cellIs" dxfId="846" priority="752" operator="equal">
      <formula>"OPORTUNIDADE"</formula>
    </cfRule>
  </conditionalFormatting>
  <conditionalFormatting sqref="Z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Y152">
    <cfRule type="cellIs" dxfId="840" priority="746" operator="equal">
      <formula>"OPORTUNIDADE"</formula>
    </cfRule>
  </conditionalFormatting>
  <conditionalFormatting sqref="Y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Y152">
    <cfRule type="cellIs" dxfId="828" priority="734" operator="equal">
      <formula>"OPORTUNIDADE"</formula>
    </cfRule>
  </conditionalFormatting>
  <conditionalFormatting sqref="Y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3">
    <cfRule type="cellIs" dxfId="825" priority="731" operator="equal">
      <formula>"OPORTUNIDADE"</formula>
    </cfRule>
  </conditionalFormatting>
  <conditionalFormatting sqref="Y153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3">
    <cfRule type="cellIs" dxfId="822" priority="728" operator="equal">
      <formula>"OPORTUNIDADE"</formula>
    </cfRule>
  </conditionalFormatting>
  <conditionalFormatting sqref="Y153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3">
    <cfRule type="cellIs" dxfId="819" priority="725" operator="equal">
      <formula>"OPORTUNIDADE"</formula>
    </cfRule>
  </conditionalFormatting>
  <conditionalFormatting sqref="Y153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3">
    <cfRule type="cellIs" dxfId="816" priority="722" operator="equal">
      <formula>"OPORTUNIDADE"</formula>
    </cfRule>
  </conditionalFormatting>
  <conditionalFormatting sqref="Y153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3">
    <cfRule type="cellIs" dxfId="813" priority="719" operator="equal">
      <formula>"OPORTUNIDADE"</formula>
    </cfRule>
  </conditionalFormatting>
  <conditionalFormatting sqref="Y153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3">
    <cfRule type="cellIs" dxfId="810" priority="716" operator="equal">
      <formula>"OPORTUNIDADE"</formula>
    </cfRule>
  </conditionalFormatting>
  <conditionalFormatting sqref="Y153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BJ129:BK12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0" operator="equal">
      <formula>"OPORTUNIDADE"</formula>
    </cfRule>
  </conditionalFormatting>
  <conditionalFormatting sqref="Y144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Z144">
    <cfRule type="cellIs" dxfId="723" priority="617" operator="equal">
      <formula>"OPORTUNIDADE"</formula>
    </cfRule>
  </conditionalFormatting>
  <conditionalFormatting sqref="Z144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44">
    <cfRule type="cellIs" dxfId="720" priority="614" operator="equal">
      <formula>"OPORTUNIDADE"</formula>
    </cfRule>
  </conditionalFormatting>
  <conditionalFormatting sqref="Y144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44">
    <cfRule type="cellIs" dxfId="717" priority="611" operator="equal">
      <formula>"OPORTUNIDADE"</formula>
    </cfRule>
  </conditionalFormatting>
  <conditionalFormatting sqref="Y144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Z144">
    <cfRule type="cellIs" dxfId="714" priority="608" operator="equal">
      <formula>"OPORTUNIDADE"</formula>
    </cfRule>
  </conditionalFormatting>
  <conditionalFormatting sqref="Z144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44">
    <cfRule type="cellIs" dxfId="711" priority="605" operator="equal">
      <formula>"OPORTUNIDADE"</formula>
    </cfRule>
  </conditionalFormatting>
  <conditionalFormatting sqref="Y144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Z144">
    <cfRule type="cellIs" dxfId="708" priority="602" operator="equal">
      <formula>"OPORTUNIDADE"</formula>
    </cfRule>
  </conditionalFormatting>
  <conditionalFormatting sqref="Z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Z144">
    <cfRule type="cellIs" dxfId="705" priority="599" operator="equal">
      <formula>"OPORTUNIDADE"</formula>
    </cfRule>
  </conditionalFormatting>
  <conditionalFormatting sqref="Z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Y144">
    <cfRule type="cellIs" dxfId="702" priority="596" operator="equal">
      <formula>"OPORTUNIDADE"</formula>
    </cfRule>
  </conditionalFormatting>
  <conditionalFormatting sqref="Y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Y149">
    <cfRule type="cellIs" dxfId="699" priority="593" operator="equal">
      <formula>"OPORTUNIDADE"</formula>
    </cfRule>
  </conditionalFormatting>
  <conditionalFormatting sqref="Y149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Y149">
    <cfRule type="cellIs" dxfId="696" priority="590" operator="equal">
      <formula>"OPORTUNIDADE"</formula>
    </cfRule>
  </conditionalFormatting>
  <conditionalFormatting sqref="Y149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9">
    <cfRule type="cellIs" dxfId="693" priority="587" operator="equal">
      <formula>"OPORTUNIDADE"</formula>
    </cfRule>
  </conditionalFormatting>
  <conditionalFormatting sqref="Y149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Y149">
    <cfRule type="cellIs" dxfId="690" priority="584" operator="equal">
      <formula>"OPORTUNIDADE"</formula>
    </cfRule>
  </conditionalFormatting>
  <conditionalFormatting sqref="Y149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Z149">
    <cfRule type="cellIs" dxfId="687" priority="581" operator="equal">
      <formula>"OPORTUNIDADE"</formula>
    </cfRule>
  </conditionalFormatting>
  <conditionalFormatting sqref="Z149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Z149">
    <cfRule type="cellIs" dxfId="684" priority="578" operator="equal">
      <formula>"OPORTUNIDADE"</formula>
    </cfRule>
  </conditionalFormatting>
  <conditionalFormatting sqref="Z149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Y149">
    <cfRule type="cellIs" dxfId="681" priority="575" operator="equal">
      <formula>"OPORTUNIDADE"</formula>
    </cfRule>
  </conditionalFormatting>
  <conditionalFormatting sqref="Y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Z149">
    <cfRule type="cellIs" dxfId="678" priority="572" operator="equal">
      <formula>"OPORTUNIDADE"</formula>
    </cfRule>
  </conditionalFormatting>
  <conditionalFormatting sqref="Z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Z149">
    <cfRule type="cellIs" dxfId="672" priority="566" operator="equal">
      <formula>"OPORTUNIDADE"</formula>
    </cfRule>
  </conditionalFormatting>
  <conditionalFormatting sqref="Z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Z149">
    <cfRule type="cellIs" dxfId="669" priority="563" operator="equal">
      <formula>"OPORTUNIDADE"</formula>
    </cfRule>
  </conditionalFormatting>
  <conditionalFormatting sqref="Z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Z149">
    <cfRule type="cellIs" dxfId="663" priority="557" operator="equal">
      <formula>"OPORTUNIDADE"</formula>
    </cfRule>
  </conditionalFormatting>
  <conditionalFormatting sqref="Z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Y149">
    <cfRule type="cellIs" dxfId="660" priority="554" operator="equal">
      <formula>"OPORTUNIDADE"</formula>
    </cfRule>
  </conditionalFormatting>
  <conditionalFormatting sqref="Y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Y149">
    <cfRule type="cellIs" dxfId="657" priority="551" operator="equal">
      <formula>"OPORTUNIDADE"</formula>
    </cfRule>
  </conditionalFormatting>
  <conditionalFormatting sqref="Y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Y149">
    <cfRule type="cellIs" dxfId="654" priority="548" operator="equal">
      <formula>"OPORTUNIDADE"</formula>
    </cfRule>
  </conditionalFormatting>
  <conditionalFormatting sqref="Y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Y149">
    <cfRule type="cellIs" dxfId="651" priority="545" operator="equal">
      <formula>"OPORTUNIDADE"</formula>
    </cfRule>
  </conditionalFormatting>
  <conditionalFormatting sqref="Y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Y152">
    <cfRule type="cellIs" dxfId="648" priority="542" operator="equal">
      <formula>"OPORTUNIDADE"</formula>
    </cfRule>
  </conditionalFormatting>
  <conditionalFormatting sqref="Y152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Y152">
    <cfRule type="cellIs" dxfId="645" priority="539" operator="equal">
      <formula>"OPORTUNIDADE"</formula>
    </cfRule>
  </conditionalFormatting>
  <conditionalFormatting sqref="Y152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52">
    <cfRule type="cellIs" dxfId="642" priority="536" operator="equal">
      <formula>"OPORTUNIDADE"</formula>
    </cfRule>
  </conditionalFormatting>
  <conditionalFormatting sqref="Y152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52">
    <cfRule type="cellIs" dxfId="639" priority="533" operator="equal">
      <formula>"OPORTUNIDADE"</formula>
    </cfRule>
  </conditionalFormatting>
  <conditionalFormatting sqref="Y152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52">
    <cfRule type="cellIs" dxfId="636" priority="530" operator="equal">
      <formula>"OPORTUNIDADE"</formula>
    </cfRule>
  </conditionalFormatting>
  <conditionalFormatting sqref="Y152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52">
    <cfRule type="cellIs" dxfId="633" priority="527" operator="equal">
      <formula>"OPORTUNIDADE"</formula>
    </cfRule>
  </conditionalFormatting>
  <conditionalFormatting sqref="Y152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Z152">
    <cfRule type="cellIs" dxfId="546" priority="440" operator="equal">
      <formula>"OPORTUNIDADE"</formula>
    </cfRule>
  </conditionalFormatting>
  <conditionalFormatting sqref="Z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3">
    <cfRule type="cellIs" dxfId="543" priority="437" operator="equal">
      <formula>"OPORTUNIDADE"</formula>
    </cfRule>
  </conditionalFormatting>
  <conditionalFormatting sqref="Y153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Y153">
    <cfRule type="cellIs" dxfId="540" priority="434" operator="equal">
      <formula>"OPORTUNIDADE"</formula>
    </cfRule>
  </conditionalFormatting>
  <conditionalFormatting sqref="Y153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3">
    <cfRule type="cellIs" dxfId="537" priority="431" operator="equal">
      <formula>"OPORTUNIDADE"</formula>
    </cfRule>
  </conditionalFormatting>
  <conditionalFormatting sqref="Y153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3">
    <cfRule type="cellIs" dxfId="534" priority="428" operator="equal">
      <formula>"OPORTUNIDADE"</formula>
    </cfRule>
  </conditionalFormatting>
  <conditionalFormatting sqref="Y153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3">
    <cfRule type="cellIs" dxfId="531" priority="425" operator="equal">
      <formula>"OPORTUNIDADE"</formula>
    </cfRule>
  </conditionalFormatting>
  <conditionalFormatting sqref="Y153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Y153">
    <cfRule type="cellIs" dxfId="528" priority="422" operator="equal">
      <formula>"OPORTUNIDADE"</formula>
    </cfRule>
  </conditionalFormatting>
  <conditionalFormatting sqref="Y153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Z153">
    <cfRule type="cellIs" dxfId="513" priority="407" operator="equal">
      <formula>"OPORTUNIDADE"</formula>
    </cfRule>
  </conditionalFormatting>
  <conditionalFormatting sqref="Z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Y153">
    <cfRule type="cellIs" dxfId="507" priority="401" operator="equal">
      <formula>"OPORTUNIDADE"</formula>
    </cfRule>
  </conditionalFormatting>
  <conditionalFormatting sqref="Y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1">
    <cfRule type="cellIs" dxfId="498" priority="392" operator="equal">
      <formula>"OPORTUNIDADE"</formula>
    </cfRule>
  </conditionalFormatting>
  <conditionalFormatting sqref="Y151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Z151">
    <cfRule type="cellIs" dxfId="495" priority="389" operator="equal">
      <formula>"OPORTUNIDADE"</formula>
    </cfRule>
  </conditionalFormatting>
  <conditionalFormatting sqref="Z151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1">
    <cfRule type="cellIs" dxfId="492" priority="386" operator="equal">
      <formula>"OPORTUNIDADE"</formula>
    </cfRule>
  </conditionalFormatting>
  <conditionalFormatting sqref="Y151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Z151">
    <cfRule type="cellIs" dxfId="489" priority="383" operator="equal">
      <formula>"OPORTUNIDADE"</formula>
    </cfRule>
  </conditionalFormatting>
  <conditionalFormatting sqref="Z151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0">
    <cfRule type="cellIs" dxfId="486" priority="380" operator="equal">
      <formula>"OPORTUNIDADE"</formula>
    </cfRule>
  </conditionalFormatting>
  <conditionalFormatting sqref="Y150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Y150">
    <cfRule type="cellIs" dxfId="483" priority="377" operator="equal">
      <formula>"OPORTUNIDADE"</formula>
    </cfRule>
  </conditionalFormatting>
  <conditionalFormatting sqref="Y150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0">
    <cfRule type="cellIs" dxfId="480" priority="374" operator="equal">
      <formula>"OPORTUNIDADE"</formula>
    </cfRule>
  </conditionalFormatting>
  <conditionalFormatting sqref="Y150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Y150">
    <cfRule type="cellIs" dxfId="477" priority="371" operator="equal">
      <formula>"OPORTUNIDADE"</formula>
    </cfRule>
  </conditionalFormatting>
  <conditionalFormatting sqref="Y150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0">
    <cfRule type="cellIs" dxfId="474" priority="368" operator="equal">
      <formula>"OPORTUNIDADE"</formula>
    </cfRule>
  </conditionalFormatting>
  <conditionalFormatting sqref="Y150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Y150">
    <cfRule type="cellIs" dxfId="471" priority="365" operator="equal">
      <formula>"OPORTUNIDADE"</formula>
    </cfRule>
  </conditionalFormatting>
  <conditionalFormatting sqref="Y150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Z150">
    <cfRule type="cellIs" dxfId="453" priority="347" operator="equal">
      <formula>"OPORTUNIDADE"</formula>
    </cfRule>
  </conditionalFormatting>
  <conditionalFormatting sqref="Z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Y150">
    <cfRule type="cellIs" dxfId="447" priority="341" operator="equal">
      <formula>"OPORTUNIDADE"</formula>
    </cfRule>
  </conditionalFormatting>
  <conditionalFormatting sqref="Y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Y150">
    <cfRule type="cellIs" dxfId="435" priority="329" operator="equal">
      <formula>"OPORTUNIDADE"</formula>
    </cfRule>
  </conditionalFormatting>
  <conditionalFormatting sqref="Y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Z150">
    <cfRule type="cellIs" dxfId="390" priority="284" operator="equal">
      <formula>"OPORTUNIDADE"</formula>
    </cfRule>
  </conditionalFormatting>
  <conditionalFormatting sqref="Z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Z150">
    <cfRule type="cellIs" dxfId="387" priority="281" operator="equal">
      <formula>"OPORTUNIDADE"</formula>
    </cfRule>
  </conditionalFormatting>
  <conditionalFormatting sqref="Z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Y150">
    <cfRule type="cellIs" dxfId="384" priority="278" operator="equal">
      <formula>"OPORTUNIDADE"</formula>
    </cfRule>
  </conditionalFormatting>
  <conditionalFormatting sqref="Y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Y150">
    <cfRule type="cellIs" dxfId="381" priority="275" operator="equal">
      <formula>"OPORTUNIDADE"</formula>
    </cfRule>
  </conditionalFormatting>
  <conditionalFormatting sqref="Y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Z150">
    <cfRule type="cellIs" dxfId="378" priority="272" operator="equal">
      <formula>"OPORTUNIDADE"</formula>
    </cfRule>
  </conditionalFormatting>
  <conditionalFormatting sqref="Z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Z150">
    <cfRule type="cellIs" dxfId="375" priority="269" operator="equal">
      <formula>"OPORTUNIDADE"</formula>
    </cfRule>
  </conditionalFormatting>
  <conditionalFormatting sqref="Z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Y150">
    <cfRule type="cellIs" dxfId="366" priority="260" operator="equal">
      <formula>"OPORTUNIDADE"</formula>
    </cfRule>
  </conditionalFormatting>
  <conditionalFormatting sqref="Y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Y150">
    <cfRule type="cellIs" dxfId="363" priority="257" operator="equal">
      <formula>"OPORTUNIDADE"</formula>
    </cfRule>
  </conditionalFormatting>
  <conditionalFormatting sqref="Y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Y150">
    <cfRule type="cellIs" dxfId="360" priority="254" operator="equal">
      <formula>"OPORTUNIDADE"</formula>
    </cfRule>
  </conditionalFormatting>
  <conditionalFormatting sqref="Y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Y150">
    <cfRule type="cellIs" dxfId="357" priority="251" operator="equal">
      <formula>"OPORTUNIDADE"</formula>
    </cfRule>
  </conditionalFormatting>
  <conditionalFormatting sqref="Y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Y150">
    <cfRule type="cellIs" dxfId="354" priority="248" operator="equal">
      <formula>"OPORTUNIDADE"</formula>
    </cfRule>
  </conditionalFormatting>
  <conditionalFormatting sqref="Y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Y150">
    <cfRule type="cellIs" dxfId="351" priority="245" operator="equal">
      <formula>"OPORTUNIDADE"</formula>
    </cfRule>
  </conditionalFormatting>
  <conditionalFormatting sqref="Y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4:Y156">
    <cfRule type="cellIs" dxfId="348" priority="242" operator="equal">
      <formula>"OPORTUNIDADE"</formula>
    </cfRule>
  </conditionalFormatting>
  <conditionalFormatting sqref="Y154:Y156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4:Y156">
    <cfRule type="cellIs" dxfId="345" priority="239" operator="equal">
      <formula>"OPORTUNIDADE"</formula>
    </cfRule>
  </conditionalFormatting>
  <conditionalFormatting sqref="Y154:Y156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4:Y156">
    <cfRule type="cellIs" dxfId="342" priority="236" operator="equal">
      <formula>"OPORTUNIDADE"</formula>
    </cfRule>
  </conditionalFormatting>
  <conditionalFormatting sqref="Y154:Y156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4:Y156">
    <cfRule type="cellIs" dxfId="339" priority="233" operator="equal">
      <formula>"OPORTUNIDADE"</formula>
    </cfRule>
  </conditionalFormatting>
  <conditionalFormatting sqref="Y154:Y156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4:Y156">
    <cfRule type="cellIs" dxfId="336" priority="230" operator="equal">
      <formula>"OPORTUNIDADE"</formula>
    </cfRule>
  </conditionalFormatting>
  <conditionalFormatting sqref="Y154:Y156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4:Y156">
    <cfRule type="cellIs" dxfId="333" priority="227" operator="equal">
      <formula>"OPORTUNIDADE"</formula>
    </cfRule>
  </conditionalFormatting>
  <conditionalFormatting sqref="Y154:Y156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Z154">
    <cfRule type="cellIs" dxfId="315" priority="209" operator="equal">
      <formula>"OPORTUNIDADE"</formula>
    </cfRule>
  </conditionalFormatting>
  <conditionalFormatting sqref="Z154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Y154:Y156">
    <cfRule type="cellIs" dxfId="309" priority="203" operator="equal">
      <formula>"OPORTUNIDADE"</formula>
    </cfRule>
  </conditionalFormatting>
  <conditionalFormatting sqref="Y154:Y156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Y154:Y156">
    <cfRule type="cellIs" dxfId="297" priority="191" operator="equal">
      <formula>"OPORTUNIDADE"</formula>
    </cfRule>
  </conditionalFormatting>
  <conditionalFormatting sqref="Y154:Y156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5">
    <cfRule type="cellIs" dxfId="294" priority="188" operator="equal">
      <formula>"OPORTUNIDADE"</formula>
    </cfRule>
  </conditionalFormatting>
  <conditionalFormatting sqref="Y155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5">
    <cfRule type="cellIs" dxfId="291" priority="185" operator="equal">
      <formula>"OPORTUNIDADE"</formula>
    </cfRule>
  </conditionalFormatting>
  <conditionalFormatting sqref="Y155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5">
    <cfRule type="cellIs" dxfId="288" priority="182" operator="equal">
      <formula>"OPORTUNIDADE"</formula>
    </cfRule>
  </conditionalFormatting>
  <conditionalFormatting sqref="Y155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5">
    <cfRule type="cellIs" dxfId="285" priority="179" operator="equal">
      <formula>"OPORTUNIDADE"</formula>
    </cfRule>
  </conditionalFormatting>
  <conditionalFormatting sqref="Y155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5">
    <cfRule type="cellIs" dxfId="282" priority="176" operator="equal">
      <formula>"OPORTUNIDADE"</formula>
    </cfRule>
  </conditionalFormatting>
  <conditionalFormatting sqref="Y155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5">
    <cfRule type="cellIs" dxfId="279" priority="173" operator="equal">
      <formula>"OPORTUNIDADE"</formula>
    </cfRule>
  </conditionalFormatting>
  <conditionalFormatting sqref="Y155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46:Y150">
    <cfRule type="cellIs" dxfId="195" priority="89" operator="equal">
      <formula>"OPORTUNIDADE"</formula>
    </cfRule>
  </conditionalFormatting>
  <conditionalFormatting sqref="Y146:Y150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Z146:Z148">
    <cfRule type="cellIs" dxfId="192" priority="86" operator="equal">
      <formula>"OPORTUNIDADE"</formula>
    </cfRule>
  </conditionalFormatting>
  <conditionalFormatting sqref="Z146:Z148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46:Y150">
    <cfRule type="cellIs" dxfId="189" priority="83" operator="equal">
      <formula>"OPORTUNIDADE"</formula>
    </cfRule>
  </conditionalFormatting>
  <conditionalFormatting sqref="Y146:Y150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Y146:Y150">
    <cfRule type="cellIs" dxfId="186" priority="80" operator="equal">
      <formula>"OPORTUNIDADE"</formula>
    </cfRule>
  </conditionalFormatting>
  <conditionalFormatting sqref="Y146:Y150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Z146:Z148">
    <cfRule type="cellIs" dxfId="183" priority="77" operator="equal">
      <formula>"OPORTUNIDADE"</formula>
    </cfRule>
  </conditionalFormatting>
  <conditionalFormatting sqref="Z146:Z148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46:Y150">
    <cfRule type="cellIs" dxfId="180" priority="74" operator="equal">
      <formula>"OPORTUNIDADE"</formula>
    </cfRule>
  </conditionalFormatting>
  <conditionalFormatting sqref="Y146:Y150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Z146:Z148">
    <cfRule type="cellIs" dxfId="177" priority="71" operator="equal">
      <formula>"OPORTUNIDADE"</formula>
    </cfRule>
  </conditionalFormatting>
  <conditionalFormatting sqref="Z146:Z148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Z146:Z148">
    <cfRule type="cellIs" dxfId="174" priority="68" operator="equal">
      <formula>"OPORTUNIDADE"</formula>
    </cfRule>
  </conditionalFormatting>
  <conditionalFormatting sqref="Z146:Z148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Y146:Y150">
    <cfRule type="cellIs" dxfId="171" priority="65" operator="equal">
      <formula>"OPORTUNIDADE"</formula>
    </cfRule>
  </conditionalFormatting>
  <conditionalFormatting sqref="Y146:Y150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BJ139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27">
    <cfRule type="cellIs" dxfId="168" priority="18" operator="equal">
      <formula>"OPORTUNIDADE"</formula>
    </cfRule>
  </conditionalFormatting>
  <conditionalFormatting sqref="Z227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Y227">
    <cfRule type="cellIs" dxfId="165" priority="15" operator="equal">
      <formula>"OPORTUNIDADE"</formula>
    </cfRule>
  </conditionalFormatting>
  <conditionalFormatting sqref="Y227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Z217">
    <cfRule type="cellIs" dxfId="162" priority="12" operator="equal">
      <formula>"OPORTUNIDADE"</formula>
    </cfRule>
  </conditionalFormatting>
  <conditionalFormatting sqref="Z217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Y217">
    <cfRule type="cellIs" dxfId="159" priority="9" operator="equal">
      <formula>"OPORTUNIDADE"</formula>
    </cfRule>
  </conditionalFormatting>
  <conditionalFormatting sqref="Y217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20">
    <cfRule type="cellIs" dxfId="156" priority="6" operator="equal">
      <formula>"OPORTUNIDADE"</formula>
    </cfRule>
  </conditionalFormatting>
  <conditionalFormatting sqref="Z220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20">
    <cfRule type="cellIs" dxfId="153" priority="3" operator="equal">
      <formula>"OPORTUNIDADE"</formula>
    </cfRule>
  </conditionalFormatting>
  <conditionalFormatting sqref="Y220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1 AE160 AE164 AE180 AE169:AE170 AE172 AE176 AE174 AE188 AE196 AE185:AE186 AE193 AE205 AE210 AE207 AE228 AE219:AE221 AE202 AG6:AG514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AB222:AB544 AB194:AB204 AB206:AB219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AB220:AB221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1720</v>
      </c>
      <c r="D5" s="348"/>
      <c r="E5" s="348"/>
      <c r="F5" s="348"/>
      <c r="G5" s="348"/>
      <c r="H5" s="348"/>
      <c r="I5" s="348"/>
      <c r="J5" s="349"/>
      <c r="K5" s="350" t="s">
        <v>1721</v>
      </c>
      <c r="L5" s="351"/>
      <c r="M5" s="351"/>
      <c r="N5" s="351"/>
      <c r="O5" s="352" t="s">
        <v>1722</v>
      </c>
      <c r="P5" s="353"/>
      <c r="Q5" s="354"/>
    </row>
    <row r="6" spans="1:17" s="102" customFormat="1" ht="15.75" customHeight="1">
      <c r="A6" s="96" t="s">
        <v>1723</v>
      </c>
      <c r="B6" s="103" t="s">
        <v>1724</v>
      </c>
      <c r="C6" s="104" t="s">
        <v>1158</v>
      </c>
      <c r="D6" s="105" t="s">
        <v>1159</v>
      </c>
      <c r="E6" s="104" t="s">
        <v>1725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1726</v>
      </c>
      <c r="M6" s="150" t="s">
        <v>30</v>
      </c>
      <c r="N6" s="151" t="s">
        <v>1153</v>
      </c>
      <c r="O6" s="316" t="s">
        <v>1196</v>
      </c>
      <c r="P6" s="169"/>
      <c r="Q6" s="216" t="s">
        <v>1727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Oportunidade</v>
      </c>
      <c r="C202" s="108" t="str">
        <f>IF(FN_MC!S202="","*",FN_MC!S202)</f>
        <v>FERRONORTE</v>
      </c>
      <c r="D202" s="108" t="str">
        <f>IF(FN_MC!T202="","*",FN_MC!T202)</f>
        <v>TGR-TRO</v>
      </c>
      <c r="E202" s="108" t="str">
        <f>IF(FN_MC!D202="","*",FN_MC!D202)</f>
        <v>V80</v>
      </c>
      <c r="F202" s="108" t="str">
        <f>IF(FN_MC!H202="","*",FN_MC!H202)</f>
        <v xml:space="preserve">TIQ-TSA </v>
      </c>
      <c r="G202" s="108" t="str">
        <f>IF(FN_MC!M202="","*",FN_MC!M202)</f>
        <v>TIQ-TSA</v>
      </c>
      <c r="H202" s="166">
        <f>IF(FN_MC!K202="","*",FN_MC!K202)</f>
        <v>620</v>
      </c>
      <c r="I202" s="141">
        <f>IF(FN_MC!O202="","*",FN_MC!O202)</f>
        <v>0.39583333333333331</v>
      </c>
      <c r="J202" s="141">
        <f>IF(FN_MC!P202="","*",FN_MC!P202)</f>
        <v>4.1666666666666664E-2</v>
      </c>
      <c r="K202" s="152" t="str">
        <f>IF(FN_MC!AK202="","*",FN_MC!AK202)</f>
        <v xml:space="preserve">TIQ-TSA </v>
      </c>
      <c r="L202" s="152" t="str">
        <f>IF(FN_MC!AM202="","*",FN_MC!AM202)</f>
        <v>TIQ-TSA</v>
      </c>
      <c r="M202" s="152">
        <f>IF(FN_MC!AP202="","*",FN_MC!AP202)</f>
        <v>620</v>
      </c>
      <c r="N202" s="152" t="str">
        <f>IF(FN_MC!AM202="","*",FN_MC!AM202)</f>
        <v>TIQ-TSA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Oportunidade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E14</v>
      </c>
      <c r="F203" s="108" t="str">
        <f>IF(FN_MC!H203="","*",FN_MC!H203)</f>
        <v>TSF2</v>
      </c>
      <c r="G203" s="108" t="str">
        <f>IF(FN_MC!M203="","*",FN_MC!M203)</f>
        <v>TCT-TIQ</v>
      </c>
      <c r="H203" s="166">
        <f>IF(FN_MC!K203="","*",FN_MC!K203)</f>
        <v>615</v>
      </c>
      <c r="I203" s="141">
        <f>IF(FN_MC!O203="","*",FN_MC!O203)</f>
        <v>0.875</v>
      </c>
      <c r="J203" s="141">
        <f>IF(FN_MC!P203="","*",FN_MC!P203)</f>
        <v>4.1666666666666664E-2</v>
      </c>
      <c r="K203" s="152" t="str">
        <f>IF(FN_MC!AK203="","*",FN_MC!AK203)</f>
        <v>TSF2</v>
      </c>
      <c r="L203" s="152" t="str">
        <f>IF(FN_MC!AM203="","*",FN_MC!AM203)</f>
        <v>TCT-TIQ</v>
      </c>
      <c r="M203" s="152">
        <f>IF(FN_MC!AP203="","*",FN_MC!AP203)</f>
        <v>615</v>
      </c>
      <c r="N203" s="152" t="str">
        <f>IF(FN_MC!AM203="","*",FN_MC!AM203)</f>
        <v>TCT-TIQ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TGR2</v>
      </c>
      <c r="G209" s="108" t="str">
        <f>IF(FN_MC!M209="","*",FN_MC!M209)</f>
        <v>TEP</v>
      </c>
      <c r="H209" s="166">
        <f>IF(FN_MC!K209="","*",FN_MC!K209)</f>
        <v>565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TGR2</v>
      </c>
      <c r="L209" s="152" t="str">
        <f>IF(FN_MC!AM209="","*",FN_MC!AM209)</f>
        <v>TEP</v>
      </c>
      <c r="M209" s="152">
        <f>IF(FN_MC!AP209="","*",FN_MC!AP209)</f>
        <v>565</v>
      </c>
      <c r="N209" s="152" t="str">
        <f>IF(FN_MC!AM209="","*",FN_MC!AM209)</f>
        <v>TEP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FERRONORTE</v>
      </c>
      <c r="D215" s="108" t="str">
        <f>IF(FN_MC!T215="","*",FN_MC!T215)</f>
        <v>TGR-TRO</v>
      </c>
      <c r="E215" s="108" t="str">
        <f>IF(FN_MC!D215="","*",FN_MC!D215)</f>
        <v>E14</v>
      </c>
      <c r="F215" s="108" t="str">
        <f>IF(FN_MC!H215="","*",FN_MC!H215)</f>
        <v>TGR2</v>
      </c>
      <c r="G215" s="108" t="str">
        <f>IF(FN_MC!M215="","*",FN_MC!M215)</f>
        <v>TEP</v>
      </c>
      <c r="H215" s="166">
        <f>IF(FN_MC!K215="","*",FN_MC!K215)</f>
        <v>565</v>
      </c>
      <c r="I215" s="141">
        <f>IF(FN_MC!O215="","*",FN_MC!O215)</f>
        <v>0.875</v>
      </c>
      <c r="J215" s="141">
        <f>IF(FN_MC!P215="","*",FN_MC!P215)</f>
        <v>4.1666666666666664E-2</v>
      </c>
      <c r="K215" s="152" t="str">
        <f>IF(FN_MC!AK215="","*",FN_MC!AK215)</f>
        <v>TGR2</v>
      </c>
      <c r="L215" s="152" t="str">
        <f>IF(FN_MC!AM215="","*",FN_MC!AM215)</f>
        <v>TEP</v>
      </c>
      <c r="M215" s="152">
        <f>IF(FN_MC!AP215="","*",FN_MC!AP215)</f>
        <v>565</v>
      </c>
      <c r="N215" s="152" t="str">
        <f>IF(FN_MC!AM215="","*",FN_MC!AM215)</f>
        <v>TEP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>
        <f>IF(FN_MC!B216="","*",FN_MC!B216)</f>
        <v>45950</v>
      </c>
      <c r="B216" s="107" t="str">
        <f>IF(FN_MC!X216="","*",FN_MC!X216)</f>
        <v>Oportunidade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E14</v>
      </c>
      <c r="F216" s="108" t="str">
        <f>IF(FN_MC!H216="","*",FN_MC!H216)</f>
        <v>TGR2</v>
      </c>
      <c r="G216" s="108" t="str">
        <f>IF(FN_MC!M216="","*",FN_MC!M216)</f>
        <v>-</v>
      </c>
      <c r="H216" s="166">
        <f>IF(FN_MC!K216="","*",FN_MC!K216)</f>
        <v>500</v>
      </c>
      <c r="I216" s="141" t="str">
        <f>IF(FN_MC!O216="","*",FN_MC!O216)</f>
        <v>*</v>
      </c>
      <c r="J216" s="141" t="str">
        <f>IF(FN_MC!P216="","*",FN_MC!P216)</f>
        <v>*</v>
      </c>
      <c r="K216" s="152" t="str">
        <f>IF(FN_MC!AK216="","*",FN_MC!AK216)</f>
        <v>TGR2</v>
      </c>
      <c r="L216" s="152" t="str">
        <f>IF(FN_MC!AM216="","*",FN_MC!AM216)</f>
        <v>-</v>
      </c>
      <c r="M216" s="152">
        <f>IF(FN_MC!AP216="","*",FN_MC!AP216)</f>
        <v>500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>
        <f>IF(FN_MC!B217="","*",FN_MC!B217)</f>
        <v>45950</v>
      </c>
      <c r="B217" s="107" t="str">
        <f>IF(FN_MC!X217="","*",FN_MC!X217)</f>
        <v>Contrato</v>
      </c>
      <c r="C217" s="108" t="str">
        <f>IF(FN_MC!S217="","*",FN_MC!S217)</f>
        <v>FERRONORTE</v>
      </c>
      <c r="D217" s="108" t="str">
        <f>IF(FN_MC!T217="","*",FN_MC!T217)</f>
        <v>TGR-TRO</v>
      </c>
      <c r="E217" s="108" t="str">
        <f>IF(FN_MC!D217="","*",FN_MC!D217)</f>
        <v>W71</v>
      </c>
      <c r="F217" s="108" t="str">
        <f>IF(FN_MC!H217="","*",FN_MC!H217)</f>
        <v>TGR2</v>
      </c>
      <c r="G217" s="108" t="str">
        <f>IF(FN_MC!M217="","*",FN_MC!M217)</f>
        <v>TGR-TRO</v>
      </c>
      <c r="H217" s="166">
        <f>IF(FN_MC!K217="","*",FN_MC!K217)</f>
        <v>502</v>
      </c>
      <c r="I217" s="141">
        <f>IF(FN_MC!O217="","*",FN_MC!O217)</f>
        <v>0.79166666666666663</v>
      </c>
      <c r="J217" s="141">
        <f>IF(FN_MC!P217="","*",FN_MC!P217)</f>
        <v>4.1666666666666664E-2</v>
      </c>
      <c r="K217" s="152" t="str">
        <f>IF(FN_MC!AK217="","*",FN_MC!AK217)</f>
        <v>TGR2</v>
      </c>
      <c r="L217" s="152" t="str">
        <f>IF(FN_MC!AM217="","*",FN_MC!AM217)</f>
        <v>TGR-TRO</v>
      </c>
      <c r="M217" s="152">
        <f>IF(FN_MC!AP217="","*",FN_MC!AP217)</f>
        <v>502</v>
      </c>
      <c r="N217" s="152" t="str">
        <f>IF(FN_MC!AM217="","*",FN_MC!AM217)</f>
        <v>TGR-TRO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V80</v>
      </c>
      <c r="F219" s="108" t="str">
        <f>IF(FN_MC!H219="","*",FN_MC!H219)</f>
        <v>THE2</v>
      </c>
      <c r="G219" s="108" t="str">
        <f>IF(FN_MC!M219="","*",FN_MC!M219)</f>
        <v>TRC-THE</v>
      </c>
      <c r="H219" s="166">
        <f>IF(FN_MC!K219="","*",FN_MC!K219)</f>
        <v>300</v>
      </c>
      <c r="I219" s="141">
        <f>IF(FN_MC!O219="","*",FN_MC!O219)</f>
        <v>0.29166666666666669</v>
      </c>
      <c r="J219" s="141">
        <f>IF(FN_MC!P219="","*",FN_MC!P219)</f>
        <v>4.1666666666666664E-2</v>
      </c>
      <c r="K219" s="152" t="str">
        <f>IF(FN_MC!AK219="","*",FN_MC!AK219)</f>
        <v>THE2</v>
      </c>
      <c r="L219" s="152" t="str">
        <f>IF(FN_MC!AM219="","*",FN_MC!AM219)</f>
        <v>TRC-THE</v>
      </c>
      <c r="M219" s="152">
        <f>IF(FN_MC!AP219="","*",FN_MC!AP219)</f>
        <v>300</v>
      </c>
      <c r="N219" s="152" t="str">
        <f>IF(FN_MC!AM219="","*",FN_MC!AM219)</f>
        <v>TRC-THE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A60</v>
      </c>
      <c r="F220" s="108" t="str">
        <f>IF(FN_MC!H220="","*",FN_MC!H220)</f>
        <v>TCS2</v>
      </c>
      <c r="G220" s="108" t="str">
        <f>IF(FN_MC!M220="","*",FN_MC!M220)</f>
        <v>TCS-TMI</v>
      </c>
      <c r="H220" s="166">
        <f>IF(FN_MC!K220="","*",FN_MC!K220)</f>
        <v>290</v>
      </c>
      <c r="I220" s="141">
        <f>IF(FN_MC!O220="","*",FN_MC!O220)</f>
        <v>0.33333333333333331</v>
      </c>
      <c r="J220" s="141">
        <f>IF(FN_MC!P220="","*",FN_MC!P220)</f>
        <v>4.1666666666666664E-2</v>
      </c>
      <c r="K220" s="152" t="str">
        <f>IF(FN_MC!AK220="","*",FN_MC!AK220)</f>
        <v>TCS2</v>
      </c>
      <c r="L220" s="152" t="str">
        <f>IF(FN_MC!AM220="","*",FN_MC!AM220)</f>
        <v>TCS-TMI</v>
      </c>
      <c r="M220" s="152">
        <f>IF(FN_MC!AP220="","*",FN_MC!AP220)</f>
        <v>290</v>
      </c>
      <c r="N220" s="152" t="str">
        <f>IF(FN_MC!AM220="","*",FN_MC!AM220)</f>
        <v>TCS-TMI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ELSON (TF-526)</v>
      </c>
      <c r="F221" s="108" t="str">
        <f>IF(FN_MC!H221="","*",FN_MC!H221)</f>
        <v>-</v>
      </c>
      <c r="G221" s="108" t="str">
        <f>IF(FN_MC!M221="","*",FN_MC!M221)</f>
        <v>TMO-TCE</v>
      </c>
      <c r="H221" s="166">
        <f>IF(FN_MC!K221="","*",FN_MC!K221)</f>
        <v>147.44</v>
      </c>
      <c r="I221" s="141">
        <f>IF(FN_MC!O221="","*",FN_MC!O221)</f>
        <v>0.375</v>
      </c>
      <c r="J221" s="141">
        <f>IF(FN_MC!P221="","*",FN_MC!P221)</f>
        <v>6.25E-2</v>
      </c>
      <c r="K221" s="152" t="str">
        <f>IF(FN_MC!AK221="","*",FN_MC!AK221)</f>
        <v>-</v>
      </c>
      <c r="L221" s="152" t="str">
        <f>IF(FN_MC!AM221="","*",FN_MC!AM221)</f>
        <v>TMO-TCE</v>
      </c>
      <c r="M221" s="152">
        <f>IF(FN_MC!AP221="","*",FN_MC!AP221)</f>
        <v>147.44</v>
      </c>
      <c r="N221" s="152" t="str">
        <f>IF(FN_MC!AM221="","*",FN_MC!AM221)</f>
        <v>TMO-TCE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>
        <f>IF(FN_MC!B222="","*",FN_MC!B222)</f>
        <v>45950</v>
      </c>
      <c r="B222" s="107" t="str">
        <f>IF(FN_MC!X222="","*",FN_MC!X222)</f>
        <v>Oportunidade</v>
      </c>
      <c r="C222" s="108" t="str">
        <f>IF(FN_MC!S222="","*",FN_MC!S222)</f>
        <v>FERRONORTE</v>
      </c>
      <c r="D222" s="108" t="str">
        <f>IF(FN_MC!T222="","*",FN_MC!T222)</f>
        <v>TCS-TGR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0.39583333333333331</v>
      </c>
      <c r="J222" s="141">
        <f>IF(FN_MC!P222="","*",FN_MC!P222)</f>
        <v>8.3333333333333329E-2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>
        <f>IF(FN_MC!B223="","*",FN_MC!B223)</f>
        <v>45950</v>
      </c>
      <c r="B223" s="107" t="str">
        <f>IF(FN_MC!X223="","*",FN_MC!X223)</f>
        <v>Oportunidade</v>
      </c>
      <c r="C223" s="108" t="str">
        <f>IF(FN_MC!S223="","*",FN_MC!S223)</f>
        <v>FERRONORTE</v>
      </c>
      <c r="D223" s="108" t="str">
        <f>IF(FN_MC!T223="","*",FN_MC!T223)</f>
        <v>TCS-TGR</v>
      </c>
      <c r="E223" s="108" t="str">
        <f>IF(FN_MC!D223="","*",FN_MC!D223)</f>
        <v>W50</v>
      </c>
      <c r="F223" s="108" t="str">
        <f>IF(FN_MC!H223="","*",FN_MC!H223)</f>
        <v>TIN2</v>
      </c>
      <c r="G223" s="108" t="str">
        <f>IF(FN_MC!M223="","*",FN_MC!M223)</f>
        <v>TSP-TIN</v>
      </c>
      <c r="H223" s="166">
        <f>IF(FN_MC!K223="","*",FN_MC!K223)</f>
        <v>87.274000000000001</v>
      </c>
      <c r="I223" s="141">
        <f>IF(FN_MC!O223="","*",FN_MC!O223)</f>
        <v>0.375</v>
      </c>
      <c r="J223" s="141">
        <f>IF(FN_MC!P223="","*",FN_MC!P223)</f>
        <v>0.125</v>
      </c>
      <c r="K223" s="152" t="str">
        <f>IF(FN_MC!AK223="","*",FN_MC!AK223)</f>
        <v>TIN2</v>
      </c>
      <c r="L223" s="152" t="str">
        <f>IF(FN_MC!AM223="","*",FN_MC!AM223)</f>
        <v>TSP-TIN</v>
      </c>
      <c r="M223" s="152">
        <f>IF(FN_MC!AP223="","*",FN_MC!AP223)</f>
        <v>87.274000000000001</v>
      </c>
      <c r="N223" s="152" t="str">
        <f>IF(FN_MC!AM223="","*",FN_MC!AM223)</f>
        <v>TSP-TIN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MALHA CENTRAL</v>
      </c>
      <c r="D226" s="108" t="str">
        <f>IF(FN_MC!T226="","*",FN_MC!T226)</f>
        <v>RAMAL</v>
      </c>
      <c r="E226" s="108" t="str">
        <f>IF(FN_MC!D226="","*",FN_MC!D226)</f>
        <v>V42</v>
      </c>
      <c r="F226" s="108" t="str">
        <f>IF(FN_MC!H226="","*",FN_MC!H226)</f>
        <v>ZGT1</v>
      </c>
      <c r="G226" s="108" t="str">
        <f>IF(FN_MC!M226="","*",FN_MC!M226)</f>
        <v>ZGT-ZXE</v>
      </c>
      <c r="H226" s="166">
        <f>IF(FN_MC!K226="","*",FN_MC!K226)</f>
        <v>303</v>
      </c>
      <c r="I226" s="141">
        <f>IF(FN_MC!O226="","*",FN_MC!O226)</f>
        <v>0.27083333333333331</v>
      </c>
      <c r="J226" s="141">
        <f>IF(FN_MC!P226="","*",FN_MC!P226)</f>
        <v>8.3333333333333329E-2</v>
      </c>
      <c r="K226" s="152" t="str">
        <f>IF(FN_MC!AK226="","*",FN_MC!AK226)</f>
        <v>ZGT1</v>
      </c>
      <c r="L226" s="152" t="str">
        <f>IF(FN_MC!AM226="","*",FN_MC!AM226)</f>
        <v>ZGT-ZXE</v>
      </c>
      <c r="M226" s="152">
        <f>IF(FN_MC!AP226="","*",FN_MC!AP226)</f>
        <v>303</v>
      </c>
      <c r="N226" s="152" t="str">
        <f>IF(FN_MC!AM226="","*",FN_MC!AM226)</f>
        <v>ZGT-ZXE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>
        <f>IF(FN_MC!B227="","*",FN_MC!B227)</f>
        <v>45950</v>
      </c>
      <c r="B227" s="107" t="str">
        <f>IF(FN_MC!X227="","*",FN_MC!X227)</f>
        <v>Oportunidade</v>
      </c>
      <c r="C227" s="108" t="str">
        <f>IF(FN_MC!S227="","*",FN_MC!S227)</f>
        <v>MALHA CENTRAL</v>
      </c>
      <c r="D227" s="108" t="str">
        <f>IF(FN_MC!T227="","*",FN_MC!T227)</f>
        <v>PRV-POV</v>
      </c>
      <c r="E227" s="108" t="str">
        <f>IF(FN_MC!D227="","*",FN_MC!D227)</f>
        <v>W94</v>
      </c>
      <c r="F227" s="108" t="str">
        <f>IF(FN_MC!H227="","*",FN_MC!H227)</f>
        <v>PSG</v>
      </c>
      <c r="G227" s="108" t="str">
        <f>IF(FN_MC!M227="","*",FN_MC!M227)</f>
        <v>PAM-PSO</v>
      </c>
      <c r="H227" s="166">
        <f>IF(FN_MC!K227="","*",FN_MC!K227)</f>
        <v>1849</v>
      </c>
      <c r="I227" s="141">
        <f>IF(FN_MC!O227="","*",FN_MC!O227)</f>
        <v>0.45833333333333331</v>
      </c>
      <c r="J227" s="141">
        <f>IF(FN_MC!P227="","*",FN_MC!P227)</f>
        <v>4.1666666666666664E-2</v>
      </c>
      <c r="K227" s="152" t="str">
        <f>IF(FN_MC!AK227="","*",FN_MC!AK227)</f>
        <v>PSG</v>
      </c>
      <c r="L227" s="152" t="str">
        <f>IF(FN_MC!AM227="","*",FN_MC!AM227)</f>
        <v>PAM-PSO</v>
      </c>
      <c r="M227" s="152">
        <f>IF(FN_MC!AP227="","*",FN_MC!AP227)</f>
        <v>1849</v>
      </c>
      <c r="N227" s="152" t="str">
        <f>IF(FN_MC!AM227="","*",FN_MC!AM227)</f>
        <v>PAM-PSO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>
        <f>IF(FN_MC!B228="","*",FN_MC!B228)</f>
        <v>45950</v>
      </c>
      <c r="B228" s="107" t="str">
        <f>IF(FN_MC!X228="","*",FN_MC!X228)</f>
        <v>Oportunidade</v>
      </c>
      <c r="C228" s="108" t="str">
        <f>IF(FN_MC!S228="","*",FN_MC!S228)</f>
        <v>MALHA CENTRAL</v>
      </c>
      <c r="D228" s="108" t="str">
        <f>IF(FN_MC!T228="","*",FN_MC!T228)</f>
        <v>PRV-POV</v>
      </c>
      <c r="E228" s="108" t="str">
        <f>IF(FN_MC!D228="","*",FN_MC!D228)</f>
        <v>LEÔNCIO (TF-526)</v>
      </c>
      <c r="F228" s="108" t="str">
        <f>IF(FN_MC!H228="","*",FN_MC!H228)</f>
        <v>-</v>
      </c>
      <c r="G228" s="108" t="str">
        <f>IF(FN_MC!M228="","*",FN_MC!M228)</f>
        <v>POU-K29</v>
      </c>
      <c r="H228" s="166">
        <f>IF(FN_MC!K228="","*",FN_MC!K228)</f>
        <v>2146</v>
      </c>
      <c r="I228" s="141">
        <f>IF(FN_MC!O228="","*",FN_MC!O228)</f>
        <v>0.33333333333333331</v>
      </c>
      <c r="J228" s="141">
        <f>IF(FN_MC!P228="","*",FN_MC!P228)</f>
        <v>0.16666666666666666</v>
      </c>
      <c r="K228" s="152" t="str">
        <f>IF(FN_MC!AK228="","*",FN_MC!AK228)</f>
        <v>-</v>
      </c>
      <c r="L228" s="152" t="str">
        <f>IF(FN_MC!AM228="","*",FN_MC!AM228)</f>
        <v>POU-K29</v>
      </c>
      <c r="M228" s="152">
        <f>IF(FN_MC!AP228="","*",FN_MC!AP228)</f>
        <v>2146</v>
      </c>
      <c r="N228" s="152" t="str">
        <f>IF(FN_MC!AM228="","*",FN_MC!AM228)</f>
        <v>POU-K29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1727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1728</v>
      </c>
      <c r="W1" s="360"/>
      <c r="X1" s="360"/>
      <c r="Y1" s="113"/>
    </row>
    <row r="2" spans="1:25" s="109" customFormat="1" ht="11.25" customHeight="1">
      <c r="A2" s="114" t="s">
        <v>1729</v>
      </c>
      <c r="B2" s="114" t="s">
        <v>1724</v>
      </c>
      <c r="C2" s="114" t="s">
        <v>7</v>
      </c>
      <c r="D2" s="115" t="s">
        <v>1158</v>
      </c>
      <c r="E2" s="115" t="s">
        <v>1159</v>
      </c>
      <c r="F2" s="115" t="s">
        <v>1723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1730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 t="str">
        <f>IF(FN_MC!B202="","*",FN_MC!B202)</f>
        <v>*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57200</v>
      </c>
      <c r="W200" s="121">
        <f ca="1">_xlfn.XLOOKUP(G200&amp;$W$2,BS_CONTROLE[CHAVE],BS_CONTROLE[Quantidade_11],"-")</f>
        <v>31030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Oportunidade</v>
      </c>
      <c r="C204" s="118" t="str">
        <f>IF(FN_MC!Z207="","*",FN_MC!Z207)</f>
        <v>*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TGR2</v>
      </c>
      <c r="J206" s="119" t="str">
        <f>IF(FN_MC!I209="","*",FN_MC!I209)</f>
        <v>TGR2</v>
      </c>
      <c r="K206" s="119" t="str">
        <f>IF(FN_MC!M209="","*",FN_MC!M209)</f>
        <v>TEP</v>
      </c>
      <c r="L206" s="119" t="str">
        <f>IF(FN_MC!N209="","*",FN_MC!N209)</f>
        <v>TEP1</v>
      </c>
      <c r="M206" s="120">
        <f>IF(FN_MC!J209="","*",FN_MC!J209)</f>
        <v>98</v>
      </c>
      <c r="N206" s="120">
        <f>IF(FN_MC!K209="","*",FN_MC!K209)</f>
        <v>565</v>
      </c>
      <c r="O206" s="120">
        <f>IF(FN_MC!L209="","*",FN_MC!L209)</f>
        <v>500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6500 M</v>
      </c>
      <c r="T206" s="119" t="str">
        <f>IF(FN_MC!V209="","*",FN_MC!V209)</f>
        <v>Fernanda</v>
      </c>
      <c r="U206" s="119" t="str">
        <f>IF(FN_MC!W209="","*",FN_MC!W209)</f>
        <v>Segue em VMA de TGR-TEP em VMA, após segue esmerilhando TEP-TGR à 16km/h, encerra em TGR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FERRONORTE</v>
      </c>
      <c r="E212" s="119" t="str">
        <f>IF(FN_MC!T215="","*",FN_MC!T215)</f>
        <v>TGR-TRO</v>
      </c>
      <c r="F212" s="119" t="str">
        <f>IF(FN_MC!B215="","*",FN_MC!B215)</f>
        <v>*</v>
      </c>
      <c r="G212" s="119" t="str">
        <f>IF(FN_MC!D215="","*",FN_MC!D215)</f>
        <v>E14</v>
      </c>
      <c r="H212" s="119" t="str">
        <f>IF(FN_MC!F215="","*",FN_MC!F215)</f>
        <v>MECANIZAÇÃO - ESMERILHADORA</v>
      </c>
      <c r="I212" s="119" t="str">
        <f>IF(FN_MC!H215="","*",FN_MC!H215)</f>
        <v>TGR2</v>
      </c>
      <c r="J212" s="119" t="str">
        <f>IF(FN_MC!I215="","*",FN_MC!I215)</f>
        <v>TGR2</v>
      </c>
      <c r="K212" s="119" t="str">
        <f>IF(FN_MC!M215="","*",FN_MC!M215)</f>
        <v>TEP</v>
      </c>
      <c r="L212" s="119" t="str">
        <f>IF(FN_MC!N215="","*",FN_MC!N215)</f>
        <v>TEP1</v>
      </c>
      <c r="M212" s="120">
        <f>IF(FN_MC!J215="","*",FN_MC!J215)</f>
        <v>98</v>
      </c>
      <c r="N212" s="120">
        <f>IF(FN_MC!K215="","*",FN_MC!K215)</f>
        <v>565</v>
      </c>
      <c r="O212" s="120">
        <f>IF(FN_MC!L215="","*",FN_MC!L215)</f>
        <v>500</v>
      </c>
      <c r="P212" s="120"/>
      <c r="Q212" s="137">
        <f>IF(FN_MC!O215="","*",FN_MC!O215)</f>
        <v>0.875</v>
      </c>
      <c r="R212" s="137">
        <f>IF(FN_MC!P215="","*",FN_MC!P215)</f>
        <v>4.1666666666666664E-2</v>
      </c>
      <c r="S212" s="119" t="str">
        <f>IF(FN_MC!Q215="","*",CONCATENATE(FN_MC!Q215," ",FN_MC!R215))</f>
        <v>6500 M</v>
      </c>
      <c r="T212" s="119" t="str">
        <f>IF(FN_MC!V215="","*",FN_MC!V215)</f>
        <v>*</v>
      </c>
      <c r="U212" s="119" t="str">
        <f>IF(FN_MC!W215="","*",FN_MC!W215)</f>
        <v>*</v>
      </c>
      <c r="V212" s="121">
        <f ca="1">_xlfn.XLOOKUP(G212&amp;$V$2,BS_CONTROLE[CHAVE],BS_CONTROLE[Quantidade_11],"-")</f>
        <v>57200</v>
      </c>
      <c r="W212" s="121">
        <f ca="1">_xlfn.XLOOKUP(G212&amp;$W$2,BS_CONTROLE[CHAVE],BS_CONTROLE[Quantidade_11],"-")</f>
        <v>31030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Oportunidade</v>
      </c>
      <c r="C213" s="118" t="str">
        <f>IF(FN_MC!Z216="","*",FN_MC!Z216)</f>
        <v>P0</v>
      </c>
      <c r="D213" s="119" t="str">
        <f>IF(FN_MC!S216="","*",FN_MC!S216)</f>
        <v>-</v>
      </c>
      <c r="E213" s="119" t="str">
        <f>IF(FN_MC!T216="","*",FN_MC!T216)</f>
        <v>-</v>
      </c>
      <c r="F213" s="119">
        <f>IF(FN_MC!B216="","*",FN_MC!B216)</f>
        <v>45950</v>
      </c>
      <c r="G213" s="119" t="str">
        <f>IF(FN_MC!D216="","*",FN_MC!D216)</f>
        <v>E14</v>
      </c>
      <c r="H213" s="119" t="str">
        <f>IF(FN_MC!F216="","*",FN_MC!F216)</f>
        <v>MECANIZAÇÃO - ESMERILHADORA</v>
      </c>
      <c r="I213" s="119" t="str">
        <f>IF(FN_MC!H216="","*",FN_MC!H216)</f>
        <v>TGR2</v>
      </c>
      <c r="J213" s="119" t="str">
        <f>IF(FN_MC!I216="","*",FN_MC!I216)</f>
        <v>TOM2</v>
      </c>
      <c r="K213" s="119" t="str">
        <f>IF(FN_MC!M216="","*",FN_MC!M216)</f>
        <v>-</v>
      </c>
      <c r="L213" s="119" t="str">
        <f>IF(FN_MC!N216="","*",FN_MC!N216)</f>
        <v>-</v>
      </c>
      <c r="M213" s="120">
        <f>IF(FN_MC!J216="","*",FN_MC!J216)</f>
        <v>98</v>
      </c>
      <c r="N213" s="120">
        <f>IF(FN_MC!K216="","*",FN_MC!K216)</f>
        <v>500</v>
      </c>
      <c r="O213" s="120">
        <f>IF(FN_MC!L216="","*",FN_MC!L216)</f>
        <v>451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6500 M</v>
      </c>
      <c r="T213" s="119" t="str">
        <f>IF(FN_MC!V216="","*",FN_MC!V216)</f>
        <v>Fernanda</v>
      </c>
      <c r="U213" s="119" t="str">
        <f>IF(FN_MC!W216="","*",FN_MC!W216)</f>
        <v>Segue esmerilhando de TGR-TVL, após segue em VMA encerrando em TOM</v>
      </c>
      <c r="V213" s="121">
        <f ca="1">_xlfn.XLOOKUP(G213&amp;$V$2,BS_CONTROLE[CHAVE],BS_CONTROLE[Quantidade_11],"-")</f>
        <v>57200</v>
      </c>
      <c r="W213" s="121">
        <f ca="1">_xlfn.XLOOKUP(G213&amp;$W$2,BS_CONTROLE[CHAVE],BS_CONTROLE[Quantidade_11],"-")</f>
        <v>31030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Contrato</v>
      </c>
      <c r="C214" s="118" t="str">
        <f>IF(FN_MC!Z217="","*",FN_MC!Z217)</f>
        <v>P1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W71</v>
      </c>
      <c r="H214" s="119" t="str">
        <f>IF(FN_MC!F217="","*",FN_MC!F217)</f>
        <v>DESLOCAMENTO</v>
      </c>
      <c r="I214" s="119" t="str">
        <f>IF(FN_MC!H217="","*",FN_MC!H217)</f>
        <v>TGR2</v>
      </c>
      <c r="J214" s="119" t="str">
        <f>IF(FN_MC!I217="","*",FN_MC!I217)</f>
        <v>752TVD</v>
      </c>
      <c r="K214" s="119" t="str">
        <f>IF(FN_MC!M217="","*",FN_MC!M217)</f>
        <v>TGR-TRO</v>
      </c>
      <c r="L214" s="119" t="str">
        <f>IF(FN_MC!N217="","*",FN_MC!N217)</f>
        <v>TGRTRO</v>
      </c>
      <c r="M214" s="120">
        <f>IF(FN_MC!J217="","*",FN_MC!J217)</f>
        <v>98</v>
      </c>
      <c r="N214" s="120">
        <f>IF(FN_MC!K217="","*",FN_MC!K217)</f>
        <v>502</v>
      </c>
      <c r="O214" s="120" t="str">
        <f>IF(FN_MC!L217="","*",FN_MC!L217)</f>
        <v>-</v>
      </c>
      <c r="P214" s="120"/>
      <c r="Q214" s="137">
        <f>IF(FN_MC!O217="","*",FN_MC!O217)</f>
        <v>0.79166666666666663</v>
      </c>
      <c r="R214" s="137">
        <f>IF(FN_MC!P217="","*",FN_MC!P217)</f>
        <v>4.1666666666666664E-2</v>
      </c>
      <c r="S214" s="119" t="str">
        <f>IF(FN_MC!Q217="","*",CONCATENATE(FN_MC!Q217," ",FN_MC!R217))</f>
        <v>1 BINÁRIO</v>
      </c>
      <c r="T214" s="119" t="str">
        <f>IF(FN_MC!V217="","*",FN_MC!V217)</f>
        <v>Adriano</v>
      </c>
      <c r="U214" s="119" t="str">
        <f>IF(FN_MC!W217="","*",FN_MC!W217)</f>
        <v>Deslocamento para TRO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P2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V80</v>
      </c>
      <c r="H216" s="119" t="str">
        <f>IF(FN_MC!F219="","*",FN_MC!F219)</f>
        <v>INSPEÇÃO RIV</v>
      </c>
      <c r="I216" s="119" t="str">
        <f>IF(FN_MC!H219="","*",FN_MC!H219)</f>
        <v>THE2</v>
      </c>
      <c r="J216" s="119" t="str">
        <f>IF(FN_MC!I219="","*",FN_MC!I219)</f>
        <v>TVI2</v>
      </c>
      <c r="K216" s="119" t="str">
        <f>IF(FN_MC!M219="","*",FN_MC!M219)</f>
        <v>TRC-THE</v>
      </c>
      <c r="L216" s="119" t="str">
        <f>IF(FN_MC!N219="","*",FN_MC!N219)</f>
        <v>294THE</v>
      </c>
      <c r="M216" s="120">
        <f>IF(FN_MC!J219="","*",FN_MC!J219)</f>
        <v>74</v>
      </c>
      <c r="N216" s="120">
        <f>IF(FN_MC!K219="","*",FN_MC!K219)</f>
        <v>300</v>
      </c>
      <c r="O216" s="120">
        <f>IF(FN_MC!L219="","*",FN_MC!L219)</f>
        <v>226</v>
      </c>
      <c r="P216" s="120"/>
      <c r="Q216" s="137">
        <f>IF(FN_MC!O219="","*",FN_MC!O219)</f>
        <v>0.29166666666666669</v>
      </c>
      <c r="R216" s="137">
        <f>IF(FN_MC!P219="","*",FN_MC!P219)</f>
        <v>4.1666666666666664E-2</v>
      </c>
      <c r="S216" s="119" t="str">
        <f>IF(FN_MC!Q219="","*",CONCATENATE(FN_MC!Q219," ",FN_MC!R219))</f>
        <v>1 BINÁRIO</v>
      </c>
      <c r="T216" s="119" t="str">
        <f>IF(FN_MC!V219="","*",FN_MC!V219)</f>
        <v>Fernanda</v>
      </c>
      <c r="U216" s="119" t="str">
        <f>IF(FN_MC!W219="","*",FN_MC!W219)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P0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A60</v>
      </c>
      <c r="H217" s="119" t="str">
        <f>IF(FN_MC!F220="","*",FN_MC!F220)</f>
        <v>DETECÇÃO - RONDA 7 DIAS</v>
      </c>
      <c r="I217" s="119" t="str">
        <f>IF(FN_MC!H220="","*",FN_MC!H220)</f>
        <v>TCS2</v>
      </c>
      <c r="J217" s="119" t="str">
        <f>IF(FN_MC!I220="","*",FN_MC!I220)</f>
        <v>TMI</v>
      </c>
      <c r="K217" s="119" t="str">
        <f>IF(FN_MC!M220="","*",FN_MC!M220)</f>
        <v>TCS-TMI</v>
      </c>
      <c r="L217" s="119" t="str">
        <f>IF(FN_MC!N220="","*",FN_MC!N220)</f>
        <v>TCSTMI</v>
      </c>
      <c r="M217" s="120">
        <f>IF(FN_MC!J220="","*",FN_MC!J220)</f>
        <v>74</v>
      </c>
      <c r="N217" s="120">
        <f>IF(FN_MC!K220="","*",FN_MC!K220)</f>
        <v>290</v>
      </c>
      <c r="O217" s="120" t="str">
        <f>IF(FN_MC!L220="","*",FN_MC!L220)</f>
        <v>-</v>
      </c>
      <c r="P217" s="120"/>
      <c r="Q217" s="137">
        <f>IF(FN_MC!O220="","*",FN_MC!O220)</f>
        <v>0.33333333333333331</v>
      </c>
      <c r="R217" s="137">
        <f>IF(FN_MC!P220="","*",FN_MC!P220)</f>
        <v>4.1666666666666664E-2</v>
      </c>
      <c r="S217" s="119" t="str">
        <f>IF(FN_MC!Q220="","*",CONCATENATE(FN_MC!Q220," ",FN_MC!R220))</f>
        <v>282 KM</v>
      </c>
      <c r="T217" s="119" t="str">
        <f>IF(FN_MC!V220="","*",FN_MC!V220)</f>
        <v>Miguel</v>
      </c>
      <c r="U217" s="119" t="str">
        <f>IF(FN_MC!W220="","*",FN_MC!W220)</f>
        <v>Inspeção R7D entre TCS-TMI</v>
      </c>
      <c r="V217" s="121">
        <f ca="1">_xlfn.XLOOKUP(G217&amp;$V$2,BS_CONTROLE[CHAVE],BS_CONTROLE[Quantidade_11],"-")</f>
        <v>211</v>
      </c>
      <c r="W217" s="121">
        <f ca="1">_xlfn.XLOOKUP(G217&amp;$W$2,BS_CONTROLE[CHAVE],BS_CONTROLE[Quantidade_11],"-")</f>
        <v>323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P1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ELSON (TF-526)</v>
      </c>
      <c r="H218" s="119" t="str">
        <f>IF(FN_MC!F221="","*",FN_MC!F221)</f>
        <v>PDM - SOLDA</v>
      </c>
      <c r="I218" s="119" t="str">
        <f>IF(FN_MC!H221="","*",FN_MC!H221)</f>
        <v>-</v>
      </c>
      <c r="J218" s="119" t="str">
        <f>IF(FN_MC!I221="","*",FN_MC!I221)</f>
        <v>-</v>
      </c>
      <c r="K218" s="119" t="str">
        <f>IF(FN_MC!M221="","*",FN_MC!M221)</f>
        <v>TMO-TCE</v>
      </c>
      <c r="L218" s="119" t="str">
        <f>IF(FN_MC!N221="","*",FN_MC!N221)</f>
        <v>TMO155</v>
      </c>
      <c r="M218" s="120">
        <f>IF(FN_MC!J221="","*",FN_MC!J221)</f>
        <v>74</v>
      </c>
      <c r="N218" s="120">
        <f>IF(FN_MC!K221="","*",FN_MC!K221)</f>
        <v>147.44</v>
      </c>
      <c r="O218" s="120" t="str">
        <f>IF(FN_MC!L221="","*",FN_MC!L221)</f>
        <v>-</v>
      </c>
      <c r="P218" s="120"/>
      <c r="Q218" s="137">
        <f>IF(FN_MC!O221="","*",FN_MC!O221)</f>
        <v>0.375</v>
      </c>
      <c r="R218" s="137">
        <f>IF(FN_MC!P221="","*",FN_MC!P221)</f>
        <v>6.25E-2</v>
      </c>
      <c r="S218" s="119" t="str">
        <f>IF(FN_MC!Q221="","*",CONCATENATE(FN_MC!Q221," ",FN_MC!R221))</f>
        <v>1 Nº DE SOLDA</v>
      </c>
      <c r="T218" s="119" t="str">
        <f>IF(FN_MC!V221="","*",FN_MC!V221)</f>
        <v>Elson</v>
      </c>
      <c r="U218" s="119" t="str">
        <f>IF(FN_MC!W221="","*",FN_MC!W221)</f>
        <v>Solda - Condicionada à temperatura (Entrada AMV NORTE TSJ)</v>
      </c>
      <c r="V218" s="121">
        <f ca="1">_xlfn.XLOOKUP(G218&amp;$V$2,BS_CONTROLE[CHAVE],BS_CONTROLE[Quantidade_11],"-")</f>
        <v>0</v>
      </c>
      <c r="W218" s="121">
        <f ca="1">_xlfn.XLOOKUP(G218&amp;$W$2,BS_CONTROLE[CHAVE],BS_CONTROLE[Quantidade_11],"-")</f>
        <v>0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Oportunidade</v>
      </c>
      <c r="C219" s="118" t="str">
        <f>IF(FN_MC!Z222="","*",FN_MC!Z222)</f>
        <v>*</v>
      </c>
      <c r="D219" s="119" t="str">
        <f>IF(FN_MC!S222="","*",FN_MC!S222)</f>
        <v>FERRONORTE</v>
      </c>
      <c r="E219" s="119" t="str">
        <f>IF(FN_MC!T222="","*",FN_MC!T222)</f>
        <v>TCS-TGR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0.39583333333333331</v>
      </c>
      <c r="R219" s="137">
        <f>IF(FN_MC!P222="","*",FN_MC!P222)</f>
        <v>8.3333333333333329E-2</v>
      </c>
      <c r="S219" s="119" t="str">
        <f>IF(FN_MC!Q222="","*",CONCATENATE(FN_MC!Q222," ",FN_MC!R222))</f>
        <v>1020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300</v>
      </c>
      <c r="X219" s="121">
        <f ca="1">_xlfn.XLOOKUP(G219&amp;$X$2,BS_CONTROLE[CHAVE],BS_CONTROLE[Quantidade_11],"-")</f>
        <v>1400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Oportunidade</v>
      </c>
      <c r="C220" s="118" t="str">
        <f>IF(FN_MC!Z223="","*",FN_MC!Z223)</f>
        <v>*</v>
      </c>
      <c r="D220" s="119" t="str">
        <f>IF(FN_MC!S223="","*",FN_MC!S223)</f>
        <v>FERRONORTE</v>
      </c>
      <c r="E220" s="119" t="str">
        <f>IF(FN_MC!T223="","*",FN_MC!T223)</f>
        <v>TCS-TGR</v>
      </c>
      <c r="F220" s="119">
        <f>IF(FN_MC!B223="","*",FN_MC!B223)</f>
        <v>45950</v>
      </c>
      <c r="G220" s="119" t="str">
        <f>IF(FN_MC!D223="","*",FN_MC!D223)</f>
        <v>W50</v>
      </c>
      <c r="H220" s="119" t="str">
        <f>IF(FN_MC!F223="","*",FN_MC!F223)</f>
        <v>PDM - PEDRA - DESCARGA</v>
      </c>
      <c r="I220" s="119" t="str">
        <f>IF(FN_MC!H223="","*",FN_MC!H223)</f>
        <v>TIN2</v>
      </c>
      <c r="J220" s="119" t="str">
        <f>IF(FN_MC!I223="","*",FN_MC!I223)</f>
        <v>TIN2</v>
      </c>
      <c r="K220" s="119" t="str">
        <f>IF(FN_MC!M223="","*",FN_MC!M223)</f>
        <v>TSP-TIN</v>
      </c>
      <c r="L220" s="119" t="str">
        <f>IF(FN_MC!N223="","*",FN_MC!N223)</f>
        <v>TSPK97</v>
      </c>
      <c r="M220" s="120">
        <f>IF(FN_MC!J223="","*",FN_MC!J223)</f>
        <v>74</v>
      </c>
      <c r="N220" s="120">
        <f>IF(FN_MC!K223="","*",FN_MC!K223)</f>
        <v>87.274000000000001</v>
      </c>
      <c r="O220" s="120">
        <f>IF(FN_MC!L223="","*",FN_MC!L223)</f>
        <v>15.6</v>
      </c>
      <c r="P220" s="120"/>
      <c r="Q220" s="137">
        <f>IF(FN_MC!O223="","*",FN_MC!O223)</f>
        <v>0.375</v>
      </c>
      <c r="R220" s="137">
        <f>IF(FN_MC!P223="","*",FN_MC!P223)</f>
        <v>0.125</v>
      </c>
      <c r="S220" s="119" t="str">
        <f>IF(FN_MC!Q223="","*",CONCATENATE(FN_MC!Q223," ",FN_MC!R223))</f>
        <v>17 VAGÕES</v>
      </c>
      <c r="T220" s="119" t="str">
        <f>IF(FN_MC!V223="","*",FN_MC!V223)</f>
        <v>Herbert</v>
      </c>
      <c r="U220" s="119" t="str">
        <f>IF(FN_MC!W223="","*",FN_MC!W223)</f>
        <v xml:space="preserve">Descarga de pedra </v>
      </c>
      <c r="V220" s="121">
        <f ca="1">_xlfn.XLOOKUP(G220&amp;$V$2,BS_CONTROLE[CHAVE],BS_CONTROLE[Quantidade_11],"-")</f>
        <v>0</v>
      </c>
      <c r="W220" s="121">
        <f ca="1">_xlfn.XLOOKUP(G220&amp;$W$2,BS_CONTROLE[CHAVE],BS_CONTROLE[Quantidade_11],"-")</f>
        <v>0</v>
      </c>
      <c r="X220" s="121">
        <f ca="1">_xlfn.XLOOKUP(G220&amp;$X$2,BS_CONTROLE[CHAVE],BS_CONTROLE[Quantidade_11],"-")</f>
        <v>0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*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MALHA CENTRAL</v>
      </c>
      <c r="E223" s="119" t="str">
        <f>IF(FN_MC!T226="","*",FN_MC!T226)</f>
        <v>RAMAL</v>
      </c>
      <c r="F223" s="119">
        <f>IF(FN_MC!B226="","*",FN_MC!B226)</f>
        <v>45950</v>
      </c>
      <c r="G223" s="119" t="str">
        <f>IF(FN_MC!D226="","*",FN_MC!D226)</f>
        <v>V42</v>
      </c>
      <c r="H223" s="119" t="str">
        <f>IF(FN_MC!F226="","*",FN_MC!F226)</f>
        <v>MODERNIZAÇÃO - SOCADORA</v>
      </c>
      <c r="I223" s="119" t="str">
        <f>IF(FN_MC!H226="","*",FN_MC!H226)</f>
        <v>ZGT1</v>
      </c>
      <c r="J223" s="119" t="str">
        <f>IF(FN_MC!I226="","*",FN_MC!I226)</f>
        <v>ZGT1</v>
      </c>
      <c r="K223" s="119" t="str">
        <f>IF(FN_MC!M226="","*",FN_MC!M226)</f>
        <v>ZGT-ZXE</v>
      </c>
      <c r="L223" s="119" t="str">
        <f>IF(FN_MC!N226="","*",FN_MC!N226)</f>
        <v>ZGTZXE</v>
      </c>
      <c r="M223" s="120">
        <f>IF(FN_MC!J226="","*",FN_MC!J226)</f>
        <v>72</v>
      </c>
      <c r="N223" s="120">
        <f>IF(FN_MC!K226="","*",FN_MC!K226)</f>
        <v>303</v>
      </c>
      <c r="O223" s="120">
        <f>IF(FN_MC!L226="","*",FN_MC!L226)</f>
        <v>304</v>
      </c>
      <c r="P223" s="120"/>
      <c r="Q223" s="137">
        <f>IF(FN_MC!O226="","*",FN_MC!O226)</f>
        <v>0.27083333333333331</v>
      </c>
      <c r="R223" s="137">
        <f>IF(FN_MC!P226="","*",FN_MC!P226)</f>
        <v>8.3333333333333329E-2</v>
      </c>
      <c r="S223" s="119" t="str">
        <f>IF(FN_MC!Q226="","*",CONCATENATE(FN_MC!Q226," ",FN_MC!R226))</f>
        <v>200 M</v>
      </c>
      <c r="T223" s="119" t="str">
        <f>IF(FN_MC!V226="","*",FN_MC!V226)</f>
        <v>Augusto</v>
      </c>
      <c r="U223" s="119" t="str">
        <f>IF(FN_MC!W226="","*",FN_MC!W226)</f>
        <v>Socaria mecanizada</v>
      </c>
      <c r="V223" s="121">
        <f ca="1">_xlfn.XLOOKUP(G223&amp;$V$2,BS_CONTROLE[CHAVE],BS_CONTROLE[Quantidade_11],"-")</f>
        <v>1930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*</v>
      </c>
      <c r="B224" s="118" t="str">
        <f>IF(FN_MC!X227="","*",FN_MC!X227)</f>
        <v>Oportunidade</v>
      </c>
      <c r="C224" s="118" t="str">
        <f>IF(FN_MC!Z227="","*",FN_MC!Z227)</f>
        <v>P0</v>
      </c>
      <c r="D224" s="119" t="str">
        <f>IF(FN_MC!S227="","*",FN_MC!S227)</f>
        <v>MALHA CENTRAL</v>
      </c>
      <c r="E224" s="119" t="str">
        <f>IF(FN_MC!T227="","*",FN_MC!T227)</f>
        <v>PRV-POV</v>
      </c>
      <c r="F224" s="119">
        <f>IF(FN_MC!B227="","*",FN_MC!B227)</f>
        <v>45950</v>
      </c>
      <c r="G224" s="119" t="str">
        <f>IF(FN_MC!D227="","*",FN_MC!D227)</f>
        <v>W94</v>
      </c>
      <c r="H224" s="119" t="str">
        <f>IF(FN_MC!F227="","*",FN_MC!F227)</f>
        <v>OUTRAS ATIVIDADES</v>
      </c>
      <c r="I224" s="119" t="str">
        <f>IF(FN_MC!H227="","*",FN_MC!H227)</f>
        <v>PSG</v>
      </c>
      <c r="J224" s="119" t="str">
        <f>IF(FN_MC!I227="","*",FN_MC!I227)</f>
        <v>PPS</v>
      </c>
      <c r="K224" s="119" t="str">
        <f>IF(FN_MC!M227="","*",FN_MC!M227)</f>
        <v>PAM-PSO</v>
      </c>
      <c r="L224" s="119" t="str">
        <f>IF(FN_MC!N227="","*",FN_MC!N227)</f>
        <v>PAMPSO</v>
      </c>
      <c r="M224" s="120">
        <f>IF(FN_MC!J227="","*",FN_MC!J227)</f>
        <v>103</v>
      </c>
      <c r="N224" s="120">
        <f>IF(FN_MC!K227="","*",FN_MC!K227)</f>
        <v>1849</v>
      </c>
      <c r="O224" s="120" t="str">
        <f>IF(FN_MC!L227="","*",FN_MC!L227)</f>
        <v>*</v>
      </c>
      <c r="P224" s="120"/>
      <c r="Q224" s="137">
        <f>IF(FN_MC!O227="","*",FN_MC!O227)</f>
        <v>0.45833333333333331</v>
      </c>
      <c r="R224" s="137">
        <f>IF(FN_MC!P227="","*",FN_MC!P227)</f>
        <v>4.1666666666666664E-2</v>
      </c>
      <c r="S224" s="119" t="str">
        <f>IF(FN_MC!Q227="","*",CONCATENATE(FN_MC!Q227," ",FN_MC!R227))</f>
        <v>1 BINÁRIO</v>
      </c>
      <c r="T224" s="119" t="str">
        <f>IF(FN_MC!V227="","*",FN_MC!V227)</f>
        <v xml:space="preserve">Lucas </v>
      </c>
      <c r="U224" s="119" t="str">
        <f>IF(FN_MC!W227="","*",FN_MC!W227)</f>
        <v>Descarga de materiais</v>
      </c>
      <c r="V224" s="121">
        <f ca="1">_xlfn.XLOOKUP(G224&amp;$V$2,BS_CONTROLE[CHAVE],BS_CONTROLE[Quantidade_11],"-")</f>
        <v>1</v>
      </c>
      <c r="W224" s="121">
        <f ca="1">_xlfn.XLOOKUP(G224&amp;$W$2,BS_CONTROLE[CHAVE],BS_CONTROLE[Quantidade_11],"-")</f>
        <v>9</v>
      </c>
      <c r="X224" s="121">
        <f ca="1">_xlfn.XLOOKUP(G224&amp;$X$2,BS_CONTROLE[CHAVE],BS_CONTROLE[Quantidade_11],"-")</f>
        <v>3</v>
      </c>
    </row>
    <row r="225" spans="1:24" s="122" customFormat="1">
      <c r="A225" s="118" t="str">
        <f>IF(FN_MC!Y228="","*",FN_MC!Y228)</f>
        <v>*</v>
      </c>
      <c r="B225" s="118" t="str">
        <f>IF(FN_MC!X228="","*",FN_MC!X228)</f>
        <v>Oportunidade</v>
      </c>
      <c r="C225" s="118" t="str">
        <f>IF(FN_MC!Z228="","*",FN_MC!Z228)</f>
        <v>P1</v>
      </c>
      <c r="D225" s="119" t="str">
        <f>IF(FN_MC!S228="","*",FN_MC!S228)</f>
        <v>MALHA CENTRAL</v>
      </c>
      <c r="E225" s="119" t="str">
        <f>IF(FN_MC!T228="","*",FN_MC!T228)</f>
        <v>PRV-POV</v>
      </c>
      <c r="F225" s="119">
        <f>IF(FN_MC!B228="","*",FN_MC!B228)</f>
        <v>45950</v>
      </c>
      <c r="G225" s="119" t="str">
        <f>IF(FN_MC!D228="","*",FN_MC!D228)</f>
        <v>LEÔNCIO (TF-526)</v>
      </c>
      <c r="H225" s="119" t="str">
        <f>IF(FN_MC!F228="","*",FN_MC!F228)</f>
        <v>PDM - SOLDA</v>
      </c>
      <c r="I225" s="119" t="str">
        <f>IF(FN_MC!H228="","*",FN_MC!H228)</f>
        <v>-</v>
      </c>
      <c r="J225" s="119" t="str">
        <f>IF(FN_MC!I228="","*",FN_MC!I228)</f>
        <v>-</v>
      </c>
      <c r="K225" s="119" t="str">
        <f>IF(FN_MC!M228="","*",FN_MC!M228)</f>
        <v>POU-K29</v>
      </c>
      <c r="L225" s="119" t="str">
        <f>IF(FN_MC!N228="","*",FN_MC!N228)</f>
        <v>POUK28</v>
      </c>
      <c r="M225" s="120">
        <f>IF(FN_MC!J228="","*",FN_MC!J228)</f>
        <v>103</v>
      </c>
      <c r="N225" s="120">
        <f>IF(FN_MC!K228="","*",FN_MC!K228)</f>
        <v>2146</v>
      </c>
      <c r="O225" s="120" t="str">
        <f>IF(FN_MC!L228="","*",FN_MC!L228)</f>
        <v>-</v>
      </c>
      <c r="P225" s="120"/>
      <c r="Q225" s="137">
        <f>IF(FN_MC!O228="","*",FN_MC!O228)</f>
        <v>0.33333333333333331</v>
      </c>
      <c r="R225" s="137">
        <f>IF(FN_MC!P228="","*",FN_MC!P228)</f>
        <v>0.16666666666666666</v>
      </c>
      <c r="S225" s="119" t="str">
        <f>IF(FN_MC!Q228="","*",CONCATENATE(FN_MC!Q228," ",FN_MC!R228))</f>
        <v>2 Nº DE SOLDA</v>
      </c>
      <c r="T225" s="119" t="str">
        <f>IF(FN_MC!V228="","*",FN_MC!V228)</f>
        <v>Lucas</v>
      </c>
      <c r="U225" s="119" t="str">
        <f>IF(FN_MC!W228="","*",FN_MC!W228)</f>
        <v>Solda - Condicionada à temperatura</v>
      </c>
      <c r="V225" s="121">
        <f ca="1">_xlfn.XLOOKUP(G225&amp;$V$2,BS_CONTROLE[CHAVE],BS_CONTROLE[Quantidade_11],"-")</f>
        <v>1</v>
      </c>
      <c r="W225" s="121">
        <f ca="1">_xlfn.XLOOKUP(G225&amp;$W$2,BS_CONTROLE[CHAVE],BS_CONTROLE[Quantidade_11],"-")</f>
        <v>0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1731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1732</v>
      </c>
      <c r="C2" s="104" t="s">
        <v>1143</v>
      </c>
      <c r="D2" s="104" t="s">
        <v>1145</v>
      </c>
      <c r="E2" s="104" t="s">
        <v>1733</v>
      </c>
      <c r="F2" s="104" t="s">
        <v>1734</v>
      </c>
      <c r="G2" s="104" t="s">
        <v>1735</v>
      </c>
      <c r="H2" s="104" t="s">
        <v>1736</v>
      </c>
      <c r="I2" s="104" t="s">
        <v>1737</v>
      </c>
      <c r="J2" s="104" t="s">
        <v>1738</v>
      </c>
      <c r="K2" s="140" t="s">
        <v>1739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*</v>
      </c>
      <c r="C189" s="130">
        <f>IF(FN_MC!B203="","*",FN_MC!B203)</f>
        <v>45948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*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TGR2</v>
      </c>
      <c r="F195" s="148" t="str">
        <f>IF(FN_MC!M209="","*",FN_MC!M209)</f>
        <v>TEP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*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E14</v>
      </c>
      <c r="E201" s="130" t="str">
        <f>IF(FN_MC!H215="","*",FN_MC!H215)</f>
        <v>TGR2</v>
      </c>
      <c r="F201" s="148" t="str">
        <f>IF(FN_MC!M215="","*",FN_MC!M215)</f>
        <v>TEP</v>
      </c>
      <c r="G201" s="130" t="str">
        <f>IF(FN_MC!I215="","*",FN_MC!I215)</f>
        <v>TGR2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>
        <f>IF(FN_MC!B216="","*",FN_MC!B216)</f>
        <v>45950</v>
      </c>
      <c r="D202" s="130" t="str">
        <f>IF(FN_MC!D216="","*",FN_MC!D216)</f>
        <v>E14</v>
      </c>
      <c r="E202" s="130" t="str">
        <f>IF(FN_MC!H216="","*",FN_MC!H216)</f>
        <v>TGR2</v>
      </c>
      <c r="F202" s="148" t="str">
        <f>IF(FN_MC!M216="","*",FN_MC!M216)</f>
        <v>-</v>
      </c>
      <c r="G202" s="130" t="str">
        <f>IF(FN_MC!I216="","*",FN_MC!I216)</f>
        <v>TOM2</v>
      </c>
      <c r="H202" s="130" t="str">
        <f>IF(FN_MC!AB216="","*",FN_MC!AB216)</f>
        <v>FIXO</v>
      </c>
      <c r="I202" s="130" t="str">
        <f>IF(FN_MC!AC216="","*",FN_MC!AC216)</f>
        <v>ACIONAMENTO</v>
      </c>
      <c r="J202" s="131">
        <f>IF(FN_MC!AA216="","*",FN_MC!AA216)</f>
        <v>1</v>
      </c>
      <c r="K202" s="143">
        <f>IF(FN_MC!AD216="","*",FN_MC!AD216)</f>
        <v>0.83333333333333337</v>
      </c>
    </row>
    <row r="203" spans="2:11" s="132" customFormat="1" hidden="1">
      <c r="B203" s="129" t="str">
        <f>IF(FN_MC!Y217="","*",FN_MC!Y217)</f>
        <v>*</v>
      </c>
      <c r="C203" s="130">
        <f>IF(FN_MC!B217="","*",FN_MC!B217)</f>
        <v>45950</v>
      </c>
      <c r="D203" s="130" t="str">
        <f>IF(FN_MC!D217="","*",FN_MC!D217)</f>
        <v>W71</v>
      </c>
      <c r="E203" s="130" t="str">
        <f>IF(FN_MC!H217="","*",FN_MC!H217)</f>
        <v>TGR2</v>
      </c>
      <c r="F203" s="148" t="str">
        <f>IF(FN_MC!M217="","*",FN_MC!M217)</f>
        <v>TGR-TRO</v>
      </c>
      <c r="G203" s="130" t="str">
        <f>IF(FN_MC!I217="","*",FN_MC!I217)</f>
        <v>752TVD</v>
      </c>
      <c r="H203" s="130" t="str">
        <f>IF(FN_MC!AB217="","*",FN_MC!AB217)</f>
        <v>FIXO</v>
      </c>
      <c r="I203" s="130" t="str">
        <f>IF(FN_MC!AC217="","*",FN_MC!AC217)</f>
        <v>-</v>
      </c>
      <c r="J203" s="131">
        <f>IF(FN_MC!AA217="","*",FN_MC!AA217)</f>
        <v>1</v>
      </c>
      <c r="K203" s="143">
        <f>IF(FN_MC!AD217="","*",FN_MC!AD217)</f>
        <v>0.75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V80</v>
      </c>
      <c r="E205" s="130" t="str">
        <f>IF(FN_MC!H219="","*",FN_MC!H219)</f>
        <v>THE2</v>
      </c>
      <c r="F205" s="148" t="str">
        <f>IF(FN_MC!M219="","*",FN_MC!M219)</f>
        <v>TRC-THE</v>
      </c>
      <c r="G205" s="130" t="str">
        <f>IF(FN_MC!I219="","*",FN_MC!I219)</f>
        <v>TVI2</v>
      </c>
      <c r="H205" s="130" t="str">
        <f>IF(FN_MC!AB219="","*",FN_MC!AB219)</f>
        <v>FIXO</v>
      </c>
      <c r="I205" s="130" t="str">
        <f>IF(FN_MC!AC219="","*",FN_MC!AC219)</f>
        <v>-</v>
      </c>
      <c r="J205" s="131">
        <f>IF(FN_MC!AA219="","*",FN_MC!AA219)</f>
        <v>1</v>
      </c>
      <c r="K205" s="143" t="str">
        <f>IF(FN_MC!AD219="","*",FN_MC!AD219)</f>
        <v>-</v>
      </c>
    </row>
    <row r="206" spans="2:11" s="132" customFormat="1" hidden="1">
      <c r="B206" s="129" t="str">
        <f>IF(FN_MC!Y220="","*",FN_MC!Y220)</f>
        <v>*</v>
      </c>
      <c r="C206" s="130">
        <f>IF(FN_MC!B220="","*",FN_MC!B220)</f>
        <v>45950</v>
      </c>
      <c r="D206" s="130" t="str">
        <f>IF(FN_MC!D220="","*",FN_MC!D220)</f>
        <v>A60</v>
      </c>
      <c r="E206" s="130" t="str">
        <f>IF(FN_MC!H220="","*",FN_MC!H220)</f>
        <v>TCS2</v>
      </c>
      <c r="F206" s="148" t="str">
        <f>IF(FN_MC!M220="","*",FN_MC!M220)</f>
        <v>TCS-TMI</v>
      </c>
      <c r="G206" s="130" t="str">
        <f>IF(FN_MC!I220="","*",FN_MC!I220)</f>
        <v>TMI</v>
      </c>
      <c r="H206" s="130" t="str">
        <f>IF(FN_MC!AB220="","*",FN_MC!AB220)</f>
        <v>FIXO</v>
      </c>
      <c r="I206" s="130" t="str">
        <f>IF(FN_MC!AC220="","*",FN_MC!AC220)</f>
        <v>ACIONAMENTO</v>
      </c>
      <c r="J206" s="131">
        <f>IF(FN_MC!AA220="","*",FN_MC!AA220)</f>
        <v>1</v>
      </c>
      <c r="K206" s="143">
        <f>IF(FN_MC!AD220="","*",FN_MC!AD220)</f>
        <v>0.29166666666666669</v>
      </c>
    </row>
    <row r="207" spans="2:11" s="132" customFormat="1" hidden="1">
      <c r="B207" s="129" t="str">
        <f>IF(FN_MC!Y221="","*",FN_MC!Y221)</f>
        <v>*</v>
      </c>
      <c r="C207" s="130">
        <f>IF(FN_MC!B221="","*",FN_MC!B221)</f>
        <v>45950</v>
      </c>
      <c r="D207" s="130" t="str">
        <f>IF(FN_MC!D221="","*",FN_MC!D221)</f>
        <v>ELSON (TF-526)</v>
      </c>
      <c r="E207" s="130" t="str">
        <f>IF(FN_MC!H221="","*",FN_MC!H221)</f>
        <v>-</v>
      </c>
      <c r="F207" s="148" t="str">
        <f>IF(FN_MC!M221="","*",FN_MC!M221)</f>
        <v>TMO-TCE</v>
      </c>
      <c r="G207" s="130" t="str">
        <f>IF(FN_MC!I221="","*",FN_MC!I221)</f>
        <v>-</v>
      </c>
      <c r="H207" s="130" t="str">
        <f>IF(FN_MC!AB221="","*",FN_MC!AB221)</f>
        <v>-</v>
      </c>
      <c r="I207" s="130" t="str">
        <f>IF(FN_MC!AC221="","*",FN_MC!AC221)</f>
        <v>-</v>
      </c>
      <c r="J207" s="131" t="str">
        <f>IF(FN_MC!AA221="","*",FN_MC!AA221)</f>
        <v>*</v>
      </c>
      <c r="K207" s="143" t="str">
        <f>IF(FN_MC!AD221="","*",FN_MC!AD221)</f>
        <v>-</v>
      </c>
    </row>
    <row r="208" spans="2:11" s="132" customFormat="1" hidden="1">
      <c r="B208" s="129" t="str">
        <f>IF(FN_MC!Y222="","*",FN_MC!Y222)</f>
        <v>*</v>
      </c>
      <c r="C208" s="130">
        <f>IF(FN_MC!B222="","*",FN_MC!B222)</f>
        <v>45950</v>
      </c>
      <c r="D208" s="130" t="str">
        <f>IF(FN_MC!D222="","*",FN_MC!D222)</f>
        <v>V87</v>
      </c>
      <c r="E208" s="130" t="str">
        <f>IF(FN_MC!H222="","*",FN_MC!H222)</f>
        <v>TVI2</v>
      </c>
      <c r="F208" s="148" t="str">
        <f>IF(FN_MC!M222="","*",FN_MC!M222)</f>
        <v>TID-TVI</v>
      </c>
      <c r="G208" s="130" t="str">
        <f>IF(FN_MC!I222="","*",FN_MC!I222)</f>
        <v>TVI2</v>
      </c>
      <c r="H208" s="130" t="str">
        <f>IF(FN_MC!AB222="","*",FN_MC!AB222)</f>
        <v>FIXO</v>
      </c>
      <c r="I208" s="130" t="str">
        <f>IF(FN_MC!AC222="","*",FN_MC!AC222)</f>
        <v>-</v>
      </c>
      <c r="J208" s="131">
        <f>IF(FN_MC!AA222="","*",FN_MC!AA222)</f>
        <v>1</v>
      </c>
      <c r="K208" s="143">
        <f>IF(FN_MC!AD222="","*",FN_MC!AD222)</f>
        <v>0.29166666666666669</v>
      </c>
    </row>
    <row r="209" spans="2:11" s="132" customFormat="1" hidden="1">
      <c r="B209" s="129" t="str">
        <f>IF(FN_MC!Y223="","*",FN_MC!Y223)</f>
        <v>*</v>
      </c>
      <c r="C209" s="130">
        <f>IF(FN_MC!B223="","*",FN_MC!B223)</f>
        <v>45950</v>
      </c>
      <c r="D209" s="130" t="str">
        <f>IF(FN_MC!D223="","*",FN_MC!D223)</f>
        <v>W50</v>
      </c>
      <c r="E209" s="130" t="str">
        <f>IF(FN_MC!H223="","*",FN_MC!H223)</f>
        <v>TIN2</v>
      </c>
      <c r="F209" s="148" t="str">
        <f>IF(FN_MC!M223="","*",FN_MC!M223)</f>
        <v>TSP-TIN</v>
      </c>
      <c r="G209" s="130" t="str">
        <f>IF(FN_MC!I223="","*",FN_MC!I223)</f>
        <v>TIN2</v>
      </c>
      <c r="H209" s="130" t="str">
        <f>IF(FN_MC!AB223="","*",FN_MC!AB223)</f>
        <v>FIXO</v>
      </c>
      <c r="I209" s="130" t="str">
        <f>IF(FN_MC!AC223="","*",FN_MC!AC223)</f>
        <v>-</v>
      </c>
      <c r="J209" s="131" t="str">
        <f>IF(FN_MC!AA223="","*",FN_MC!AA223)</f>
        <v>2 (Eder + Alex Padula)</v>
      </c>
      <c r="K209" s="143">
        <f>IF(FN_MC!AD223="","*",FN_MC!AD223)</f>
        <v>0.35416666666666669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*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*</v>
      </c>
      <c r="C212" s="130">
        <f>IF(FN_MC!B226="","*",FN_MC!B226)</f>
        <v>45950</v>
      </c>
      <c r="D212" s="130" t="str">
        <f>IF(FN_MC!D226="","*",FN_MC!D226)</f>
        <v>V42</v>
      </c>
      <c r="E212" s="130" t="str">
        <f>IF(FN_MC!H226="","*",FN_MC!H226)</f>
        <v>ZGT1</v>
      </c>
      <c r="F212" s="148" t="str">
        <f>IF(FN_MC!M226="","*",FN_MC!M226)</f>
        <v>ZGT-ZXE</v>
      </c>
      <c r="G212" s="130" t="str">
        <f>IF(FN_MC!I226="","*",FN_MC!I226)</f>
        <v>ZGT1</v>
      </c>
      <c r="H212" s="130" t="str">
        <f>IF(FN_MC!AB226="","*",FN_MC!AB226)</f>
        <v>FIXO</v>
      </c>
      <c r="I212" s="130" t="str">
        <f>IF(FN_MC!AC226="","*",FN_MC!AC226)</f>
        <v>ACIONAMENTO</v>
      </c>
      <c r="J212" s="131">
        <f>IF(FN_MC!AA226="","*",FN_MC!AA226)</f>
        <v>1</v>
      </c>
      <c r="K212" s="143">
        <f>IF(FN_MC!AD226="","*",FN_MC!AD226)</f>
        <v>0.22916666666666666</v>
      </c>
    </row>
    <row r="213" spans="2:11" s="132" customFormat="1" hidden="1">
      <c r="B213" s="129" t="str">
        <f>IF(FN_MC!Y227="","*",FN_MC!Y227)</f>
        <v>*</v>
      </c>
      <c r="C213" s="130">
        <f>IF(FN_MC!B227="","*",FN_MC!B227)</f>
        <v>45950</v>
      </c>
      <c r="D213" s="130" t="str">
        <f>IF(FN_MC!D227="","*",FN_MC!D227)</f>
        <v>W94</v>
      </c>
      <c r="E213" s="130" t="str">
        <f>IF(FN_MC!H227="","*",FN_MC!H227)</f>
        <v>PSG</v>
      </c>
      <c r="F213" s="148" t="str">
        <f>IF(FN_MC!M227="","*",FN_MC!M227)</f>
        <v>PAM-PSO</v>
      </c>
      <c r="G213" s="130" t="str">
        <f>IF(FN_MC!I227="","*",FN_MC!I227)</f>
        <v>PPS</v>
      </c>
      <c r="H213" s="130" t="str">
        <f>IF(FN_MC!AB227="","*",FN_MC!AB227)</f>
        <v>FIXO</v>
      </c>
      <c r="I213" s="130" t="str">
        <f>IF(FN_MC!AC227="","*",FN_MC!AC227)</f>
        <v>-</v>
      </c>
      <c r="J213" s="131">
        <f>IF(FN_MC!AA227="","*",FN_MC!AA227)</f>
        <v>1</v>
      </c>
      <c r="K213" s="143">
        <f>IF(FN_MC!AD227="","*",FN_MC!AD227)</f>
        <v>0.41666666666666669</v>
      </c>
    </row>
    <row r="214" spans="2:11" s="132" customFormat="1" hidden="1">
      <c r="B214" s="129" t="str">
        <f>IF(FN_MC!Y228="","*",FN_MC!Y228)</f>
        <v>*</v>
      </c>
      <c r="C214" s="130">
        <f>IF(FN_MC!B228="","*",FN_MC!B228)</f>
        <v>45950</v>
      </c>
      <c r="D214" s="130" t="str">
        <f>IF(FN_MC!D228="","*",FN_MC!D228)</f>
        <v>LEÔNCIO (TF-526)</v>
      </c>
      <c r="E214" s="130" t="str">
        <f>IF(FN_MC!H228="","*",FN_MC!H228)</f>
        <v>-</v>
      </c>
      <c r="F214" s="148" t="str">
        <f>IF(FN_MC!M228="","*",FN_MC!M228)</f>
        <v>POU-K29</v>
      </c>
      <c r="G214" s="130" t="str">
        <f>IF(FN_MC!I228="","*",FN_MC!I228)</f>
        <v>-</v>
      </c>
      <c r="H214" s="130" t="str">
        <f>IF(FN_MC!AB228="","*",FN_MC!AB228)</f>
        <v>-</v>
      </c>
      <c r="I214" s="130" t="str">
        <f>IF(FN_MC!AC228="","*",FN_MC!AC228)</f>
        <v>-</v>
      </c>
      <c r="J214" s="131" t="str">
        <f>IF(FN_MC!AA228="","*",FN_MC!AA228)</f>
        <v>-</v>
      </c>
      <c r="K214" s="143" t="str">
        <f>IF(FN_MC!AD228="","*",FN_MC!AD228)</f>
        <v>-</v>
      </c>
    </row>
    <row r="215" spans="2:11" s="132" customFormat="1" hidden="1">
      <c r="B215" s="129" t="str">
        <f>IF(FN_MC!Y229="","*",FN_MC!Y229)</f>
        <v>*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*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*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*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*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*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*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*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*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*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*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*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*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*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*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*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*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*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*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*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*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*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*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*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*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*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*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*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*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*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*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*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*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*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*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*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*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*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*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*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*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*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*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*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2025-10-17T17:59:00Z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