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609" documentId="120_S{118792C3-22EF-5104-A093-F22BFE3913F3}" xr6:coauthVersionLast="47" xr6:coauthVersionMax="47" xr10:uidLastSave="{46B054EC-A5B5-41FB-9253-FACEE20BB7B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7" i="1" l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H39" i="1" a="1"/>
  <c r="H39" i="1" s="1"/>
  <c r="N38" i="1" a="1"/>
  <c r="N38" i="1" s="1"/>
  <c r="M38" i="1" a="1"/>
  <c r="M38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AI10" i="1"/>
  <c r="BB10" i="1" s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S27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Y33" i="1"/>
  <c r="BQ33" i="1" s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Y32" i="1"/>
  <c r="BQ32" i="1" s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 a="1"/>
  <c r="BE9" i="1"/>
  <c r="BF9" i="1"/>
  <c r="BG9" i="1"/>
  <c r="BQ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36" i="1"/>
  <c r="BQ42" i="1"/>
  <c r="BQ43" i="1"/>
  <c r="BQ44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36" i="1" a="1"/>
  <c r="M36" i="1"/>
  <c r="K33" i="11" s="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 s="1"/>
  <c r="M510" i="1" a="1"/>
  <c r="M510" i="1" s="1"/>
  <c r="M511" i="1" a="1"/>
  <c r="M511" i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/>
  <c r="M529" i="1" a="1"/>
  <c r="M529" i="1"/>
  <c r="M530" i="1" a="1"/>
  <c r="M530" i="1" s="1"/>
  <c r="M531" i="1" a="1"/>
  <c r="M531" i="1"/>
  <c r="M532" i="1" a="1"/>
  <c r="M532" i="1"/>
  <c r="M533" i="1" a="1"/>
  <c r="M533" i="1" s="1"/>
  <c r="M534" i="1" a="1"/>
  <c r="M534" i="1"/>
  <c r="M535" i="1" a="1"/>
  <c r="M535" i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N36" i="1" a="1"/>
  <c r="N36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7" i="1"/>
  <c r="R34" i="11" s="1"/>
  <c r="R38" i="1"/>
  <c r="R35" i="11" s="1"/>
  <c r="R39" i="1"/>
  <c r="R36" i="11" s="1"/>
  <c r="R40" i="1"/>
  <c r="R37" i="11" s="1"/>
  <c r="R41" i="1"/>
  <c r="R38" i="11" s="1"/>
  <c r="R42" i="1"/>
  <c r="R43" i="1"/>
  <c r="R44" i="1"/>
  <c r="R45" i="1"/>
  <c r="R42" i="11" s="1"/>
  <c r="R46" i="1"/>
  <c r="R43" i="11" s="1"/>
  <c r="R47" i="1"/>
  <c r="R44" i="11" s="1"/>
  <c r="R48" i="1"/>
  <c r="R49" i="1"/>
  <c r="R50" i="1"/>
  <c r="R47" i="11" s="1"/>
  <c r="R51" i="1"/>
  <c r="R48" i="11" s="1"/>
  <c r="R52" i="1"/>
  <c r="R53" i="1"/>
  <c r="R50" i="11" s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11" i="1"/>
  <c r="AM514" i="1"/>
  <c r="AM517" i="1"/>
  <c r="AM520" i="1"/>
  <c r="AM523" i="1"/>
  <c r="AM526" i="1"/>
  <c r="AM528" i="1"/>
  <c r="AM529" i="1"/>
  <c r="AM531" i="1"/>
  <c r="AM532" i="1"/>
  <c r="AM534" i="1"/>
  <c r="AM535" i="1"/>
  <c r="AM539" i="1"/>
  <c r="AM542" i="1"/>
  <c r="AM548" i="1"/>
  <c r="AM551" i="1"/>
  <c r="AM557" i="1"/>
  <c r="AM560" i="1"/>
  <c r="AM566" i="1"/>
  <c r="AM569" i="1"/>
  <c r="AM575" i="1"/>
  <c r="AM578" i="1"/>
  <c r="AM584" i="1"/>
  <c r="AM587" i="1"/>
  <c r="AM593" i="1"/>
  <c r="AM596" i="1"/>
  <c r="AM602" i="1"/>
  <c r="AM605" i="1"/>
  <c r="AM611" i="1"/>
  <c r="AM614" i="1"/>
  <c r="AM636" i="1"/>
  <c r="AM645" i="1"/>
  <c r="AM663" i="1"/>
  <c r="AM672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AY44" i="1"/>
  <c r="AY45" i="1"/>
  <c r="BQ45" i="1" s="1"/>
  <c r="AY46" i="1"/>
  <c r="BQ46" i="1" s="1"/>
  <c r="AY47" i="1"/>
  <c r="BQ47" i="1" s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4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D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E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L502" i="11"/>
  <c r="L503" i="11"/>
  <c r="K504" i="11"/>
  <c r="L504" i="11"/>
  <c r="L505" i="11"/>
  <c r="L506" i="11"/>
  <c r="K507" i="11"/>
  <c r="L508" i="11"/>
  <c r="L509" i="11"/>
  <c r="K510" i="11"/>
  <c r="L510" i="11"/>
  <c r="L511" i="11"/>
  <c r="L512" i="11"/>
  <c r="K513" i="11"/>
  <c r="L513" i="11"/>
  <c r="L514" i="11"/>
  <c r="L515" i="11"/>
  <c r="K516" i="11"/>
  <c r="L517" i="11"/>
  <c r="L518" i="11"/>
  <c r="K519" i="11"/>
  <c r="L520" i="11"/>
  <c r="K521" i="11"/>
  <c r="L521" i="11"/>
  <c r="K522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764" i="1" l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<sst xmlns="http://schemas.openxmlformats.org/spreadsheetml/2006/main" count="4695" uniqueCount="1211">
  <si>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</si>
  <si>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</si>
  <si>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</si>
  <si>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</si>
  <si>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</si>
  <si>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</si>
  <si>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</si>
  <si>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</si>
  <si>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</si>
  <si>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</si>
  <si>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</si>
  <si>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</si>
  <si>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</si>
  <si>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</si>
  <si>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</si>
  <si>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</si>
  <si>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</si>
  <si>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</si>
  <si>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</si>
  <si>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</si>
  <si>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</si>
  <si>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</si>
  <si>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</si>
  <si>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</si>
  <si>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</si>
  <si>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</si>
  <si>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</si>
  <si>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</si>
  <si>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</si>
  <si>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</si>
  <si>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</si>
  <si>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</si>
  <si>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</si>
  <si>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</si>
  <si>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</si>
  <si>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</si>
  <si>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</si>
  <si>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</si>
  <si>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</si>
  <si>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</si>
  <si>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</si>
  <si>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</si>
  <si>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</si>
  <si>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</si>
  <si>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</si>
  <si>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</si>
  <si>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</si>
  <si>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</si>
  <si>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</si>
  <si>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</si>
  <si>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</si>
  <si>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</si>
  <si>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</si>
  <si>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</si>
  <si>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</si>
  <si>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</si>
  <si>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</si>
  <si>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</si>
  <si>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</si>
  <si>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</si>
  <si>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</si>
  <si>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</si>
  <si>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</si>
  <si>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</si>
  <si>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</si>
  <si>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</si>
  <si>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</si>
  <si>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</si>
  <si>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</si>
  <si>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</si>
  <si>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</si>
  <si>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</si>
  <si>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</si>
  <si>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</si>
  <si>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</si>
  <si>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</si>
  <si>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</si>
  <si>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</si>
  <si>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</si>
  <si>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</si>
  <si>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</si>
  <si>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</si>
  <si>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</si>
  <si>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</si>
  <si>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</si>
  <si>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</si>
  <si>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</si>
  <si>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</si>
  <si>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</si>
  <si>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</si>
  <si>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</si>
  <si>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</si>
  <si>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</si>
  <si>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</si>
  <si>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</si>
  <si>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</si>
  <si>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</si>
  <si>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</si>
  <si>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</si>
  <si>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</si>
  <si>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</si>
  <si>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</si>
  <si>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</si>
  <si>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</si>
  <si>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</si>
  <si>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</si>
  <si>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</si>
  <si>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</si>
  <si>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</si>
  <si>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</si>
  <si>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</si>
  <si>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</si>
  <si>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</si>
  <si>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</si>
  <si>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</si>
  <si>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</si>
  <si>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</si>
  <si>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</si>
  <si>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</si>
  <si>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</si>
  <si>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</si>
  <si>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</si>
  <si>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</si>
  <si>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</si>
  <si>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</si>
  <si>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</si>
  <si>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</si>
  <si>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</si>
  <si>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</si>
  <si>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</si>
  <si>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</si>
  <si>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</si>
  <si>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</si>
  <si>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</si>
  <si>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</si>
  <si>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</si>
  <si>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</si>
  <si>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</si>
  <si>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</si>
  <si>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</si>
  <si>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</si>
  <si>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</si>
  <si>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</si>
  <si>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</si>
  <si>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</si>
  <si>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</si>
  <si>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</si>
  <si>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</si>
  <si>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</si>
  <si>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</si>
  <si>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</si>
  <si>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</si>
  <si>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</si>
  <si>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</si>
  <si>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</si>
  <si>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</si>
  <si>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</si>
  <si>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</si>
  <si>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</si>
  <si>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</si>
  <si>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</si>
  <si>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</si>
  <si>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</si>
  <si>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</si>
  <si>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</si>
  <si>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</si>
  <si>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</si>
  <si>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</si>
  <si>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</si>
  <si>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</si>
  <si>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</si>
  <si>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</si>
  <si>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</si>
  <si>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</si>
  <si>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</si>
  <si>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</si>
  <si>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</si>
  <si>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</si>
  <si>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</si>
  <si>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</si>
  <si>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</si>
  <si>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</si>
  <si>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</si>
  <si>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</si>
  <si>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</si>
  <si>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</si>
  <si>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</si>
  <si>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</si>
  <si>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</si>
  <si>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</si>
  <si>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</si>
  <si>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</si>
  <si>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</si>
  <si>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</si>
  <si>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</si>
  <si>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</si>
  <si>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</si>
  <si>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</si>
  <si>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</si>
  <si>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</si>
  <si>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</si>
  <si>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</si>
  <si>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</si>
  <si>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</si>
  <si>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</si>
  <si>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</si>
  <si>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</si>
  <si>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</si>
  <si>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</si>
  <si>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</si>
  <si>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</si>
  <si>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</si>
  <si>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</si>
  <si>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</si>
  <si>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</si>
  <si>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</si>
  <si>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</si>
  <si>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</si>
  <si>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</si>
  <si>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</si>
  <si>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</si>
  <si>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</si>
  <si>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</si>
  <si>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</si>
  <si>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</si>
  <si>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</si>
  <si>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</si>
  <si>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</si>
  <si>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</si>
  <si>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</si>
  <si>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</si>
  <si>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</si>
  <si>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</si>
  <si>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</si>
  <si>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</si>
  <si>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</si>
  <si>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</si>
  <si>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</si>
  <si>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</si>
  <si>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</si>
  <si>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</si>
  <si>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</si>
  <si>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</si>
  <si>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</si>
  <si>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</si>
  <si>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</si>
  <si>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</si>
  <si>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</si>
  <si>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</si>
  <si>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</si>
  <si>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</si>
  <si>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</si>
  <si>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</si>
  <si>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</si>
  <si>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</si>
  <si>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</si>
  <si>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</si>
  <si>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</si>
  <si>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</si>
  <si>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</si>
  <si>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</si>
  <si>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</si>
  <si>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</si>
  <si>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</si>
  <si>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</si>
  <si>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</si>
  <si>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</si>
  <si>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</si>
  <si>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</si>
  <si>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</si>
  <si>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</si>
  <si>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</si>
  <si>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</si>
  <si>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</si>
  <si>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</si>
  <si>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</si>
  <si>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</si>
  <si>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</si>
  <si>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</si>
  <si>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</si>
  <si>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</si>
  <si>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</si>
  <si>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</si>
  <si>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</si>
  <si>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</si>
  <si>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</si>
  <si>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</si>
  <si>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</si>
  <si>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</si>
  <si>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</si>
  <si>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</si>
  <si>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</si>
  <si>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</si>
  <si>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</si>
  <si>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</si>
  <si>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</si>
  <si>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</si>
  <si>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</si>
  <si>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</si>
  <si>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</si>
  <si>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</si>
  <si>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</si>
  <si>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</si>
  <si>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</si>
  <si>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</si>
  <si>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</si>
  <si>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</si>
  <si>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</si>
  <si>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</si>
  <si>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</si>
  <si>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</si>
  <si>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</si>
  <si>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</si>
  <si>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</si>
  <si>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</si>
  <si>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</si>
  <si>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</si>
  <si>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</si>
  <si>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</si>
  <si>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</si>
  <si>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</si>
  <si>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</si>
  <si>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</si>
  <si>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</si>
  <si>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</si>
  <si>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</si>
  <si>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</si>
  <si>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</si>
  <si>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</si>
  <si>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</si>
  <si>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</si>
  <si>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</si>
  <si>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</si>
  <si>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</si>
  <si>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</si>
  <si>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</si>
  <si>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</si>
  <si>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</si>
  <si>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</si>
  <si>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</si>
  <si>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</si>
  <si>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</si>
  <si>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</si>
  <si>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</si>
  <si>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</si>
  <si>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</si>
  <si>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</si>
  <si>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</si>
  <si>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</si>
  <si>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</si>
  <si>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</si>
  <si>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</si>
  <si>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</si>
  <si>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</si>
  <si>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</si>
  <si>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</si>
  <si>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</si>
  <si>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</si>
  <si>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</si>
  <si>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</si>
  <si>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</si>
  <si>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</si>
  <si>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</si>
  <si>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</si>
  <si>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</si>
  <si>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</si>
  <si>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</si>
  <si>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</si>
  <si>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</si>
  <si>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</si>
  <si>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</si>
  <si>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</si>
  <si>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</si>
  <si>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</si>
  <si>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</si>
  <si>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</si>
  <si>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</si>
  <si>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</si>
  <si>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</si>
  <si>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</si>
  <si>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</si>
  <si>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</si>
  <si>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</si>
  <si>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</si>
  <si>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</si>
  <si>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</si>
  <si>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</si>
  <si>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</si>
  <si>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</si>
  <si>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</si>
  <si>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</si>
  <si>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</si>
  <si>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</si>
  <si>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</si>
  <si>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</si>
  <si>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</si>
  <si>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</si>
  <si>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</si>
  <si>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</si>
  <si>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</si>
  <si>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</si>
  <si>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</si>
  <si>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</si>
  <si>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</si>
  <si>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</si>
  <si>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</si>
  <si>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</si>
  <si>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</si>
  <si>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</si>
  <si>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</si>
  <si>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</si>
  <si>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</si>
  <si>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</si>
  <si>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</si>
  <si>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</si>
  <si>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</si>
  <si>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</si>
  <si>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</si>
  <si>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</si>
  <si>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</si>
  <si>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</si>
  <si>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</si>
  <si>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</si>
  <si>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</si>
  <si>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</si>
  <si>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</si>
  <si>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</si>
  <si>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</si>
  <si>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</si>
  <si>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</si>
  <si>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</si>
  <si>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</si>
  <si>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</si>
  <si>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</si>
  <si>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</si>
  <si>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</si>
  <si>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</si>
  <si>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</si>
  <si>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</si>
  <si>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</si>
  <si>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</si>
  <si>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</si>
  <si>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</si>
  <si>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</si>
  <si>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</si>
  <si>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</si>
  <si>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</si>
  <si>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</si>
  <si>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</si>
  <si>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</si>
  <si>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</si>
  <si>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</si>
  <si>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</si>
  <si>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</si>
  <si>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</si>
  <si>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</si>
  <si>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</si>
  <si>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</si>
  <si>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</si>
  <si>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</si>
  <si>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</si>
  <si>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</si>
  <si>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</si>
  <si>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</si>
  <si>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</si>
  <si>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</si>
  <si>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</si>
  <si>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</si>
  <si>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</si>
  <si>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</si>
  <si>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</si>
  <si>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</si>
  <si>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</si>
  <si>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</si>
  <si>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</si>
  <si>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</si>
  <si>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</si>
  <si>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</si>
  <si>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</si>
  <si>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</si>
  <si>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</si>
  <si>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</si>
  <si>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</si>
  <si>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</si>
  <si>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</si>
  <si>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</si>
  <si>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</si>
  <si>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</si>
  <si>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</si>
  <si>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</si>
  <si>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</si>
  <si>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</si>
  <si>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</si>
  <si>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</si>
  <si>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</si>
  <si>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</si>
  <si>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</si>
  <si>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</si>
  <si>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</si>
  <si>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</si>
  <si>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</si>
  <si>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</si>
  <si>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</si>
  <si>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</si>
  <si>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</si>
  <si>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</si>
  <si>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</si>
  <si>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</si>
  <si>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</si>
  <si>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</si>
  <si>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</si>
  <si>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</si>
  <si>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</si>
  <si>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</si>
  <si>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</si>
  <si>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</si>
  <si>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</si>
  <si>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</si>
  <si>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</si>
  <si>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</si>
  <si>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</si>
  <si>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</si>
  <si>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</si>
  <si>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</si>
  <si>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</si>
  <si>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</si>
  <si>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</si>
  <si>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</si>
  <si>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</si>
  <si>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</si>
  <si>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</si>
  <si>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</si>
  <si>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</si>
  <si>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</si>
  <si>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</si>
  <si>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</si>
  <si>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</si>
  <si>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</si>
  <si>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</si>
  <si>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</si>
  <si>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</si>
  <si>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</si>
  <si>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</si>
  <si>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</si>
  <si>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</si>
  <si>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</si>
  <si>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</si>
  <si>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</si>
  <si>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</si>
  <si>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</si>
  <si>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</si>
  <si>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</si>
  <si>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</si>
  <si>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</si>
  <si>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</si>
  <si>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</si>
  <si>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</si>
  <si>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</si>
  <si>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</si>
  <si>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</si>
  <si>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</si>
  <si>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</si>
  <si>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</si>
  <si>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</si>
  <si>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</si>
  <si>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</si>
  <si>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</si>
  <si>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</si>
  <si>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</si>
  <si>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</si>
  <si>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</si>
  <si>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</si>
  <si>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</si>
  <si>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</si>
  <si>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</si>
  <si>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</si>
  <si>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</si>
  <si>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</si>
  <si>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</si>
  <si>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</si>
  <si>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</si>
  <si>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</si>
  <si>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</si>
  <si>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</si>
  <si>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</si>
  <si>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</si>
  <si>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</si>
  <si>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</si>
  <si>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</si>
  <si>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</si>
  <si>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</si>
  <si>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</si>
  <si>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</si>
  <si>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</si>
  <si>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</si>
  <si>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</si>
  <si>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</si>
  <si>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</si>
  <si>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</si>
  <si>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</si>
  <si>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</si>
  <si>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</si>
  <si>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</si>
  <si>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</si>
  <si>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</si>
  <si>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</si>
  <si>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</si>
  <si>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</si>
  <si>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</si>
  <si>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</si>
  <si>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</si>
  <si>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</si>
  <si>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</si>
  <si>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</si>
  <si>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</si>
  <si>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</si>
  <si>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</si>
  <si>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</si>
  <si>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</si>
  <si>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</si>
  <si>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</si>
  <si>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</si>
  <si>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</si>
  <si>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</si>
  <si>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</si>
  <si>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</si>
  <si>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</si>
  <si>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</si>
  <si>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</si>
  <si>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</si>
  <si>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</si>
  <si>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</si>
  <si>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</si>
  <si>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</si>
  <si>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</si>
  <si>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</si>
  <si>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</si>
  <si>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</si>
  <si>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</si>
  <si>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</si>
  <si>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</si>
  <si>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</si>
  <si>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</si>
  <si>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</si>
  <si>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</si>
  <si>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</si>
  <si>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</si>
  <si>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</si>
  <si>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</si>
  <si>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</si>
  <si>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</si>
  <si>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</si>
  <si>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</si>
  <si>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</si>
  <si>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</si>
  <si>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</si>
  <si>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</si>
  <si>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</si>
  <si>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</si>
  <si>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</si>
  <si>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</si>
  <si>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</si>
  <si>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</si>
  <si>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</si>
  <si>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</si>
  <si>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</si>
  <si>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</si>
  <si>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</si>
  <si>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</si>
  <si>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</si>
  <si>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</si>
  <si>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</si>
  <si>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</si>
  <si>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</si>
  <si>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</si>
  <si>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</si>
  <si>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</si>
  <si>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</si>
  <si>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</si>
  <si>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</si>
  <si>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</si>
  <si>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</si>
  <si>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</si>
  <si>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</si>
  <si>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</si>
  <si>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</si>
  <si>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</si>
  <si>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</si>
  <si>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</si>
  <si>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</si>
  <si>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</si>
  <si>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</si>
  <si>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</si>
  <si>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</si>
  <si>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</si>
  <si>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</si>
  <si>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</si>
  <si>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</si>
  <si>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</si>
  <si>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</si>
  <si>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</si>
  <si>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</si>
  <si>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</si>
  <si>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</si>
  <si>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</si>
  <si>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</si>
  <si>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</si>
  <si>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</si>
  <si>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</si>
  <si>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</si>
  <si>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</si>
  <si>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</si>
  <si>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</si>
  <si>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</si>
  <si>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</si>
  <si>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</si>
  <si>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</si>
  <si>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</si>
  <si>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</si>
  <si>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</si>
  <si>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</si>
  <si>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</si>
  <si>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</si>
  <si>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</si>
  <si>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</si>
  <si>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</si>
  <si>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</si>
  <si>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</si>
  <si>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</si>
  <si>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</si>
  <si>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</si>
  <si>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</si>
  <si>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</si>
  <si>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</si>
  <si>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</si>
  <si>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</si>
  <si>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</si>
  <si>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</si>
  <si>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</si>
  <si>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</si>
  <si>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</si>
  <si>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</si>
  <si>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</si>
  <si>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</si>
  <si>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</si>
  <si>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</si>
  <si>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</si>
  <si>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</si>
  <si>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</si>
  <si>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</si>
  <si>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</si>
  <si>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</si>
  <si>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</si>
  <si>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</si>
  <si>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</si>
  <si>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</si>
  <si>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</si>
  <si>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</si>
  <si>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</si>
  <si>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</si>
  <si>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</si>
  <si>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</si>
  <si>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</si>
  <si>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</si>
  <si>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</si>
  <si>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</si>
  <si>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</si>
  <si>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</si>
  <si>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</si>
  <si>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</si>
  <si>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</si>
  <si>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</si>
  <si>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</si>
  <si>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</si>
  <si>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</si>
  <si>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</si>
  <si>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</si>
  <si>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</si>
  <si>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</si>
  <si>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</si>
  <si>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</si>
  <si>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</si>
  <si>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</si>
  <si>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</si>
  <si>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</si>
  <si>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</si>
  <si>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</si>
  <si>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</si>
  <si>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</si>
  <si>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</si>
  <si>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</si>
  <si>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</si>
  <si>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</si>
  <si>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</si>
  <si>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</si>
  <si>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</si>
  <si>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</si>
  <si>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</si>
  <si>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</si>
  <si>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</si>
  <si>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</si>
  <si>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</si>
  <si>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</si>
  <si>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</si>
  <si>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</si>
  <si>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</si>
  <si>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</si>
  <si>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</si>
  <si>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</si>
  <si>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</si>
  <si>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</si>
  <si>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</si>
  <si>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</si>
  <si>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</si>
  <si>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</si>
  <si>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</si>
  <si>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</si>
  <si>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</si>
  <si>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</si>
  <si>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</si>
  <si>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</si>
  <si>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</si>
  <si>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</si>
  <si>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</si>
  <si>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</si>
  <si>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</si>
  <si>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</si>
  <si>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</si>
  <si>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</si>
  <si>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</si>
  <si>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</si>
  <si>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</si>
  <si>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</si>
  <si>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</si>
  <si>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</si>
  <si>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</si>
  <si>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</si>
  <si>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</si>
  <si>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</si>
  <si>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</si>
  <si>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</si>
  <si>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</si>
  <si>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</si>
  <si>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</si>
  <si>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</si>
  <si>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</si>
  <si>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</si>
  <si>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</si>
  <si>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</si>
  <si>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</si>
  <si>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</si>
  <si>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</si>
  <si>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</si>
  <si>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</si>
  <si>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</si>
  <si>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</si>
  <si>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</si>
  <si>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</si>
  <si>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</si>
  <si>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</si>
  <si>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</si>
  <si>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</si>
  <si>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</si>
  <si>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</si>
  <si>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</si>
  <si>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</si>
  <si>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</si>
  <si>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</si>
  <si>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</si>
  <si>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</si>
  <si>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</si>
  <si>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</si>
  <si>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</si>
  <si>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</si>
  <si>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</si>
  <si>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</si>
  <si>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</si>
  <si>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</si>
  <si>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</si>
  <si>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</si>
  <si>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</si>
  <si>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</si>
  <si>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</si>
  <si>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</si>
  <si>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</si>
  <si>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</si>
  <si>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</si>
  <si>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</si>
  <si>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</si>
  <si>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</si>
  <si>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</si>
  <si>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</si>
  <si>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</si>
  <si>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</si>
  <si>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</si>
  <si>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</si>
  <si>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</si>
  <si>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</si>
  <si>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</si>
  <si>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</si>
  <si>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</si>
  <si>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</si>
  <si>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</si>
  <si>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</si>
  <si>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</si>
  <si>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</si>
  <si>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</si>
  <si>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</si>
  <si>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</si>
  <si>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</si>
  <si>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</si>
  <si>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</si>
  <si>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</si>
  <si>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</si>
  <si>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</si>
  <si>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</si>
  <si>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</si>
  <si>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</si>
  <si>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</si>
  <si>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</si>
  <si>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</si>
  <si>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</si>
  <si>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</si>
  <si>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</si>
  <si>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</si>
  <si>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</si>
  <si>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</si>
  <si>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</si>
  <si>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</si>
  <si>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</si>
  <si>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</si>
  <si>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</si>
  <si>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</si>
  <si>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</si>
  <si>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</si>
  <si>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</si>
  <si>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</si>
  <si>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</si>
  <si>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</si>
  <si>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</si>
  <si>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</si>
  <si>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</si>
  <si>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</si>
  <si>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</si>
  <si>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</si>
  <si>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</si>
  <si>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</si>
  <si>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</si>
  <si>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</si>
  <si>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</si>
  <si>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</si>
  <si>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</si>
  <si>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</si>
  <si>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</si>
  <si>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</si>
  <si>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</si>
  <si>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</si>
  <si>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</si>
  <si>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</si>
  <si>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</si>
  <si>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</si>
  <si>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</si>
  <si>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</si>
  <si>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</si>
  <si>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</si>
  <si>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</si>
  <si>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</si>
  <si>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</si>
  <si>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</si>
  <si>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</si>
  <si>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</si>
  <si>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</si>
  <si>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</si>
  <si>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</si>
  <si>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</si>
  <si>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</si>
  <si>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</si>
  <si>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</si>
  <si>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</si>
  <si>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</si>
  <si>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</si>
  <si>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</si>
  <si>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</si>
  <si>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</si>
  <si>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</si>
  <si>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</si>
  <si>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</si>
  <si>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</si>
  <si>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</si>
  <si>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</si>
  <si>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</si>
  <si>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</si>
  <si>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</si>
  <si>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</si>
  <si>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</si>
  <si>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</si>
  <si>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</si>
  <si>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</si>
  <si>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</si>
  <si>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</si>
  <si>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</si>
  <si>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</si>
  <si>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</si>
  <si>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</si>
  <si>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</si>
  <si>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</si>
  <si>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</si>
  <si>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</si>
  <si>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</si>
  <si>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</si>
  <si>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</si>
  <si>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</si>
  <si>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</si>
  <si>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</si>
  <si>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</si>
  <si>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</si>
  <si>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</si>
  <si>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</si>
  <si>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</si>
  <si>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</si>
  <si>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</si>
  <si>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</si>
  <si>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</si>
  <si>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</si>
  <si>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</si>
  <si>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</si>
  <si>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</si>
  <si>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</si>
  <si>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</si>
  <si>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</si>
  <si>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</si>
  <si>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</si>
  <si>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</si>
  <si>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</si>
  <si>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</si>
  <si>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</si>
  <si>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</si>
  <si>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</si>
  <si>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</si>
  <si>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</si>
  <si>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</si>
  <si>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</si>
  <si>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</si>
  <si>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</si>
  <si>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</si>
  <si>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</si>
  <si>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</si>
  <si>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</si>
  <si>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</si>
  <si>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</si>
  <si>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</si>
  <si>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</si>
  <si>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</si>
  <si>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</si>
  <si>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</si>
  <si>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</si>
  <si>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</si>
  <si>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</si>
  <si>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</si>
  <si>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</si>
  <si>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</si>
  <si>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</si>
  <si>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</si>
  <si>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</si>
  <si>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</si>
  <si>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</si>
  <si>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</si>
  <si>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</si>
  <si>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</si>
  <si>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</si>
  <si>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</si>
  <si>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</si>
  <si>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</si>
  <si>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</si>
  <si>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</si>
  <si>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</si>
  <si>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</si>
  <si>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</si>
  <si>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</si>
  <si>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</si>
  <si>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</si>
  <si>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</si>
  <si>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</si>
  <si>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</si>
  <si>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</si>
  <si>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</si>
  <si>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</si>
  <si>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</si>
  <si>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</si>
  <si>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</si>
  <si>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</si>
  <si>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</si>
  <si>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</si>
  <si>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</si>
  <si>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</si>
  <si>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</si>
  <si>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</si>
  <si>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</si>
  <si>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</si>
  <si>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</si>
  <si>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</si>
  <si>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</si>
  <si>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</si>
  <si>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</si>
  <si>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</si>
  <si>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</si>
  <si>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</si>
  <si>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</si>
  <si>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</si>
  <si>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</si>
  <si>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</si>
  <si>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</si>
  <si>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</si>
  <si>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</si>
  <si>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</si>
  <si>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</si>
  <si>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</si>
  <si>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</si>
  <si>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</si>
  <si>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</si>
  <si>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</si>
  <si>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</si>
  <si>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</si>
  <si>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</si>
  <si>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</si>
  <si>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</si>
  <si>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</si>
  <si>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</si>
  <si>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</si>
  <si>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</si>
  <si>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>VARRIÇÃO</t>
  </si>
  <si>
    <t xml:space="preserve"> Serviço de reguladora</t>
  </si>
  <si>
    <t>Não solicita MC1 / Não tem conduto.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</si>
  <si>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</si>
  <si>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</si>
  <si>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</si>
  <si>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</si>
  <si>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</si>
  <si>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</si>
  <si>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</si>
  <si>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</si>
  <si>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</si>
  <si>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</si>
  <si>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</si>
  <si>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</si>
  <si>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</si>
  <si>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</si>
  <si>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</si>
  <si>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</si>
  <si>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</si>
  <si>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</si>
  <si>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</si>
  <si>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</si>
  <si>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</si>
  <si>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</si>
  <si>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</si>
  <si>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</si>
  <si>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</si>
  <si>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</si>
  <si>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</si>
  <si>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</si>
  <si>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</si>
  <si>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</si>
  <si>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</si>
  <si>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</si>
  <si>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</si>
  <si>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</si>
  <si>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</si>
  <si>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</si>
  <si>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</si>
  <si>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</si>
  <si>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</si>
  <si>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</si>
  <si>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</si>
  <si>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</si>
  <si>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</si>
  <si>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</si>
  <si>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</si>
  <si>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</si>
  <si>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</si>
  <si>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</si>
  <si>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</si>
  <si>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</si>
  <si>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</si>
  <si>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</si>
  <si>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</si>
  <si>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</si>
  <si>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IGOR</t>
  </si>
  <si>
    <t>ZACZSW / ZAC1/ZNOZAC1</t>
  </si>
  <si>
    <t>Recolhimento de dormentes</t>
  </si>
  <si>
    <t>Fabio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</si>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</sst>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3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32" dataDxfId="431" headerRowBorderDxfId="429" tableBorderDxfId="430" totalsRowBorderDxfId="428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27"/>
    <tableColumn id="11" xr3:uid="{33520CA5-F846-4E76-93B5-CB06B5FE2FAB}" name="Coordenação Cod" dataDxfId="426"/>
    <tableColumn id="2" xr3:uid="{C84FE88F-829A-43C2-9585-F43A9E153FAA}" name="Coordenação" dataDxfId="425"/>
    <tableColumn id="3" xr3:uid="{CF353A97-A9EF-46B5-8824-245D2CB759D0}" name="Gerência" dataDxfId="424"/>
    <tableColumn id="4" xr3:uid="{062C67FE-0D06-4582-BA9C-B087681F34EC}" name="SUB" dataDxfId="423"/>
    <tableColumn id="5" xr3:uid="{1DF130D1-4D15-4DFF-8266-F1B81CAA897E}" name="KM Inicio" dataDxfId="422"/>
    <tableColumn id="6" xr3:uid="{A344A0E9-F964-4FE5-9EB0-2661309404E9}" name="KM Fim" dataDxfId="421"/>
    <tableColumn id="7" xr3:uid="{B0ED4DF3-274E-46B6-A2D1-0985F47224C1}" name="Trecho" dataDxfId="420"/>
    <tableColumn id="8" xr3:uid="{1DE44FFC-B2F5-4DE5-A7E5-915DA69A16F8}" name="SB" dataDxfId="419"/>
    <tableColumn id="9" xr3:uid="{7841069B-E29E-4A5E-B561-931B24D14782}" name="NOME SUB" dataDxfId="418"/>
    <tableColumn id="10" xr3:uid="{01B251F8-5EA1-4C87-81E3-9BD14100B544}" name="Trecho Coordenação" dataDxfId="41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16"/>
    <tableColumn id="8" xr3:uid="{98E82858-1ECA-4DB3-8AE4-BBB972FC487D}" name="CORRELATO" dataDxfId="4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3" t="s">
        <v>901</v>
      </c>
      <c r="E75" s="223" t="s">
        <v>718</v>
      </c>
      <c r="F75" s="223" t="s">
        <v>692</v>
      </c>
      <c r="G75" s="223" t="s">
        <v>701</v>
      </c>
      <c r="H75" s="223" t="s">
        <v>520</v>
      </c>
      <c r="I75" s="223">
        <v>1</v>
      </c>
      <c r="J75" s="224">
        <v>1</v>
      </c>
      <c r="K75" s="224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AZ30" activePane="topRight" state="frozen"/>
      <selection pane="topRight" activeCell="F19" sqref="F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65" t="s">
        <v>1021</v>
      </c>
      <c r="C1" s="266"/>
      <c r="D1" s="266"/>
      <c r="E1" s="3"/>
      <c r="F1" s="265" t="s">
        <v>1022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5"/>
      <c r="AI1" s="272" t="s">
        <v>1023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1024</v>
      </c>
      <c r="BI1" s="278"/>
      <c r="BJ1" s="278"/>
      <c r="BK1" s="279"/>
      <c r="BL1" s="5"/>
      <c r="BM1" s="269" t="s">
        <v>1025</v>
      </c>
      <c r="BN1" s="270"/>
      <c r="BO1" s="270"/>
      <c r="BP1" s="270"/>
      <c r="BQ1" s="270"/>
      <c r="BR1" s="270"/>
      <c r="BS1" s="271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72" t="s">
        <v>1026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1029</v>
      </c>
      <c r="AT2" s="273"/>
      <c r="AU2" s="273"/>
      <c r="AV2" s="273"/>
      <c r="AW2" s="273"/>
      <c r="AX2" s="273"/>
      <c r="AY2" s="276"/>
      <c r="AZ2" s="6"/>
      <c r="BA2" s="258" t="s">
        <v>1030</v>
      </c>
      <c r="BB2" s="262"/>
      <c r="BC2" s="272" t="s">
        <v>1027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58" t="s">
        <v>1031</v>
      </c>
      <c r="AJ3" s="262"/>
      <c r="AK3" s="258" t="s">
        <v>1032</v>
      </c>
      <c r="AL3" s="259"/>
      <c r="AM3" s="260"/>
      <c r="AN3" s="261"/>
      <c r="AO3" s="259"/>
      <c r="AP3" s="259"/>
      <c r="AQ3" s="262"/>
      <c r="AR3" s="65"/>
      <c r="AS3" s="263" t="s">
        <v>1038</v>
      </c>
      <c r="AT3" s="264"/>
      <c r="AU3" s="263" t="s">
        <v>1039</v>
      </c>
      <c r="AV3" s="264"/>
      <c r="AW3" s="263" t="s">
        <v>1040</v>
      </c>
      <c r="AX3" s="264"/>
      <c r="AY3" s="65" t="s">
        <v>1041</v>
      </c>
      <c r="AZ3" s="65"/>
      <c r="BA3" s="286"/>
      <c r="BB3" s="287"/>
      <c r="BC3" s="258" t="s">
        <v>1034</v>
      </c>
      <c r="BD3" s="259"/>
      <c r="BE3" s="259"/>
      <c r="BF3" s="262"/>
      <c r="BG3" s="64"/>
      <c r="BH3" s="280"/>
      <c r="BI3" s="281"/>
      <c r="BJ3" s="281"/>
      <c r="BK3" s="282"/>
      <c r="BL3" s="64"/>
      <c r="BM3" s="269" t="s">
        <v>1042</v>
      </c>
      <c r="BN3" s="270"/>
      <c r="BO3" s="270"/>
      <c r="BP3" s="271"/>
      <c r="BQ3" s="269" t="s">
        <v>841</v>
      </c>
      <c r="BR3" s="270"/>
      <c r="BS3" s="271"/>
      <c r="BT3" s="194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3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1" t="s">
        <v>1099</v>
      </c>
      <c r="BG5" s="193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3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39">
        <v>127</v>
      </c>
      <c r="F6" s="14" t="s">
        <v>874</v>
      </c>
      <c r="G6" s="175" t="str">
        <f>IF(D6="","*",VLOOKUP(F6,BS_ATIVIDADE[#Data],3,FALSE))</f>
        <v>SOLDA</v>
      </c>
      <c r="H6" s="198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0" t="str">
        <f>BS_CONTROLE[[#This Row],[Responsavel pelo boletim]]</f>
        <v>Jovanio</v>
      </c>
      <c r="BH6" s="18">
        <v>0</v>
      </c>
      <c r="BI6" s="18"/>
      <c r="BJ6" s="241" t="s">
        <v>1118</v>
      </c>
      <c r="BK6" s="241" t="s">
        <v>1118</v>
      </c>
      <c r="BL6" s="64"/>
      <c r="BM6" s="142" t="s">
        <v>552</v>
      </c>
      <c r="BN6" s="142" t="s">
        <v>552</v>
      </c>
      <c r="BO6" s="142" t="s">
        <v>552</v>
      </c>
      <c r="BP6" s="243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8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9">
        <v>276</v>
      </c>
      <c r="F7" s="227" t="s">
        <v>797</v>
      </c>
      <c r="G7" s="175" t="str">
        <f>IF(D7="","*",VLOOKUP(F7,BS_ATIVIDADE[#Data],3,FALSE))</f>
        <v>MECANIZAÇÃO - SOCADORA</v>
      </c>
      <c r="H7" s="198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7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0" t="str">
        <f>BS_CONTROLE[[#This Row],[Responsavel pelo boletim]]</f>
        <v>Saulo</v>
      </c>
      <c r="BH7" s="18">
        <v>0</v>
      </c>
      <c r="BI7" s="18"/>
      <c r="BJ7" s="241" t="s">
        <v>1121</v>
      </c>
      <c r="BK7" s="241" t="s">
        <v>1121</v>
      </c>
      <c r="BL7" s="64"/>
      <c r="BM7" s="142" t="s">
        <v>552</v>
      </c>
      <c r="BN7" s="142" t="s">
        <v>552</v>
      </c>
      <c r="BO7" s="142" t="s">
        <v>552</v>
      </c>
      <c r="BP7" s="243" t="s">
        <v>1121</v>
      </c>
      <c r="BQ7" s="20">
        <f t="shared" si="1"/>
        <v>0</v>
      </c>
      <c r="BR7" s="20">
        <f t="shared" si="2"/>
        <v>0</v>
      </c>
      <c r="BS7" s="248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39">
        <v>277</v>
      </c>
      <c r="F8" s="227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7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0" t="str">
        <f>BS_CONTROLE[[#This Row],[Responsavel pelo boletim]]</f>
        <v>Júlo Barbosa</v>
      </c>
      <c r="BH8" s="18">
        <v>0</v>
      </c>
      <c r="BI8" s="18"/>
      <c r="BJ8" s="241" t="s">
        <v>1124</v>
      </c>
      <c r="BK8" s="241" t="s">
        <v>1124</v>
      </c>
      <c r="BL8" s="64"/>
      <c r="BM8" s="142" t="s">
        <v>548</v>
      </c>
      <c r="BN8" s="142" t="s">
        <v>563</v>
      </c>
      <c r="BO8" s="142" t="s">
        <v>636</v>
      </c>
      <c r="BP8" s="243" t="s">
        <v>1124</v>
      </c>
      <c r="BQ8" s="20">
        <f>IF(OR(B8="",F8=""),"*",AY8/P8)</f>
        <v>0</v>
      </c>
      <c r="BR8" s="20">
        <f>IF(OR(B8="",F8=""),"*",BA8/Q8)</f>
        <v>0</v>
      </c>
      <c r="BS8" s="248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8">
        <v>5</v>
      </c>
      <c r="F9" s="225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/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*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0" t="str">
        <f>BS_CONTROLE[[#This Row],[Responsavel pelo boletim]]</f>
        <v>Fernanda</v>
      </c>
      <c r="BH9" s="18">
        <v>0</v>
      </c>
      <c r="BI9" s="18"/>
      <c r="BJ9" s="18" t="s">
        <v>1129</v>
      </c>
      <c r="BK9" s="241" t="s">
        <v>1129</v>
      </c>
      <c r="BL9" s="64"/>
      <c r="BM9" s="142" t="s">
        <v>552</v>
      </c>
      <c r="BN9" s="142" t="s">
        <v>552</v>
      </c>
      <c r="BO9" s="142" t="s">
        <v>552</v>
      </c>
      <c r="BP9" s="241" t="s">
        <v>1129</v>
      </c>
      <c r="BQ9" s="13">
        <f t="shared" si="1"/>
        <v>0</v>
      </c>
      <c r="BR9" s="20">
        <f t="shared" si="2"/>
        <v>0</v>
      </c>
      <c r="BS9" s="248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6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9"/>
      <c r="F10" s="140" t="s">
        <v>1130</v>
      </c>
      <c r="G10" s="9" t="e">
        <f>IF(D10="","*",VLOOKUP(F10,BS_ATIVIDADE[#Data],3,FALSE))</f>
        <v>#N/A</v>
      </c>
      <c r="H10" s="198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*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0" t="str">
        <f>BS_CONTROLE[[#This Row],[Responsavel pelo boletim]]</f>
        <v>Saulo</v>
      </c>
      <c r="BH10" s="18">
        <v>0</v>
      </c>
      <c r="BI10" s="18"/>
      <c r="BJ10" s="241" t="s">
        <v>1132</v>
      </c>
      <c r="BK10" s="241" t="s">
        <v>1132</v>
      </c>
      <c r="BL10" s="64"/>
      <c r="BM10" s="142"/>
      <c r="BN10" s="142"/>
      <c r="BO10" s="142"/>
      <c r="BP10" s="243"/>
      <c r="BQ10" s="20">
        <f>IF(OR(B10="",F10=""),"*",AY10/P10)</f>
        <v>0</v>
      </c>
      <c r="BR10" s="20">
        <f>IF(OR(B10="",F10=""),"*",BA10/Q10)</f>
        <v>0</v>
      </c>
      <c r="BS10" s="248" t="str">
        <f t="shared" ref="BS10" si="5">IF(BM10="","",SUBSTITUTE(BL10," ","")&amp;SUBSTITUTE(BM10," ",""))</f>
        <v/>
      </c>
      <c r="BT10" s="8" t="str">
        <f>IF(BN10="","",SUBSTITUTE(BM10," ","")&amp;SUBSTITUTE(BN10," ",""))</f>
        <v/>
      </c>
      <c r="BU10"/>
      <c r="BV10"/>
      <c r="BW10"/>
    </row>
    <row r="11" spans="1:75" ht="15" customHeight="1">
      <c r="A11" s="203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8">
        <v>5</v>
      </c>
      <c r="F11" s="225" t="s">
        <v>788</v>
      </c>
      <c r="G11" s="204" t="str">
        <f>IF(D11="","*",VLOOKUP(F11,BS_ATIVIDADE[#Data],3,FALSE))</f>
        <v>MECANIZAÇÃO - ESMERILHADORA</v>
      </c>
      <c r="H11" s="199" t="s">
        <v>1133</v>
      </c>
      <c r="I11" s="160" t="s">
        <v>1133</v>
      </c>
      <c r="J11" s="161">
        <v>73</v>
      </c>
      <c r="K11" s="161">
        <v>139</v>
      </c>
      <c r="L11" s="162">
        <v>106</v>
      </c>
      <c r="M11" s="161" t="s">
        <v>1134</v>
      </c>
      <c r="N11" s="161" t="s">
        <v>1134</v>
      </c>
      <c r="O11" s="205">
        <v>0.99930555555555556</v>
      </c>
      <c r="P11" s="205">
        <v>4.1666666666666664E-2</v>
      </c>
      <c r="Q11" s="162">
        <v>20000</v>
      </c>
      <c r="R11" s="206" t="str">
        <f>IFERROR(_xlfn.XLOOKUP(F11, BS_ATIVIDADE[ATIVIDADE],BS_ATIVIDADE[UNIDADE] ), "*")</f>
        <v>M</v>
      </c>
      <c r="S11" s="22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7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1135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8"/>
      <c r="AI11" s="225" t="s">
        <v>788</v>
      </c>
      <c r="AJ11" s="209" t="str">
        <f>IF(BS_CONTROLE[[#This Row],[Atividade]]=0, "-", BS_CONTROLE[[#This Row],[Atividade]])</f>
        <v>MECANIZAÇÃO - ESMERILHADORA</v>
      </c>
      <c r="AK11" s="210" t="str">
        <f>BS_CONTROLE[[#This Row],[Local - Partida]]</f>
        <v>ZPN</v>
      </c>
      <c r="AL11" s="210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3"/>
      <c r="AS11" s="213"/>
      <c r="AT11" s="213"/>
      <c r="AU11" s="226"/>
      <c r="AV11" s="226"/>
      <c r="AW11" s="214"/>
      <c r="AX11" s="214"/>
      <c r="AY11" s="215">
        <f>IF(D11="","*",IFERROR(IF(ISODD(COUNT(AS11:AX16)),"ERRO",SUM((AT11-AS11),(AV11-AU11),(AX11-AW11))),"ERRO"))</f>
        <v>0</v>
      </c>
      <c r="AZ11" s="216"/>
      <c r="BA11" s="217"/>
      <c r="BB11" s="206" t="str">
        <f>IFERROR(_xlfn.XLOOKUP(AI11, BS_ATIVIDADE[ATIVIDADE],BS_ATIVIDADE[UNIDADE] ), "*")</f>
        <v>M</v>
      </c>
      <c r="BC11" s="227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7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7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2" t="str">
        <f>BS_CONTROLE[[#This Row],[Responsavel pelo boletim]]</f>
        <v>Fernanda</v>
      </c>
      <c r="BG11" s="242" t="str">
        <f>BS_CONTROLE[[#This Row],[Responsavel pelo boletim]]</f>
        <v>Fernanda</v>
      </c>
      <c r="BH11" s="219"/>
      <c r="BI11" s="219"/>
      <c r="BJ11" s="219"/>
      <c r="BK11" s="241"/>
      <c r="BL11" s="64"/>
      <c r="BM11" s="142"/>
      <c r="BN11" s="142"/>
      <c r="BO11" s="142"/>
      <c r="BP11" s="243"/>
      <c r="BQ11" s="222" t="str">
        <f t="shared" si="1"/>
        <v>*</v>
      </c>
      <c r="BR11" s="228" t="str">
        <f t="shared" si="2"/>
        <v>*</v>
      </c>
      <c r="BS11" s="248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49"/>
      <c r="F12" s="140"/>
      <c r="G12" s="9"/>
      <c r="H12" s="198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40"/>
      <c r="BH12" s="18"/>
      <c r="BI12" s="18"/>
      <c r="BJ12" s="241"/>
      <c r="BK12" s="241"/>
      <c r="BL12" s="64"/>
      <c r="BM12" s="142"/>
      <c r="BN12" s="142"/>
      <c r="BO12" s="142"/>
      <c r="BP12" s="243"/>
      <c r="BQ12" s="20"/>
      <c r="BR12" s="20"/>
      <c r="BS12" s="248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7">
        <v>7</v>
      </c>
      <c r="F13" s="140"/>
      <c r="G13" s="175" t="str">
        <f>IF(D13="","*",VLOOKUP(F13,BS_ATIVIDADE[#Data],3,FALSE))</f>
        <v>*</v>
      </c>
      <c r="H13" s="198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0">
        <f>BS_CONTROLE[[#This Row],[Responsavel pelo boletim]]</f>
        <v>0</v>
      </c>
      <c r="BH13" s="18"/>
      <c r="BI13" s="18"/>
      <c r="BJ13" s="18"/>
      <c r="BK13" s="241"/>
      <c r="BL13" s="64"/>
      <c r="BM13" s="142"/>
      <c r="BN13" s="142"/>
      <c r="BO13" s="142"/>
      <c r="BP13" s="243"/>
      <c r="BQ13" s="13" t="str">
        <f t="shared" si="1"/>
        <v>*</v>
      </c>
      <c r="BR13" s="20" t="str">
        <f t="shared" si="2"/>
        <v>*</v>
      </c>
      <c r="BS13" s="248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7">
        <v>8</v>
      </c>
      <c r="F14" s="140" t="s">
        <v>881</v>
      </c>
      <c r="G14" s="175" t="str">
        <f>IF(D14="","*",VLOOKUP(F14,BS_ATIVIDADE[#Data],3,FALSE))</f>
        <v>TRILHO - SUBSTITUIÇÂO</v>
      </c>
      <c r="H14" s="198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1136</v>
      </c>
      <c r="W14" s="115" t="s">
        <v>1137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0" t="str">
        <f>BS_CONTROLE[[#This Row],[Responsavel pelo boletim]]</f>
        <v>Rafael</v>
      </c>
      <c r="BH14" s="18">
        <v>0</v>
      </c>
      <c r="BI14" s="18"/>
      <c r="BJ14" s="18" t="s">
        <v>1138</v>
      </c>
      <c r="BK14" s="241" t="s">
        <v>1138</v>
      </c>
      <c r="BL14" s="64"/>
      <c r="BM14" s="142" t="s">
        <v>542</v>
      </c>
      <c r="BN14" s="142" t="s">
        <v>570</v>
      </c>
      <c r="BO14" s="142" t="s">
        <v>621</v>
      </c>
      <c r="BP14" s="243" t="s">
        <v>1138</v>
      </c>
      <c r="BQ14" s="13">
        <f t="shared" si="1"/>
        <v>0</v>
      </c>
      <c r="BR14" s="20">
        <f t="shared" si="2"/>
        <v>0</v>
      </c>
      <c r="BS14" s="248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3"/>
      <c r="F15" s="225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1139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0" t="str">
        <f>BS_CONTROLE[[#This Row],[Responsavel pelo boletim]]</f>
        <v>Saulo</v>
      </c>
      <c r="BH15" s="18">
        <v>0</v>
      </c>
      <c r="BI15" s="18"/>
      <c r="BJ15" s="19" t="s">
        <v>1140</v>
      </c>
      <c r="BK15" s="19" t="s">
        <v>1140</v>
      </c>
      <c r="BL15" s="64"/>
      <c r="BM15" s="142" t="s">
        <v>552</v>
      </c>
      <c r="BN15" s="142" t="s">
        <v>552</v>
      </c>
      <c r="BO15" s="142" t="s">
        <v>552</v>
      </c>
      <c r="BP15" s="19" t="s">
        <v>1140</v>
      </c>
      <c r="BQ15" s="20">
        <f>IF(OR(B15="",F15=""),"*",AY15/P15)</f>
        <v>0</v>
      </c>
      <c r="BR15" s="20">
        <f>IF(OR(B15="",F15=""),"*",BA15/Q15)</f>
        <v>0</v>
      </c>
      <c r="BS15" s="248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0" t="s">
        <v>1016</v>
      </c>
      <c r="E16" s="237">
        <v>9</v>
      </c>
      <c r="F16" s="140" t="s">
        <v>874</v>
      </c>
      <c r="G16" s="175" t="str">
        <f>IF(D16="","*",VLOOKUP(F16,BS_ATIVIDADE[#Data],3,FALSE))</f>
        <v>SOLDA</v>
      </c>
      <c r="H16" s="198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1141</v>
      </c>
      <c r="W16" s="115" t="s">
        <v>1142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0" t="str">
        <f>BS_CONTROLE[[#This Row],[Responsavel pelo boletim]]</f>
        <v>Pedro</v>
      </c>
      <c r="BH16" s="18">
        <v>0</v>
      </c>
      <c r="BI16" s="18"/>
      <c r="BJ16" s="18" t="s">
        <v>1143</v>
      </c>
      <c r="BK16" s="241" t="s">
        <v>1143</v>
      </c>
      <c r="BL16" s="64"/>
      <c r="BM16" s="142" t="s">
        <v>548</v>
      </c>
      <c r="BN16" s="142" t="s">
        <v>563</v>
      </c>
      <c r="BO16" s="142" t="s">
        <v>636</v>
      </c>
      <c r="BP16" s="241" t="s">
        <v>1143</v>
      </c>
      <c r="BQ16" s="13">
        <f t="shared" si="1"/>
        <v>0</v>
      </c>
      <c r="BR16" s="20">
        <f t="shared" si="2"/>
        <v>0</v>
      </c>
      <c r="BS16" s="248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7">
        <v>10</v>
      </c>
      <c r="F17" s="140"/>
      <c r="G17" s="175" t="str">
        <f>IF(D17="","*",VLOOKUP(F17,BS_ATIVIDADE[#Data],3,FALSE))</f>
        <v>*</v>
      </c>
      <c r="H17" s="198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0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3"/>
      <c r="BQ17" s="13" t="str">
        <f t="shared" si="1"/>
        <v>*</v>
      </c>
      <c r="BR17" s="20" t="str">
        <f t="shared" si="2"/>
        <v>*</v>
      </c>
      <c r="BS17" s="247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7">
        <v>11</v>
      </c>
      <c r="F18" s="225"/>
      <c r="G18" s="175" t="str">
        <f>IF(D18="","*",VLOOKUP(F18,BS_ATIVIDADE[#Data],3,FALSE))</f>
        <v>*</v>
      </c>
      <c r="H18" s="198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0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3"/>
      <c r="BQ18" s="13" t="str">
        <f t="shared" si="1"/>
        <v>*</v>
      </c>
      <c r="BR18" s="20" t="str">
        <f t="shared" si="2"/>
        <v>*</v>
      </c>
      <c r="BS18" s="247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7">
        <v>12</v>
      </c>
      <c r="F19" s="140" t="s">
        <v>1144</v>
      </c>
      <c r="G19" s="175" t="str">
        <f>IF(D19="","*",VLOOKUP(F19,BS_ATIVIDADE[#Data],3,FALSE))</f>
        <v>*</v>
      </c>
      <c r="H19" s="198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0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3"/>
      <c r="BQ19" s="13" t="str">
        <f t="shared" si="1"/>
        <v>*</v>
      </c>
      <c r="BR19" s="20" t="str">
        <f t="shared" si="2"/>
        <v>*</v>
      </c>
      <c r="BS19" s="247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0" t="s">
        <v>1145</v>
      </c>
      <c r="E20" s="251"/>
      <c r="F20" s="252" t="s">
        <v>683</v>
      </c>
      <c r="G20" s="175" t="str">
        <f>IF(D20="","*",VLOOKUP(F20,BS_ATIVIDADE[#Data],3,FALSE))</f>
        <v>OUTROS</v>
      </c>
      <c r="H20" s="198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1146</v>
      </c>
      <c r="W20" s="115" t="s">
        <v>1147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2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0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3"/>
      <c r="BQ20" s="13" t="str">
        <f t="shared" si="1"/>
        <v>*</v>
      </c>
      <c r="BR20" s="20" t="str">
        <f t="shared" si="2"/>
        <v>*</v>
      </c>
      <c r="BS20" s="247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3"/>
      <c r="F21" s="225" t="s">
        <v>814</v>
      </c>
      <c r="G21" s="175" t="str">
        <f>IF(D21="","*",VLOOKUP(F21,BS_ATIVIDADE[#Data],3,FALSE))</f>
        <v>MODERNIZAÇÃO</v>
      </c>
      <c r="H21" s="198" t="s">
        <v>1148</v>
      </c>
      <c r="I21" s="198" t="s">
        <v>1148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1146</v>
      </c>
      <c r="W21" s="115" t="s">
        <v>1149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5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0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3"/>
      <c r="BQ21" s="245" t="str">
        <f>IF(OR(B21="",F21=""),"*",AY21/P21)</f>
        <v>*</v>
      </c>
      <c r="BR21" s="20" t="str">
        <f>IF(OR(B21="",F21=""),"*",BA21/Q21)</f>
        <v>*</v>
      </c>
      <c r="BS21" s="247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7">
        <v>14</v>
      </c>
      <c r="F22" s="140" t="s">
        <v>825</v>
      </c>
      <c r="G22" s="175" t="str">
        <f>IF(D22="","*",VLOOKUP(F22,BS_ATIVIDADE[#Data],3,FALSE))</f>
        <v>MODERNIZAÇÃO</v>
      </c>
      <c r="H22" s="198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1146</v>
      </c>
      <c r="W22" s="115" t="s">
        <v>1142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0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3"/>
      <c r="BQ22" s="13" t="str">
        <f t="shared" si="1"/>
        <v>*</v>
      </c>
      <c r="BR22" s="20" t="str">
        <f t="shared" si="2"/>
        <v>*</v>
      </c>
      <c r="BS22" s="247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7">
        <v>15</v>
      </c>
      <c r="F23" s="140" t="s">
        <v>825</v>
      </c>
      <c r="G23" s="175" t="str">
        <f>IF(D23="","*",VLOOKUP(F23,BS_ATIVIDADE[#Data],3,FALSE))</f>
        <v>MODERNIZAÇÃO</v>
      </c>
      <c r="H23" s="198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1146</v>
      </c>
      <c r="W23" s="115" t="s">
        <v>1142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0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3"/>
      <c r="BQ23" s="13" t="str">
        <f t="shared" si="1"/>
        <v>*</v>
      </c>
      <c r="BR23" s="20" t="str">
        <f t="shared" si="2"/>
        <v>*</v>
      </c>
      <c r="BS23" s="247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7">
        <v>16</v>
      </c>
      <c r="F24" s="140" t="s">
        <v>821</v>
      </c>
      <c r="G24" s="175" t="str">
        <f>IF(D24="","*",VLOOKUP(F24,BS_ATIVIDADE[#Data],3,FALSE))</f>
        <v>MODERNIZAÇÃO</v>
      </c>
      <c r="H24" s="198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1150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1146</v>
      </c>
      <c r="W24" s="115" t="s">
        <v>1151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0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3"/>
      <c r="BQ24" s="13" t="str">
        <f t="shared" si="1"/>
        <v>*</v>
      </c>
      <c r="BR24" s="20" t="str">
        <f t="shared" si="2"/>
        <v>*</v>
      </c>
      <c r="BS24" s="247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1152</v>
      </c>
      <c r="E25" s="238">
        <v>17</v>
      </c>
      <c r="F25" s="140" t="s">
        <v>823</v>
      </c>
      <c r="G25" s="175" t="str">
        <f>IF(D25="","*",VLOOKUP(F25,BS_ATIVIDADE[#Data],3,FALSE))</f>
        <v>MODERNIZAÇÃO</v>
      </c>
      <c r="H25" s="198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1150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1146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0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3"/>
      <c r="BQ25" s="13" t="str">
        <f t="shared" si="1"/>
        <v>*</v>
      </c>
      <c r="BR25" s="20" t="str">
        <f t="shared" si="2"/>
        <v>*</v>
      </c>
      <c r="BS25" s="247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7">
        <v>415</v>
      </c>
      <c r="F26" s="252" t="s">
        <v>713</v>
      </c>
      <c r="G26" s="175" t="str">
        <f>IF(D26="","*",VLOOKUP(F26,BS_ATIVIDADE[#Data],3,FALSE))</f>
        <v>DETECÇÃO</v>
      </c>
      <c r="H26" s="198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1153</v>
      </c>
      <c r="N26" s="139" t="s">
        <v>1154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1155</v>
      </c>
      <c r="W26" s="115" t="s">
        <v>1156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0" t="str">
        <f>BS_CONTROLE[[#This Row],[Responsavel pelo boletim]]</f>
        <v>Claudemir</v>
      </c>
      <c r="BH26" s="18">
        <v>2</v>
      </c>
      <c r="BI26" s="255"/>
      <c r="BJ26" s="19" t="s">
        <v>1157</v>
      </c>
      <c r="BK26" s="19" t="s">
        <v>1158</v>
      </c>
      <c r="BL26" s="17"/>
      <c r="BM26" s="142" t="s">
        <v>546</v>
      </c>
      <c r="BN26" s="142" t="s">
        <v>546</v>
      </c>
      <c r="BO26" s="142" t="s">
        <v>546</v>
      </c>
      <c r="BP26" s="243"/>
      <c r="BQ26" s="20">
        <f>IF(OR(B26="",F26=""),"*",AY26/P26)</f>
        <v>1</v>
      </c>
      <c r="BR26" s="20">
        <f t="shared" ref="BR26:BR28" si="6">IF(OR(B26="",F26=""),"*",BA26/Q26)</f>
        <v>1</v>
      </c>
      <c r="BS26" s="247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7">
        <v>441</v>
      </c>
      <c r="F27" s="252" t="s">
        <v>713</v>
      </c>
      <c r="G27" s="175" t="str">
        <f>IF(D27="","*",VLOOKUP(F27,BS_ATIVIDADE[#Data],3,FALSE))</f>
        <v>DETECÇÃO</v>
      </c>
      <c r="H27" s="198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1159</v>
      </c>
      <c r="N27" s="139" t="s">
        <v>1160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1161</v>
      </c>
      <c r="W27" s="115" t="s">
        <v>1156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0" t="str">
        <f>BS_CONTROLE[[#This Row],[Responsavel pelo boletim]]</f>
        <v>Generoso</v>
      </c>
      <c r="BH27" s="18">
        <v>0</v>
      </c>
      <c r="BI27" s="18"/>
      <c r="BJ27" s="19" t="s">
        <v>1162</v>
      </c>
      <c r="BK27" s="19" t="s">
        <v>1162</v>
      </c>
      <c r="BL27" s="17"/>
      <c r="BM27" s="142" t="s">
        <v>538</v>
      </c>
      <c r="BN27" s="142" t="s">
        <v>557</v>
      </c>
      <c r="BO27" s="142" t="s">
        <v>623</v>
      </c>
      <c r="BP27" s="243" t="s">
        <v>1162</v>
      </c>
      <c r="BQ27" s="20">
        <f t="shared" ref="BQ27" si="9">IF(OR(B27="",F27=""),"*",AY27/P27)</f>
        <v>0</v>
      </c>
      <c r="BR27" s="20">
        <f t="shared" si="6"/>
        <v>0</v>
      </c>
      <c r="BS27" s="8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7">
        <v>19</v>
      </c>
      <c r="F28" s="140" t="s">
        <v>874</v>
      </c>
      <c r="G28" s="175" t="str">
        <f>IF(D28="","*",VLOOKUP(F28,BS_ATIVIDADE[#Data],3,FALSE))</f>
        <v>SOLDA</v>
      </c>
      <c r="H28" s="198" t="s">
        <v>1163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1164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10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0" t="s">
        <v>1165</v>
      </c>
      <c r="BH28" s="18">
        <v>0</v>
      </c>
      <c r="BI28" s="18"/>
      <c r="BJ28" s="18" t="s">
        <v>1166</v>
      </c>
      <c r="BK28" s="19" t="s">
        <v>1166</v>
      </c>
      <c r="BL28" s="17"/>
      <c r="BM28" s="142" t="s">
        <v>548</v>
      </c>
      <c r="BN28" s="142" t="s">
        <v>563</v>
      </c>
      <c r="BO28" s="142" t="s">
        <v>636</v>
      </c>
      <c r="BP28" s="243" t="s">
        <v>1167</v>
      </c>
      <c r="BQ28" s="13">
        <f t="shared" si="1"/>
        <v>0</v>
      </c>
      <c r="BR28" s="20">
        <f t="shared" si="6"/>
        <v>0</v>
      </c>
      <c r="BS28" s="247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7">
        <v>336</v>
      </c>
      <c r="F29" s="140" t="s">
        <v>791</v>
      </c>
      <c r="G29" s="175" t="str">
        <f>IF(D29="","*",VLOOKUP(F29,BS_ATIVIDADE[#Data],3,FALSE))</f>
        <v>OUTROS - MECANIZAÇÃO</v>
      </c>
      <c r="H29" s="198" t="s">
        <v>1168</v>
      </c>
      <c r="I29" s="156" t="s">
        <v>1168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0" t="str">
        <f>BS_CONTROLE[[#This Row],[Responsavel pelo boletim]]</f>
        <v>Saulo</v>
      </c>
      <c r="BH29" s="18">
        <v>0</v>
      </c>
      <c r="BI29" s="18" t="s">
        <v>1169</v>
      </c>
      <c r="BJ29" s="241" t="s">
        <v>1169</v>
      </c>
      <c r="BK29" s="241" t="s">
        <v>1169</v>
      </c>
      <c r="BL29" s="17"/>
      <c r="BM29" s="142" t="s">
        <v>538</v>
      </c>
      <c r="BN29" s="142" t="s">
        <v>1170</v>
      </c>
      <c r="BO29" s="142" t="s">
        <v>1170</v>
      </c>
      <c r="BP29" s="241"/>
      <c r="BQ29" s="20">
        <f>IF(OR(B29="",F29=""),"*",AY29/P29)</f>
        <v>0</v>
      </c>
      <c r="BR29" s="20">
        <f>IF(OR(B29="",F29=""),"*",BA29/Q29)</f>
        <v>0</v>
      </c>
      <c r="BS29" s="247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9">
        <v>269</v>
      </c>
      <c r="F30" s="140" t="s">
        <v>791</v>
      </c>
      <c r="G30" s="175" t="str">
        <f>IF(D30="","*",VLOOKUP(F30,BS_ATIVIDADE[#Data],3,FALSE))</f>
        <v>OUTROS - MECANIZAÇÃO</v>
      </c>
      <c r="H30" s="198" t="s">
        <v>1168</v>
      </c>
      <c r="I30" s="156" t="s">
        <v>1168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1171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5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0" t="str">
        <f>BS_CONTROLE[[#This Row],[Responsavel pelo boletim]]</f>
        <v>Saulo</v>
      </c>
      <c r="BH30" s="18">
        <v>0</v>
      </c>
      <c r="BI30" s="18" t="s">
        <v>1169</v>
      </c>
      <c r="BJ30" s="241" t="s">
        <v>1169</v>
      </c>
      <c r="BK30" s="241" t="s">
        <v>1169</v>
      </c>
      <c r="BL30" s="17"/>
      <c r="BM30" s="142" t="s">
        <v>538</v>
      </c>
      <c r="BN30" s="142" t="s">
        <v>1170</v>
      </c>
      <c r="BO30" s="142" t="s">
        <v>1170</v>
      </c>
      <c r="BP30" s="241"/>
      <c r="BQ30" s="20">
        <f>IF(OR(B30="",F30=""),"*",AY30/P30)</f>
        <v>0</v>
      </c>
      <c r="BR30" s="20">
        <f>IF(OR(B30="",F30=""),"*",BA30/Q30)</f>
        <v>0</v>
      </c>
      <c r="BS30" s="247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4"/>
      <c r="F31" s="140" t="s">
        <v>753</v>
      </c>
      <c r="G31" s="175" t="str">
        <f>IF(D31="","*",VLOOKUP(F31,BS_ATIVIDADE[#Data],3,FALSE))</f>
        <v>EXPANSÃO</v>
      </c>
      <c r="H31" s="139" t="s">
        <v>1172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1172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1173</v>
      </c>
      <c r="W31" s="115" t="s">
        <v>1142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0" t="str">
        <f>BS_CONTROLE[[#This Row],[Responsavel pelo boletim]]</f>
        <v>Fábio</v>
      </c>
      <c r="BH31" s="18">
        <v>2</v>
      </c>
      <c r="BI31" s="255"/>
      <c r="BJ31" s="255" t="s">
        <v>1174</v>
      </c>
      <c r="BK31" s="19" t="s">
        <v>1175</v>
      </c>
      <c r="BL31" s="17"/>
      <c r="BM31" s="142" t="s">
        <v>546</v>
      </c>
      <c r="BN31" s="142" t="s">
        <v>546</v>
      </c>
      <c r="BO31" s="142" t="s">
        <v>546</v>
      </c>
      <c r="BP31" s="243" t="s">
        <v>520</v>
      </c>
      <c r="BQ31" s="20">
        <f>IF(OR(B31="",F31=""),"*",AY31/P31)</f>
        <v>1</v>
      </c>
      <c r="BR31" s="20">
        <f>IF(OR(B31="",F31=""),"*",BA31/Q31)</f>
        <v>2</v>
      </c>
      <c r="BS31" s="247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7">
        <v>432</v>
      </c>
      <c r="F32" s="140" t="s">
        <v>885</v>
      </c>
      <c r="G32" s="175" t="str">
        <f>IF(D32="","*",VLOOKUP(F32,BS_ATIVIDADE[#Data],3,FALSE))</f>
        <v>OUTROS</v>
      </c>
      <c r="H32" s="198" t="s">
        <v>1176</v>
      </c>
      <c r="I32" s="198" t="s">
        <v>1176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8.3333333333333329E-2</v>
      </c>
      <c r="Q32" s="115">
        <v>1000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1177</v>
      </c>
      <c r="W32" s="115" t="s">
        <v>1178</v>
      </c>
      <c r="X32" s="114" t="s">
        <v>522</v>
      </c>
      <c r="Y32" s="141"/>
      <c r="Z32" s="114"/>
      <c r="AA32" s="115" t="s">
        <v>1179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0.46180555555555558</v>
      </c>
      <c r="AT32" s="118">
        <v>4.1666666666666664E-2</v>
      </c>
      <c r="AU32" s="164"/>
      <c r="AV32" s="164"/>
      <c r="AW32" s="15"/>
      <c r="AX32" s="15"/>
      <c r="AY32" s="12">
        <f t="shared" ref="AY32" si="11">IF(D32="","*",IFERROR(IF(ISODD(COUNT(AS32:AX32)),"ERRO",SUM((AT32-AS32),(AV32-AU32),(AX32-AW32))),"ERRO"))</f>
        <v>-0.4201388888888889</v>
      </c>
      <c r="AZ32" s="190"/>
      <c r="BA32" s="119"/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0" t="s">
        <v>1180</v>
      </c>
      <c r="BH32" s="18">
        <v>2</v>
      </c>
      <c r="BI32" s="18" t="s">
        <v>1181</v>
      </c>
      <c r="BJ32" s="18" t="s">
        <v>1182</v>
      </c>
      <c r="BK32" s="257" t="s">
        <v>1183</v>
      </c>
      <c r="BL32" s="17"/>
      <c r="BM32" s="142"/>
      <c r="BN32" s="142"/>
      <c r="BO32" s="142"/>
      <c r="BP32" s="243"/>
      <c r="BQ32" s="20">
        <f t="shared" ref="BQ32" si="12">IF(OR(B32="",F32=""),"*",AY32/P32)</f>
        <v>-5.041666666666667</v>
      </c>
      <c r="BR32" s="20">
        <f t="shared" ref="BR32" si="13">IF(OR(B32="",F32=""),"*",BA32/Q32)</f>
        <v>0</v>
      </c>
      <c r="BS32" s="247" t="str">
        <f t="shared" si="3"/>
        <v/>
      </c>
      <c r="BT32" s="8" t="str">
        <f>IF(BN32="","",SUBSTITUTE(BM32," ","")&amp;SUBSTITUTE(BN32," ",""))</f>
        <v/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7">
        <v>334</v>
      </c>
      <c r="F33" s="140" t="s">
        <v>874</v>
      </c>
      <c r="G33" s="175" t="str">
        <f>IF(D33="","*",VLOOKUP(F33,BS_ATIVIDADE[#Data],3,FALSE))</f>
        <v>SOLDA</v>
      </c>
      <c r="H33" s="198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1184</v>
      </c>
      <c r="W33" s="115" t="s">
        <v>1142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0" t="str">
        <f>BS_CONTROLE[[#This Row],[Responsavel pelo boletim]]</f>
        <v>Klécio</v>
      </c>
      <c r="BH33" s="18">
        <v>0</v>
      </c>
      <c r="BI33" s="18"/>
      <c r="BJ33" s="18" t="s">
        <v>1185</v>
      </c>
      <c r="BK33" s="241" t="s">
        <v>1186</v>
      </c>
      <c r="BL33" s="17"/>
      <c r="BM33" s="142" t="s">
        <v>548</v>
      </c>
      <c r="BN33" s="142" t="s">
        <v>563</v>
      </c>
      <c r="BO33" s="142" t="s">
        <v>636</v>
      </c>
      <c r="BP33" s="241" t="s">
        <v>1185</v>
      </c>
      <c r="BQ33" s="20">
        <f>IF(OR(B33="",F33=""),"*",AY33/P33)</f>
        <v>0.375</v>
      </c>
      <c r="BR33" s="20">
        <f>IF(OR(B33="",F33=""),"*",BA33/Q33)</f>
        <v>0</v>
      </c>
      <c r="BS33" s="247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0"/>
      <c r="E34" s="237">
        <v>25</v>
      </c>
      <c r="F34" s="140"/>
      <c r="G34" s="175" t="str">
        <f>IF(D34="","*",VLOOKUP(F34,BS_ATIVIDADE[#Data],3,FALSE))</f>
        <v>*</v>
      </c>
      <c r="H34" s="198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10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0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3"/>
      <c r="BQ34" s="13" t="str">
        <f t="shared" si="1"/>
        <v>*</v>
      </c>
      <c r="BR34" s="20" t="str">
        <f t="shared" si="2"/>
        <v>*</v>
      </c>
      <c r="BS34" s="247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7">
        <v>26</v>
      </c>
      <c r="F35" s="140"/>
      <c r="G35" s="175" t="str">
        <f>IF(D35="","*",VLOOKUP(F35,BS_ATIVIDADE[#Data],3,FALSE))</f>
        <v>*</v>
      </c>
      <c r="H35" s="198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10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0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3"/>
      <c r="BQ35" s="13" t="str">
        <f t="shared" si="1"/>
        <v>*</v>
      </c>
      <c r="BR35" s="20" t="str">
        <f t="shared" si="2"/>
        <v>*</v>
      </c>
      <c r="BS35" s="247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/>
      </c>
      <c r="B36" s="153"/>
      <c r="C36" s="154" t="str">
        <f>IF(BS_CONTROLE[[#This Row],[DATA]]="","",WEEKNUM(BS_CONTROLE[[#This Row],[DATA]]))</f>
        <v/>
      </c>
      <c r="D36" s="159"/>
      <c r="E36" s="237">
        <v>27</v>
      </c>
      <c r="F36" s="225"/>
      <c r="G36" s="175" t="str">
        <f>IF(D36="","*",VLOOKUP(F36,BS_ATIVIDADE[#Data],3,FALSE))</f>
        <v>*</v>
      </c>
      <c r="H36" s="198"/>
      <c r="I36" s="156"/>
      <c r="J36" s="139"/>
      <c r="K36" s="139"/>
      <c r="L36" s="115"/>
      <c r="M36" s="13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6"/>
      <c r="P36" s="116"/>
      <c r="Q36" s="115"/>
      <c r="R36" s="10" t="str">
        <f>IFERROR(_xlfn.XLOOKUP(F36, BS_ATIVIDADE[ATIVIDADE],BS_ATIVIDADE[UNIDADE] ), "*")</f>
        <v>*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5"/>
      <c r="W36" s="115"/>
      <c r="X36" s="114"/>
      <c r="Y36" s="141"/>
      <c r="Z36" s="114"/>
      <c r="AA36" s="115"/>
      <c r="AB36" s="113"/>
      <c r="AC36" s="113"/>
      <c r="AD36" s="117"/>
      <c r="AE36" s="115"/>
      <c r="AF36" s="115"/>
      <c r="AG36" s="139"/>
      <c r="AH36" s="16"/>
      <c r="AI36" s="138"/>
      <c r="AJ36" s="9" t="str">
        <f>IF(BS_CONTROLE[[#This Row],[Atividade]]=0, "-", BS_CONTROLE[[#This Row],[Atividade]])</f>
        <v>-</v>
      </c>
      <c r="AK36" s="33">
        <f>BS_CONTROLE[[#This Row],[Local - Partida]]</f>
        <v>0</v>
      </c>
      <c r="AL36" s="33">
        <f>BS_CONTROLE[[#This Row],[Local - Encerramento]]</f>
        <v>0</v>
      </c>
      <c r="AM36" s="115" t="str">
        <f>IF(BS_CONTROLE[[#This Row],[Entre - Estações]]=0, "-", BS_CONTROLE[[#This Row],[Entre - Estações]])</f>
        <v>-</v>
      </c>
      <c r="AN36" s="115" t="str">
        <f>IF(BS_CONTROLE[[#This Row],[SB]]=0, "-", BS_CONTROLE[[#This Row],[SB]])</f>
        <v>-</v>
      </c>
      <c r="AO36" s="115" t="str">
        <f>IF(BS_CONTROLE[[#This Row],[SUB]]=0, "-", BS_CONTROLE[[#This Row],[SUB]])</f>
        <v>-</v>
      </c>
      <c r="AP36" s="115">
        <f>BS_CONTROLE[[#This Row],[KM - Inicio]]</f>
        <v>0</v>
      </c>
      <c r="AQ36" s="115">
        <f>BS_CONTROLE[[#This Row],[KM - Inicio]]</f>
        <v>0</v>
      </c>
      <c r="AR36" s="118"/>
      <c r="AS36" s="118"/>
      <c r="AT36" s="118"/>
      <c r="AU36" s="164"/>
      <c r="AV36" s="164"/>
      <c r="AW36" s="15"/>
      <c r="AX36" s="15"/>
      <c r="AY36" s="12" t="str">
        <f t="shared" si="10"/>
        <v>*</v>
      </c>
      <c r="AZ36" s="190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5">
        <f>BS_CONTROLE[[#This Row],[Responsavel pelo boletim]]</f>
        <v>0</v>
      </c>
      <c r="BG36" s="240">
        <f>BS_CONTROLE[[#This Row],[Responsavel pelo boletim]]</f>
        <v>0</v>
      </c>
      <c r="BH36" s="18"/>
      <c r="BI36" s="18"/>
      <c r="BJ36" s="18"/>
      <c r="BK36" s="19"/>
      <c r="BL36" s="17"/>
      <c r="BM36" s="142"/>
      <c r="BN36" s="142"/>
      <c r="BO36" s="142"/>
      <c r="BP36" s="243"/>
      <c r="BQ36" s="13" t="str">
        <f t="shared" si="1"/>
        <v>*</v>
      </c>
      <c r="BR36" s="20" t="str">
        <f t="shared" si="2"/>
        <v>*</v>
      </c>
      <c r="BS36" s="247" t="str">
        <f t="shared" si="3"/>
        <v/>
      </c>
      <c r="BT36" s="8" t="str">
        <f>IF(BN36="","",SUBSTITUTE(BM36," ","")&amp;SUBSTITUTE(BN36," ",""))</f>
        <v/>
      </c>
      <c r="BU36" s="8"/>
    </row>
    <row r="37" spans="1:73">
      <c r="A37" s="49" t="str">
        <f t="shared" si="0"/>
        <v>JOVÂNIO (TP-850)45993</v>
      </c>
      <c r="B37" s="153">
        <v>45993</v>
      </c>
      <c r="C37" s="154">
        <f>IF(BS_CONTROLE[[#This Row],[DATA]]="","",WEEKNUM(BS_CONTROLE[[#This Row],[DATA]]))</f>
        <v>49</v>
      </c>
      <c r="D37" s="155" t="s">
        <v>978</v>
      </c>
      <c r="E37" s="239">
        <v>127</v>
      </c>
      <c r="F37" s="14" t="s">
        <v>874</v>
      </c>
      <c r="G37" s="175" t="str">
        <f>IF(D37="","*",VLOOKUP(F37,BS_ATIVIDADE[#Data],3,FALSE))</f>
        <v>SOLDA</v>
      </c>
      <c r="H37" s="198" t="s">
        <v>1114</v>
      </c>
      <c r="I37" s="156" t="s">
        <v>520</v>
      </c>
      <c r="J37" s="139">
        <v>73</v>
      </c>
      <c r="K37" s="139">
        <v>373.6</v>
      </c>
      <c r="L37" s="115" t="s">
        <v>520</v>
      </c>
      <c r="M37" s="139" t="s">
        <v>1115</v>
      </c>
      <c r="N37" s="139" t="s">
        <v>1114</v>
      </c>
      <c r="O37" s="116">
        <v>0.375</v>
      </c>
      <c r="P37" s="116">
        <v>6.25E-2</v>
      </c>
      <c r="Q37" s="115">
        <v>1</v>
      </c>
      <c r="R37" s="10" t="str">
        <f>IFERROR(_xlfn.XLOOKUP(F37, BS_ATIVIDADE[ATIVIDADE],BS_ATIVIDADE[UNIDADE] ), "*")</f>
        <v>Nº DE SOLDA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1116</v>
      </c>
      <c r="W37" s="115" t="s">
        <v>1117</v>
      </c>
      <c r="X37" s="114" t="s">
        <v>522</v>
      </c>
      <c r="Y37" s="141"/>
      <c r="Z37" s="114"/>
      <c r="AA37" s="115" t="s">
        <v>520</v>
      </c>
      <c r="AB37" s="113" t="s">
        <v>520</v>
      </c>
      <c r="AC37" s="113" t="s">
        <v>520</v>
      </c>
      <c r="AD37" s="117" t="s">
        <v>520</v>
      </c>
      <c r="AE37" s="115" t="s">
        <v>520</v>
      </c>
      <c r="AF37" s="115" t="s">
        <v>520</v>
      </c>
      <c r="AG37" s="139" t="s">
        <v>520</v>
      </c>
      <c r="AH37" s="16"/>
      <c r="AI37" s="138"/>
      <c r="AJ37" s="9" t="str">
        <f>IF(BS_CONTROLE[[#This Row],[Atividade]]=0, "-", BS_CONTROLE[[#This Row],[Atividade]])</f>
        <v>PDM - SOLDA</v>
      </c>
      <c r="AK37" s="33" t="str">
        <f>BS_CONTROLE[[#This Row],[Local - Partida]]</f>
        <v>ZJAN</v>
      </c>
      <c r="AL37" s="33" t="str">
        <f>BS_CONTROLE[[#This Row],[Local - Encerramento]]</f>
        <v>-</v>
      </c>
      <c r="AM37" s="115" t="str">
        <f>IF(BS_CONTROLE[[#This Row],[Entre - Estações]]=0, "-", BS_CONTROLE[[#This Row],[Entre - Estações]])</f>
        <v>ZJA-N</v>
      </c>
      <c r="AN37" s="115" t="str">
        <f>IF(BS_CONTROLE[[#This Row],[SB]]=0, "-", BS_CONTROLE[[#This Row],[SB]])</f>
        <v>ZJAN</v>
      </c>
      <c r="AO37" s="115">
        <f>IF(BS_CONTROLE[[#This Row],[SUB]]=0, "-", BS_CONTROLE[[#This Row],[SUB]])</f>
        <v>73</v>
      </c>
      <c r="AP37" s="115">
        <f>BS_CONTROLE[[#This Row],[KM - Inicio]]</f>
        <v>373.6</v>
      </c>
      <c r="AQ37" s="115">
        <f>BS_CONTROLE[[#This Row],[KM - Inicio]]</f>
        <v>373.6</v>
      </c>
      <c r="AR37" s="118"/>
      <c r="AS37" s="118"/>
      <c r="AT37" s="118"/>
      <c r="AU37" s="164"/>
      <c r="AV37" s="164"/>
      <c r="AW37" s="15"/>
      <c r="AX37" s="15"/>
      <c r="AY37" s="12">
        <f t="shared" si="10"/>
        <v>0</v>
      </c>
      <c r="AZ37" s="190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Jovanio</v>
      </c>
      <c r="BG37" s="240" t="str">
        <f>BS_CONTROLE[[#This Row],[Responsavel pelo boletim]]</f>
        <v>Jovanio</v>
      </c>
      <c r="BH37" s="18"/>
      <c r="BI37" s="18"/>
      <c r="BJ37" s="18"/>
      <c r="BK37" s="19"/>
      <c r="BL37" s="17"/>
      <c r="BM37" s="142"/>
      <c r="BN37" s="142"/>
      <c r="BO37" s="142"/>
      <c r="BP37" s="243"/>
      <c r="BQ37" s="13">
        <f t="shared" si="1"/>
        <v>0</v>
      </c>
      <c r="BR37" s="20">
        <f t="shared" si="2"/>
        <v>0</v>
      </c>
      <c r="BS37" s="247" t="str">
        <f t="shared" si="3"/>
        <v/>
      </c>
      <c r="BT37" s="8" t="str">
        <f>IF(BN37="","",SUBSTITUTE(BM37," ","")&amp;SUBSTITUTE(BN37," ",""))</f>
        <v/>
      </c>
      <c r="BU37" s="8"/>
    </row>
    <row r="38" spans="1:73">
      <c r="A38" s="49" t="str">
        <f t="shared" si="0"/>
        <v>V8745993</v>
      </c>
      <c r="B38" s="153">
        <v>45993</v>
      </c>
      <c r="C38" s="154">
        <f>IF(BS_CONTROLE[[#This Row],[DATA]]="","",WEEKNUM(BS_CONTROLE[[#This Row],[DATA]]))</f>
        <v>49</v>
      </c>
      <c r="D38" s="159" t="s">
        <v>886</v>
      </c>
      <c r="E38" s="239">
        <v>276</v>
      </c>
      <c r="F38" s="227" t="s">
        <v>797</v>
      </c>
      <c r="G38" s="175" t="str">
        <f>IF(D38="","*",VLOOKUP(F38,BS_ATIVIDADE[#Data],3,FALSE))</f>
        <v>MECANIZAÇÃO - SOCADORA</v>
      </c>
      <c r="H38" s="198" t="s">
        <v>421</v>
      </c>
      <c r="I38" s="156" t="s">
        <v>421</v>
      </c>
      <c r="J38" s="139">
        <v>73</v>
      </c>
      <c r="K38" s="139">
        <v>326</v>
      </c>
      <c r="L38" s="115">
        <v>327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8" s="116">
        <v>0.375</v>
      </c>
      <c r="P38" s="116">
        <v>6.25E-2</v>
      </c>
      <c r="Q38" s="115">
        <v>765</v>
      </c>
      <c r="R38" s="10" t="str">
        <f>IFERROR(_xlfn.XLOOKUP(F38, BS_ATIVIDADE[ATIVIDADE],BS_ATIVIDADE[UNIDADE] ), "*")</f>
        <v>M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1119</v>
      </c>
      <c r="W38" s="115" t="s">
        <v>1120</v>
      </c>
      <c r="X38" s="114" t="s">
        <v>522</v>
      </c>
      <c r="Y38" s="141"/>
      <c r="Z38" s="114"/>
      <c r="AA38" s="162">
        <v>1</v>
      </c>
      <c r="AB38" s="113" t="s">
        <v>512</v>
      </c>
      <c r="AC38" s="113" t="s">
        <v>520</v>
      </c>
      <c r="AD38" s="117">
        <v>0.29166666666666669</v>
      </c>
      <c r="AE38" s="115">
        <v>6237</v>
      </c>
      <c r="AF38" s="115" t="s">
        <v>520</v>
      </c>
      <c r="AG38" s="139" t="s">
        <v>520</v>
      </c>
      <c r="AH38" s="16"/>
      <c r="AI38" s="138"/>
      <c r="AJ38" s="9" t="str">
        <f>IF(BS_CONTROLE[[#This Row],[Atividade]]=0, "-", BS_CONTROLE[[#This Row],[Atividade]])</f>
        <v>MECANIZAÇÃO - SOCADORA</v>
      </c>
      <c r="AK38" s="33" t="str">
        <f>BS_CONTROLE[[#This Row],[Local - Partida]]</f>
        <v>ZFN2</v>
      </c>
      <c r="AL38" s="33" t="str">
        <f>BS_CONTROLE[[#This Row],[Local - Encerramento]]</f>
        <v>ZFN2</v>
      </c>
      <c r="AM38" s="115" t="str">
        <f>IF(BS_CONTROLE[[#This Row],[Entre - Estações]]=0, "-", BS_CONTROLE[[#This Row],[Entre - Estações]])</f>
        <v>ZGI-ZFN</v>
      </c>
      <c r="AN38" s="115" t="str">
        <f>IF(BS_CONTROLE[[#This Row],[SB]]=0, "-", BS_CONTROLE[[#This Row],[SB]])</f>
        <v>ZGI326</v>
      </c>
      <c r="AO38" s="115">
        <f>IF(BS_CONTROLE[[#This Row],[SUB]]=0, "-", BS_CONTROLE[[#This Row],[SUB]])</f>
        <v>73</v>
      </c>
      <c r="AP38" s="115">
        <f>BS_CONTROLE[[#This Row],[KM - Inicio]]</f>
        <v>326</v>
      </c>
      <c r="AQ38" s="115">
        <f>BS_CONTROLE[[#This Row],[KM - Inicio]]</f>
        <v>326</v>
      </c>
      <c r="AR38" s="118"/>
      <c r="AS38" s="118"/>
      <c r="AT38" s="118"/>
      <c r="AU38" s="164"/>
      <c r="AV38" s="164"/>
      <c r="AW38" s="15"/>
      <c r="AX38" s="15"/>
      <c r="AY38" s="12">
        <f t="shared" si="10"/>
        <v>0</v>
      </c>
      <c r="AZ38" s="190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Saulo</v>
      </c>
      <c r="BG38" s="240" t="str">
        <f>BS_CONTROLE[[#This Row],[Responsavel pelo boletim]]</f>
        <v>Saulo</v>
      </c>
      <c r="BH38" s="18"/>
      <c r="BI38" s="18"/>
      <c r="BJ38" s="18"/>
      <c r="BK38" s="19"/>
      <c r="BL38" s="17"/>
      <c r="BM38" s="142"/>
      <c r="BN38" s="142"/>
      <c r="BO38" s="142"/>
      <c r="BP38" s="243"/>
      <c r="BQ38" s="13">
        <f t="shared" si="1"/>
        <v>0</v>
      </c>
      <c r="BR38" s="20">
        <f t="shared" si="2"/>
        <v>0</v>
      </c>
      <c r="BS38" s="247" t="str">
        <f t="shared" si="3"/>
        <v/>
      </c>
      <c r="BT38" s="8" t="str">
        <f>IF(BN38="","",SUBSTITUTE(BM38," ","")&amp;SUBSTITUTE(BN38," ",""))</f>
        <v/>
      </c>
      <c r="BU38" s="8"/>
    </row>
    <row r="39" spans="1:73">
      <c r="A39" s="49" t="str">
        <f t="shared" si="0"/>
        <v>JULIO (TP-697)45993</v>
      </c>
      <c r="B39" s="153">
        <v>45993</v>
      </c>
      <c r="C39" s="154">
        <f>IF(BS_CONTROLE[[#This Row],[DATA]]="","",WEEKNUM(BS_CONTROLE[[#This Row],[DATA]]))</f>
        <v>49</v>
      </c>
      <c r="D39" s="159" t="s">
        <v>980</v>
      </c>
      <c r="E39" s="239">
        <v>277</v>
      </c>
      <c r="F39" s="227" t="s">
        <v>874</v>
      </c>
      <c r="G39" s="175" t="str">
        <f>IF(D39="","*",VLOOKUP(F39,BS_ATIVIDADE[#Data],3,FALSE))</f>
        <v>SOLDA</v>
      </c>
      <c r="H39" s="139" t="str" cm="1">
        <f t="array" ref="H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9" s="156" t="s">
        <v>520</v>
      </c>
      <c r="J39" s="139">
        <v>73</v>
      </c>
      <c r="K39" s="139">
        <v>244.6</v>
      </c>
      <c r="L39" s="115" t="s">
        <v>520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9" s="116">
        <v>0.375</v>
      </c>
      <c r="P39" s="116">
        <v>6.25E-2</v>
      </c>
      <c r="Q39" s="115">
        <v>1</v>
      </c>
      <c r="R39" s="10" t="str">
        <f>IFERROR(_xlfn.XLOOKUP(F39, BS_ATIVIDADE[ATIVIDADE],BS_ATIVIDADE[UNIDADE] ), "*")</f>
        <v>Nº DE SOLDA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1122</v>
      </c>
      <c r="W39" s="115" t="s">
        <v>1123</v>
      </c>
      <c r="X39" s="114" t="s">
        <v>522</v>
      </c>
      <c r="Y39" s="141"/>
      <c r="Z39" s="114"/>
      <c r="AA39" s="115" t="s">
        <v>520</v>
      </c>
      <c r="AB39" s="113" t="s">
        <v>520</v>
      </c>
      <c r="AC39" s="113" t="s">
        <v>520</v>
      </c>
      <c r="AD39" s="117" t="s">
        <v>520</v>
      </c>
      <c r="AE39" s="115" t="s">
        <v>520</v>
      </c>
      <c r="AF39" s="115" t="s">
        <v>520</v>
      </c>
      <c r="AG39" s="139" t="s">
        <v>520</v>
      </c>
      <c r="AH39" s="16"/>
      <c r="AI39" s="138"/>
      <c r="AJ39" s="9" t="str">
        <f>IF(BS_CONTROLE[[#This Row],[Atividade]]=0, "-", BS_CONTROLE[[#This Row],[Atividade]])</f>
        <v>PDM - SOLDA</v>
      </c>
      <c r="AK39" s="33" t="str">
        <f>BS_CONTROLE[[#This Row],[Local - Partida]]</f>
        <v>ZEBZRZ</v>
      </c>
      <c r="AL39" s="33" t="str">
        <f>BS_CONTROLE[[#This Row],[Local - Encerramento]]</f>
        <v>-</v>
      </c>
      <c r="AM39" s="115" t="str">
        <f>IF(BS_CONTROLE[[#This Row],[Entre - Estações]]=0, "-", BS_CONTROLE[[#This Row],[Entre - Estações]])</f>
        <v>ZEB-ZRZ</v>
      </c>
      <c r="AN39" s="115" t="str">
        <f>IF(BS_CONTROLE[[#This Row],[SB]]=0, "-", BS_CONTROLE[[#This Row],[SB]])</f>
        <v>ZEBZRZ</v>
      </c>
      <c r="AO39" s="115">
        <f>IF(BS_CONTROLE[[#This Row],[SUB]]=0, "-", BS_CONTROLE[[#This Row],[SUB]])</f>
        <v>73</v>
      </c>
      <c r="AP39" s="115">
        <f>BS_CONTROLE[[#This Row],[KM - Inicio]]</f>
        <v>244.6</v>
      </c>
      <c r="AQ39" s="115">
        <f>BS_CONTROLE[[#This Row],[KM - Inicio]]</f>
        <v>244.6</v>
      </c>
      <c r="AR39" s="118"/>
      <c r="AS39" s="118"/>
      <c r="AT39" s="118"/>
      <c r="AU39" s="164"/>
      <c r="AV39" s="164"/>
      <c r="AW39" s="15"/>
      <c r="AX39" s="15"/>
      <c r="AY39" s="12">
        <f t="shared" si="10"/>
        <v>0</v>
      </c>
      <c r="AZ39" s="190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Júlo Barbosa</v>
      </c>
      <c r="BG39" s="240" t="str">
        <f>BS_CONTROLE[[#This Row],[Responsavel pelo boletim]]</f>
        <v>Júlo Barbosa</v>
      </c>
      <c r="BH39" s="18"/>
      <c r="BI39" s="18"/>
      <c r="BJ39" s="18"/>
      <c r="BK39" s="19"/>
      <c r="BL39" s="17"/>
      <c r="BM39" s="142"/>
      <c r="BN39" s="142"/>
      <c r="BO39" s="142"/>
      <c r="BP39" s="243"/>
      <c r="BQ39" s="13">
        <f t="shared" si="1"/>
        <v>0</v>
      </c>
      <c r="BR39" s="20">
        <f t="shared" si="2"/>
        <v>0</v>
      </c>
      <c r="BS39" s="247" t="str">
        <f t="shared" si="3"/>
        <v/>
      </c>
      <c r="BT39" s="8" t="str">
        <f>IF(BN39="","",SUBSTITUTE(BM39," ","")&amp;SUBSTITUTE(BN39," ",""))</f>
        <v/>
      </c>
      <c r="BU39" s="8"/>
    </row>
    <row r="40" spans="1:73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8">
        <v>5</v>
      </c>
      <c r="F40" s="225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1125</v>
      </c>
      <c r="N40" s="115" t="s">
        <v>1126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1127</v>
      </c>
      <c r="W40" s="115" t="s">
        <v>1128</v>
      </c>
      <c r="X40" s="114" t="s">
        <v>522</v>
      </c>
      <c r="Y40" s="141"/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38"/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10"/>
        <v>0</v>
      </c>
      <c r="AZ40" s="190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40" t="str">
        <f>BS_CONTROLE[[#This Row],[Responsavel pelo boletim]]</f>
        <v>Fernanda</v>
      </c>
      <c r="BH40" s="18"/>
      <c r="BI40" s="18"/>
      <c r="BJ40" s="18"/>
      <c r="BK40" s="19"/>
      <c r="BL40" s="17"/>
      <c r="BM40" s="142"/>
      <c r="BN40" s="142"/>
      <c r="BO40" s="142"/>
      <c r="BP40" s="243"/>
      <c r="BQ40" s="13">
        <f t="shared" si="1"/>
        <v>0</v>
      </c>
      <c r="BR40" s="20">
        <f t="shared" si="2"/>
        <v>0</v>
      </c>
      <c r="BS40" s="247" t="str">
        <f t="shared" si="3"/>
        <v/>
      </c>
      <c r="BT40" s="8" t="str">
        <f>IF(BN40="","",SUBSTITUTE(BM40," ","")&amp;SUBSTITUTE(BN40," ",""))</f>
        <v/>
      </c>
      <c r="BU40" s="8"/>
    </row>
    <row r="41" spans="1:73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9"/>
      <c r="F41" s="140" t="s">
        <v>1130</v>
      </c>
      <c r="G41" s="175" t="e">
        <f>IF(D41="","*",VLOOKUP(F41,BS_ATIVIDADE[#Data],3,FALSE))</f>
        <v>#N/A</v>
      </c>
      <c r="H41" s="198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1119</v>
      </c>
      <c r="W41" s="115" t="s">
        <v>1131</v>
      </c>
      <c r="X41" s="114" t="s">
        <v>522</v>
      </c>
      <c r="Y41" s="141"/>
      <c r="Z41" s="114"/>
      <c r="AA41" s="115">
        <v>1</v>
      </c>
      <c r="AB41" s="113" t="s">
        <v>512</v>
      </c>
      <c r="AC41" s="113" t="s">
        <v>520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38"/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/>
      <c r="AS41" s="118"/>
      <c r="AT41" s="118"/>
      <c r="AU41" s="164"/>
      <c r="AV41" s="164"/>
      <c r="AW41" s="15"/>
      <c r="AX41" s="15"/>
      <c r="AY41" s="12">
        <f t="shared" si="10"/>
        <v>0</v>
      </c>
      <c r="AZ41" s="190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40" t="str">
        <f>BS_CONTROLE[[#This Row],[Responsavel pelo boletim]]</f>
        <v>Saulo</v>
      </c>
      <c r="BH41" s="18"/>
      <c r="BI41" s="18"/>
      <c r="BJ41" s="18"/>
      <c r="BK41" s="19"/>
      <c r="BL41" s="17"/>
      <c r="BM41" s="142"/>
      <c r="BN41" s="142"/>
      <c r="BO41" s="142"/>
      <c r="BP41" s="243"/>
      <c r="BQ41" s="13">
        <f t="shared" si="1"/>
        <v>0</v>
      </c>
      <c r="BR41" s="20">
        <f t="shared" si="2"/>
        <v>0</v>
      </c>
      <c r="BS41" s="247" t="str">
        <f t="shared" si="3"/>
        <v/>
      </c>
      <c r="BT41" s="8" t="str">
        <f>IF(BN41="","",SUBSTITUTE(BM41," ","")&amp;SUBSTITUTE(BN41," ",""))</f>
        <v/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7">
        <v>33</v>
      </c>
      <c r="F42" s="140"/>
      <c r="G42" s="175" t="str">
        <f>IF(D42="","*",VLOOKUP(F42,BS_ATIVIDADE[#Data],3,FALSE))</f>
        <v>*</v>
      </c>
      <c r="H42" s="198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10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0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3"/>
      <c r="BQ42" s="13" t="str">
        <f t="shared" si="1"/>
        <v>*</v>
      </c>
      <c r="BR42" s="20" t="str">
        <f t="shared" si="2"/>
        <v>*</v>
      </c>
      <c r="BS42" s="247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50" t="s">
        <v>1016</v>
      </c>
      <c r="E43" s="251"/>
      <c r="F43" s="252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1141</v>
      </c>
      <c r="W43" s="115" t="s">
        <v>1142</v>
      </c>
      <c r="X43" s="114" t="s">
        <v>522</v>
      </c>
      <c r="Y43" s="141"/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38"/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/>
      <c r="AS43" s="118"/>
      <c r="AT43" s="118"/>
      <c r="AU43" s="164"/>
      <c r="AV43" s="164"/>
      <c r="AW43" s="15"/>
      <c r="AX43" s="15"/>
      <c r="AY43" s="12">
        <f t="shared" si="10"/>
        <v>0</v>
      </c>
      <c r="AZ43" s="190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40" t="str">
        <f>BS_CONTROLE[[#This Row],[Responsavel pelo boletim]]</f>
        <v>Pedro</v>
      </c>
      <c r="BH43" s="18"/>
      <c r="BI43" s="18"/>
      <c r="BJ43" s="18"/>
      <c r="BK43" s="19"/>
      <c r="BL43" s="17"/>
      <c r="BM43" s="142"/>
      <c r="BN43" s="142"/>
      <c r="BO43" s="142"/>
      <c r="BP43" s="243"/>
      <c r="BQ43" s="13">
        <f t="shared" si="1"/>
        <v>0</v>
      </c>
      <c r="BR43" s="20">
        <f t="shared" si="2"/>
        <v>0</v>
      </c>
      <c r="BS43" s="247" t="str">
        <f t="shared" si="3"/>
        <v/>
      </c>
      <c r="BT43" s="8" t="str">
        <f>IF(BN43="","",SUBSTITUTE(BM43," ","")&amp;SUBSTITUTE(BN43," ",""))</f>
        <v/>
      </c>
      <c r="BU43" s="8"/>
    </row>
    <row r="44" spans="1:73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995</v>
      </c>
      <c r="E44" s="237">
        <v>8</v>
      </c>
      <c r="F44" s="140" t="s">
        <v>881</v>
      </c>
      <c r="G44" s="175" t="str">
        <f>IF(D44="","*",VLOOKUP(F44,BS_ATIVIDADE[#Data],3,FALSE))</f>
        <v>TRILHO - SUBSTITUIÇÂO</v>
      </c>
      <c r="H44" s="198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1136</v>
      </c>
      <c r="W44" s="115" t="s">
        <v>1137</v>
      </c>
      <c r="X44" s="114" t="s">
        <v>522</v>
      </c>
      <c r="Y44" s="141"/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38"/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/>
      <c r="AS44" s="118"/>
      <c r="AT44" s="118"/>
      <c r="AU44" s="164"/>
      <c r="AV44" s="164"/>
      <c r="AW44" s="15"/>
      <c r="AX44" s="15"/>
      <c r="AY44" s="12">
        <f t="shared" si="10"/>
        <v>0</v>
      </c>
      <c r="AZ44" s="190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40" t="str">
        <f>BS_CONTROLE[[#This Row],[Responsavel pelo boletim]]</f>
        <v>Rafael</v>
      </c>
      <c r="BH44" s="18"/>
      <c r="BI44" s="18"/>
      <c r="BJ44" s="18"/>
      <c r="BK44" s="19"/>
      <c r="BL44" s="17"/>
      <c r="BM44" s="142"/>
      <c r="BN44" s="142"/>
      <c r="BO44" s="142"/>
      <c r="BP44" s="243"/>
      <c r="BQ44" s="13">
        <f t="shared" si="1"/>
        <v>0</v>
      </c>
      <c r="BR44" s="20">
        <f t="shared" si="2"/>
        <v>0</v>
      </c>
      <c r="BS44" s="247" t="str">
        <f t="shared" si="3"/>
        <v/>
      </c>
      <c r="BT44" s="8" t="str">
        <f>IF(BN44="","",SUBSTITUTE(BM44," ","")&amp;SUBSTITUTE(BN44," ",""))</f>
        <v/>
      </c>
      <c r="BU44" s="8"/>
    </row>
    <row r="45" spans="1:73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854</v>
      </c>
      <c r="E45" s="253"/>
      <c r="F45" s="225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1139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1119</v>
      </c>
      <c r="W45" s="115" t="s">
        <v>1120</v>
      </c>
      <c r="X45" s="114" t="s">
        <v>522</v>
      </c>
      <c r="Y45" s="141"/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38"/>
      <c r="AJ45" s="9" t="str">
        <f>IF(BS_CONTROLE[[#This Row],[Atividade]]=0, "-", BS_CONTROLE[[#This Row],[Atividade]])</f>
        <v>MECANIZAÇÃO - SOCADORA</v>
      </c>
      <c r="AK45" s="33" t="str">
        <f>BS_CONTROLE[[#This Row],[Local - Partida]]</f>
        <v>ZCV</v>
      </c>
      <c r="AL45" s="33" t="str">
        <f>BS_CONTROLE[[#This Row],[Local - Encerramento]]</f>
        <v>ZCV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/>
      <c r="AS45" s="118"/>
      <c r="AT45" s="118"/>
      <c r="AU45" s="164"/>
      <c r="AV45" s="164"/>
      <c r="AW45" s="15"/>
      <c r="AX45" s="15"/>
      <c r="AY45" s="12">
        <f t="shared" si="10"/>
        <v>0</v>
      </c>
      <c r="AZ45" s="190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40" t="str">
        <f>BS_CONTROLE[[#This Row],[Responsavel pelo boletim]]</f>
        <v>Saulo</v>
      </c>
      <c r="BH45" s="18"/>
      <c r="BI45" s="18"/>
      <c r="BJ45" s="18"/>
      <c r="BK45" s="19"/>
      <c r="BL45" s="17"/>
      <c r="BM45" s="142"/>
      <c r="BN45" s="142"/>
      <c r="BO45" s="142"/>
      <c r="BP45" s="243"/>
      <c r="BQ45" s="13">
        <f t="shared" si="1"/>
        <v>0</v>
      </c>
      <c r="BR45" s="20">
        <f t="shared" si="2"/>
        <v>0</v>
      </c>
      <c r="BS45" s="247" t="str">
        <f t="shared" si="3"/>
        <v/>
      </c>
      <c r="BT45" s="8" t="str">
        <f>IF(BN45="","",SUBSTITUTE(BM45," ","")&amp;SUBSTITUTE(BN45," ",""))</f>
        <v/>
      </c>
      <c r="BU45" s="8"/>
    </row>
    <row r="46" spans="1:73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994</v>
      </c>
      <c r="E46" s="237"/>
      <c r="F46" s="140" t="s">
        <v>825</v>
      </c>
      <c r="G46" s="175" t="str">
        <f>IF(D46="","*",VLOOKUP(F46,BS_ATIVIDADE[#Data],3,FALSE))</f>
        <v>MODERNIZAÇÃO</v>
      </c>
      <c r="H46" s="198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1146</v>
      </c>
      <c r="W46" s="115" t="s">
        <v>1123</v>
      </c>
      <c r="X46" s="114" t="s">
        <v>522</v>
      </c>
      <c r="Y46" s="141"/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38"/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/>
      <c r="AS46" s="118"/>
      <c r="AT46" s="118"/>
      <c r="AU46" s="164"/>
      <c r="AV46" s="164"/>
      <c r="AW46" s="15"/>
      <c r="AX46" s="15"/>
      <c r="AY46" s="12">
        <f t="shared" si="10"/>
        <v>0</v>
      </c>
      <c r="AZ46" s="190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40" t="str">
        <f>BS_CONTROLE[[#This Row],[Responsavel pelo boletim]]</f>
        <v>Luiz</v>
      </c>
      <c r="BH46" s="18"/>
      <c r="BI46" s="18"/>
      <c r="BJ46" s="18"/>
      <c r="BK46" s="19"/>
      <c r="BL46" s="17"/>
      <c r="BM46" s="142"/>
      <c r="BN46" s="142"/>
      <c r="BO46" s="142"/>
      <c r="BP46" s="243"/>
      <c r="BQ46" s="13">
        <f t="shared" si="1"/>
        <v>0</v>
      </c>
      <c r="BR46" s="20">
        <f t="shared" si="2"/>
        <v>0</v>
      </c>
      <c r="BS46" s="247" t="str">
        <f t="shared" si="3"/>
        <v/>
      </c>
      <c r="BT46" s="8" t="str">
        <f>IF(BN46="","",SUBSTITUTE(BM46," ","")&amp;SUBSTITUTE(BN46," ",""))</f>
        <v/>
      </c>
      <c r="BU46" s="8"/>
    </row>
    <row r="47" spans="1:73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1187</v>
      </c>
      <c r="E47" s="253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1146</v>
      </c>
      <c r="W47" s="115" t="s">
        <v>1123</v>
      </c>
      <c r="X47" s="114" t="s">
        <v>522</v>
      </c>
      <c r="Y47" s="141"/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38"/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/>
      <c r="AS47" s="118"/>
      <c r="AT47" s="118"/>
      <c r="AU47" s="164"/>
      <c r="AV47" s="164"/>
      <c r="AW47" s="164"/>
      <c r="AX47" s="15"/>
      <c r="AY47" s="12">
        <f t="shared" si="10"/>
        <v>0</v>
      </c>
      <c r="AZ47" s="190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40" t="str">
        <f>BS_CONTROLE[[#This Row],[Responsavel pelo boletim]]</f>
        <v>Luiz</v>
      </c>
      <c r="BH47" s="18"/>
      <c r="BI47" s="18"/>
      <c r="BJ47" s="18"/>
      <c r="BK47" s="19"/>
      <c r="BL47" s="17"/>
      <c r="BM47" s="142"/>
      <c r="BN47" s="142"/>
      <c r="BO47" s="142"/>
      <c r="BP47" s="243"/>
      <c r="BQ47" s="13">
        <f t="shared" si="1"/>
        <v>0</v>
      </c>
      <c r="BR47" s="20">
        <f t="shared" si="2"/>
        <v>0</v>
      </c>
      <c r="BS47" s="247" t="str">
        <f t="shared" si="3"/>
        <v/>
      </c>
      <c r="BT47" s="8" t="str">
        <f>IF(BN47="","",SUBSTITUTE(BM47," ","")&amp;SUBSTITUTE(BN47," ",""))</f>
        <v/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7">
        <v>39</v>
      </c>
      <c r="F48" s="140"/>
      <c r="G48" s="175" t="str">
        <f>IF(D48="","*",VLOOKUP(F48,BS_ATIVIDADE[#Data],3,FALSE))</f>
        <v>*</v>
      </c>
      <c r="H48" s="198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10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0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3"/>
      <c r="BQ48" s="13" t="str">
        <f t="shared" si="1"/>
        <v>*</v>
      </c>
      <c r="BR48" s="20" t="str">
        <f t="shared" si="2"/>
        <v>*</v>
      </c>
      <c r="BS48" s="247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937</v>
      </c>
      <c r="E49" s="237">
        <v>19</v>
      </c>
      <c r="F49" s="140" t="s">
        <v>874</v>
      </c>
      <c r="G49" s="175" t="str">
        <f>IF(D49="","*",VLOOKUP(F49,BS_ATIVIDADE[#Data],3,FALSE))</f>
        <v>SOLDA</v>
      </c>
      <c r="H49" s="198" t="s">
        <v>1163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1164</v>
      </c>
      <c r="W49" s="115" t="s">
        <v>1123</v>
      </c>
      <c r="X49" s="114" t="s">
        <v>522</v>
      </c>
      <c r="Y49" s="141"/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38"/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/>
      <c r="AS49" s="118"/>
      <c r="AT49" s="118"/>
      <c r="AU49" s="164"/>
      <c r="AV49" s="164"/>
      <c r="AW49" s="15"/>
      <c r="AX49" s="15"/>
      <c r="AY49" s="12">
        <f t="shared" si="10"/>
        <v>0</v>
      </c>
      <c r="AZ49" s="190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40" t="str">
        <f>BS_CONTROLE[[#This Row],[Responsavel pelo boletim]]</f>
        <v>Antônio</v>
      </c>
      <c r="BH49" s="18"/>
      <c r="BI49" s="18"/>
      <c r="BJ49" s="18"/>
      <c r="BK49" s="19"/>
      <c r="BL49" s="17"/>
      <c r="BM49" s="142"/>
      <c r="BN49" s="142"/>
      <c r="BO49" s="142"/>
      <c r="BP49" s="243"/>
      <c r="BQ49" s="13">
        <f t="shared" si="1"/>
        <v>0</v>
      </c>
      <c r="BR49" s="20">
        <f t="shared" si="2"/>
        <v>0</v>
      </c>
      <c r="BS49" s="247" t="str">
        <f t="shared" si="3"/>
        <v/>
      </c>
      <c r="BT49" s="8" t="str">
        <f>IF(BN49="","",SUBSTITUTE(BM49," ","")&amp;SUBSTITUTE(BN49," ",""))</f>
        <v/>
      </c>
      <c r="BU49" s="8"/>
    </row>
    <row r="50" spans="1:73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888</v>
      </c>
      <c r="E50" s="237">
        <v>336</v>
      </c>
      <c r="F50" s="140" t="s">
        <v>791</v>
      </c>
      <c r="G50" s="175" t="str">
        <f>IF(D50="","*",VLOOKUP(F50,BS_ATIVIDADE[#Data],3,FALSE))</f>
        <v>OUTROS - MECANIZAÇÃO</v>
      </c>
      <c r="H50" s="198" t="s">
        <v>1168</v>
      </c>
      <c r="I50" s="156" t="s">
        <v>1168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1119</v>
      </c>
      <c r="W50" s="115" t="s">
        <v>651</v>
      </c>
      <c r="X50" s="114" t="s">
        <v>526</v>
      </c>
      <c r="Y50" s="141"/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38"/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/>
      <c r="AS50" s="118"/>
      <c r="AT50" s="118"/>
      <c r="AU50" s="164"/>
      <c r="AV50" s="164"/>
      <c r="AW50" s="15"/>
      <c r="AX50" s="15"/>
      <c r="AY50" s="12">
        <f t="shared" si="10"/>
        <v>0</v>
      </c>
      <c r="AZ50" s="190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40" t="str">
        <f>BS_CONTROLE[[#This Row],[Responsavel pelo boletim]]</f>
        <v>Saulo</v>
      </c>
      <c r="BH50" s="18"/>
      <c r="BI50" s="18"/>
      <c r="BJ50" s="18"/>
      <c r="BK50" s="19"/>
      <c r="BL50" s="17"/>
      <c r="BM50" s="142"/>
      <c r="BN50" s="142"/>
      <c r="BO50" s="142"/>
      <c r="BP50" s="243"/>
      <c r="BQ50" s="13">
        <f t="shared" si="1"/>
        <v>0</v>
      </c>
      <c r="BR50" s="20">
        <f t="shared" si="2"/>
        <v>0</v>
      </c>
      <c r="BS50" s="247" t="str">
        <f t="shared" si="3"/>
        <v/>
      </c>
      <c r="BT50" s="8" t="str">
        <f>IF(BN50="","",SUBSTITUTE(BM50," ","")&amp;SUBSTITUTE(BN50," ",""))</f>
        <v/>
      </c>
      <c r="BU50" s="8"/>
    </row>
    <row r="51" spans="1:73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877</v>
      </c>
      <c r="E51" s="249">
        <v>269</v>
      </c>
      <c r="F51" s="140" t="s">
        <v>791</v>
      </c>
      <c r="G51" s="175" t="str">
        <f>IF(D51="","*",VLOOKUP(F51,BS_ATIVIDADE[#Data],3,FALSE))</f>
        <v>OUTROS - MECANIZAÇÃO</v>
      </c>
      <c r="H51" s="198" t="s">
        <v>1168</v>
      </c>
      <c r="I51" s="156" t="s">
        <v>1168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1119</v>
      </c>
      <c r="W51" s="115" t="s">
        <v>1171</v>
      </c>
      <c r="X51" s="114" t="s">
        <v>526</v>
      </c>
      <c r="Y51" s="141"/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5" t="s">
        <v>520</v>
      </c>
      <c r="AH51" s="16"/>
      <c r="AI51" s="138"/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/>
      <c r="AS51" s="118"/>
      <c r="AT51" s="118"/>
      <c r="AU51" s="164"/>
      <c r="AV51" s="164"/>
      <c r="AW51" s="15"/>
      <c r="AX51" s="15"/>
      <c r="AY51" s="12">
        <f t="shared" si="10"/>
        <v>0</v>
      </c>
      <c r="AZ51" s="190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40" t="str">
        <f>BS_CONTROLE[[#This Row],[Responsavel pelo boletim]]</f>
        <v>Saulo</v>
      </c>
      <c r="BH51" s="18"/>
      <c r="BI51" s="18"/>
      <c r="BJ51" s="18"/>
      <c r="BK51" s="19"/>
      <c r="BL51" s="17"/>
      <c r="BM51" s="142"/>
      <c r="BN51" s="142"/>
      <c r="BO51" s="142"/>
      <c r="BP51" s="243"/>
      <c r="BQ51" s="13">
        <f t="shared" si="1"/>
        <v>0</v>
      </c>
      <c r="BR51" s="20">
        <f t="shared" si="2"/>
        <v>0</v>
      </c>
      <c r="BS51" s="247" t="str">
        <f t="shared" si="3"/>
        <v/>
      </c>
      <c r="BT51" s="8" t="str">
        <f>IF(BN51="","",SUBSTITUTE(BM51," ","")&amp;SUBSTITUTE(BN51," ",""))</f>
        <v/>
      </c>
      <c r="BU51" s="8"/>
    </row>
    <row r="52" spans="1:73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984</v>
      </c>
      <c r="E52" s="237">
        <v>334</v>
      </c>
      <c r="F52" s="140" t="s">
        <v>874</v>
      </c>
      <c r="G52" s="175" t="str">
        <f>IF(D52="","*",VLOOKUP(F52,BS_ATIVIDADE[#Data],3,FALSE))</f>
        <v>SOLDA</v>
      </c>
      <c r="H52" s="198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1184</v>
      </c>
      <c r="W52" s="115" t="s">
        <v>1142</v>
      </c>
      <c r="X52" s="114" t="s">
        <v>522</v>
      </c>
      <c r="Y52" s="141"/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38"/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/>
      <c r="AS52" s="118"/>
      <c r="AT52" s="118"/>
      <c r="AU52" s="164"/>
      <c r="AV52" s="164"/>
      <c r="AW52" s="15"/>
      <c r="AX52" s="15"/>
      <c r="AY52" s="12">
        <f t="shared" si="10"/>
        <v>0</v>
      </c>
      <c r="AZ52" s="190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40" t="str">
        <f>BS_CONTROLE[[#This Row],[Responsavel pelo boletim]]</f>
        <v>Klécio</v>
      </c>
      <c r="BH52" s="18"/>
      <c r="BI52" s="18"/>
      <c r="BJ52" s="18"/>
      <c r="BK52" s="19"/>
      <c r="BL52" s="17"/>
      <c r="BM52" s="142"/>
      <c r="BN52" s="142"/>
      <c r="BO52" s="142"/>
      <c r="BP52" s="243"/>
      <c r="BQ52" s="13">
        <f t="shared" si="1"/>
        <v>0</v>
      </c>
      <c r="BR52" s="20">
        <f t="shared" si="2"/>
        <v>0</v>
      </c>
      <c r="BS52" s="247" t="str">
        <f t="shared" si="3"/>
        <v/>
      </c>
      <c r="BT52" s="8" t="str">
        <f>IF(BN52="","",SUBSTITUTE(BM52," ","")&amp;SUBSTITUTE(BN52," ",""))</f>
        <v/>
      </c>
      <c r="BU52" s="8"/>
    </row>
    <row r="53" spans="1:73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908</v>
      </c>
      <c r="E53" s="237">
        <v>432</v>
      </c>
      <c r="F53" s="140" t="s">
        <v>885</v>
      </c>
      <c r="G53" s="175" t="str">
        <f>IF(D53="","*",VLOOKUP(F53,BS_ATIVIDADE[#Data],3,FALSE))</f>
        <v>OUTROS</v>
      </c>
      <c r="H53" s="198" t="s">
        <v>1176</v>
      </c>
      <c r="I53" s="185" t="s">
        <v>1176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1188</v>
      </c>
      <c r="O53" s="116">
        <v>0.375</v>
      </c>
      <c r="P53" s="116">
        <v>8.3333333333333329E-2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1177</v>
      </c>
      <c r="W53" s="115" t="s">
        <v>1189</v>
      </c>
      <c r="X53" s="114" t="s">
        <v>522</v>
      </c>
      <c r="Y53" s="141"/>
      <c r="Z53" s="114"/>
      <c r="AA53" s="115" t="s">
        <v>1179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38"/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/>
      <c r="AS53" s="118"/>
      <c r="AT53" s="118"/>
      <c r="AU53" s="164"/>
      <c r="AV53" s="164"/>
      <c r="AW53" s="15"/>
      <c r="AX53" s="15"/>
      <c r="AY53" s="12">
        <f t="shared" si="10"/>
        <v>0</v>
      </c>
      <c r="AZ53" s="190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40" t="str">
        <f>BS_CONTROLE[[#This Row],[Responsavel pelo boletim]]</f>
        <v>Israel</v>
      </c>
      <c r="BH53" s="18"/>
      <c r="BI53" s="18"/>
      <c r="BJ53" s="18"/>
      <c r="BK53" s="19"/>
      <c r="BL53" s="17"/>
      <c r="BM53" s="142"/>
      <c r="BN53" s="142"/>
      <c r="BO53" s="142"/>
      <c r="BP53" s="243"/>
      <c r="BQ53" s="13">
        <f t="shared" si="1"/>
        <v>0</v>
      </c>
      <c r="BR53" s="20">
        <f t="shared" si="2"/>
        <v>0</v>
      </c>
      <c r="BS53" s="247" t="str">
        <f t="shared" si="3"/>
        <v/>
      </c>
      <c r="BT53" s="8" t="str">
        <f>IF(BN53="","",SUBSTITUTE(BM53," ","")&amp;SUBSTITUTE(BN53," ",""))</f>
        <v/>
      </c>
      <c r="BU53" s="8"/>
    </row>
    <row r="54" spans="1:73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4"/>
      <c r="F54" s="140" t="s">
        <v>753</v>
      </c>
      <c r="G54" s="175" t="str">
        <f>IF(D54="","*",VLOOKUP(F54,BS_ATIVIDADE[#Data],3,FALSE))</f>
        <v>EXPANSÃO</v>
      </c>
      <c r="H54" s="198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1</v>
      </c>
      <c r="R54" s="10" t="str">
        <f>IFERROR(_xlfn.XLOOKUP(F54, BS_ATIVIDADE[ATIVIDADE],BS_ATIVIDADE[UNIDADE] ), "*")</f>
        <v>Nº DE SOLDA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1190</v>
      </c>
      <c r="W54" s="115" t="s">
        <v>1142</v>
      </c>
      <c r="X54" s="114" t="s">
        <v>522</v>
      </c>
      <c r="Y54" s="141"/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38"/>
      <c r="AJ54" s="9" t="str">
        <f>IF(BS_CONTROLE[[#This Row],[Atividade]]=0, "-", BS_CONTROLE[[#This Row],[Atividade]])</f>
        <v>EXPANSÃO - SOLDA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/>
      <c r="AS54" s="118"/>
      <c r="AT54" s="118"/>
      <c r="AU54" s="164"/>
      <c r="AV54" s="164"/>
      <c r="AW54" s="15"/>
      <c r="AX54" s="15"/>
      <c r="AY54" s="12">
        <f t="shared" si="10"/>
        <v>0</v>
      </c>
      <c r="AZ54" s="190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40" t="str">
        <f>BS_CONTROLE[[#This Row],[Responsavel pelo boletim]]</f>
        <v>Fabio</v>
      </c>
      <c r="BH54" s="18"/>
      <c r="BI54" s="18"/>
      <c r="BJ54" s="18"/>
      <c r="BK54" s="19"/>
      <c r="BL54" s="17"/>
      <c r="BM54" s="142"/>
      <c r="BN54" s="142"/>
      <c r="BO54" s="142"/>
      <c r="BP54" s="243"/>
      <c r="BQ54" s="13">
        <f t="shared" si="1"/>
        <v>0</v>
      </c>
      <c r="BR54" s="20">
        <f t="shared" si="2"/>
        <v>0</v>
      </c>
      <c r="BS54" s="247" t="str">
        <f t="shared" si="3"/>
        <v/>
      </c>
      <c r="BT54" s="8" t="str">
        <f>IF(BN54="","",SUBSTITUTE(BM54," ","")&amp;SUBSTITUTE(BN54," ",""))</f>
        <v/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7">
        <v>46</v>
      </c>
      <c r="F55" s="225"/>
      <c r="G55" s="175" t="str">
        <f>IF(D55="","*",VLOOKUP(F55,BS_ATIVIDADE[#Data],3,FALSE))</f>
        <v>*</v>
      </c>
      <c r="H55" s="198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10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0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3"/>
      <c r="BQ55" s="13" t="str">
        <f t="shared" si="1"/>
        <v>*</v>
      </c>
      <c r="BR55" s="20" t="str">
        <f t="shared" si="2"/>
        <v>*</v>
      </c>
      <c r="BS55" s="247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7">
        <v>47</v>
      </c>
      <c r="F56" s="225"/>
      <c r="G56" s="175" t="str">
        <f>IF(D56="","*",VLOOKUP(F56,BS_ATIVIDADE[#Data],3,FALSE))</f>
        <v>*</v>
      </c>
      <c r="H56" s="198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10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0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3"/>
      <c r="BQ56" s="13" t="str">
        <f t="shared" si="1"/>
        <v>*</v>
      </c>
      <c r="BR56" s="20" t="str">
        <f t="shared" si="2"/>
        <v>*</v>
      </c>
      <c r="BS56" s="247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7">
        <v>48</v>
      </c>
      <c r="F57" s="225"/>
      <c r="G57" s="175" t="str">
        <f>IF(D57="","*",VLOOKUP(F57,BS_ATIVIDADE[#Data],3,FALSE))</f>
        <v>*</v>
      </c>
      <c r="H57" s="198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10"/>
        <v>*</v>
      </c>
      <c r="AZ57" s="190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0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3"/>
      <c r="BQ57" s="13" t="str">
        <f t="shared" si="1"/>
        <v>*</v>
      </c>
      <c r="BR57" s="20" t="str">
        <f t="shared" si="2"/>
        <v>*</v>
      </c>
      <c r="BS57" s="247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7">
        <v>49</v>
      </c>
      <c r="F58" s="140"/>
      <c r="G58" s="175" t="str">
        <f>IF(D58="","*",VLOOKUP(F58,BS_ATIVIDADE[#Data],3,FALSE))</f>
        <v>*</v>
      </c>
      <c r="H58" s="198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10"/>
        <v>*</v>
      </c>
      <c r="AZ58" s="190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0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3"/>
      <c r="BQ58" s="13" t="str">
        <f t="shared" si="1"/>
        <v>*</v>
      </c>
      <c r="BR58" s="20" t="str">
        <f t="shared" si="2"/>
        <v>*</v>
      </c>
      <c r="BS58" s="247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7">
        <v>50</v>
      </c>
      <c r="F59" s="140"/>
      <c r="G59" s="175" t="str">
        <f>IF(D59="","*",VLOOKUP(F59,BS_ATIVIDADE[#Data],3,FALSE))</f>
        <v>*</v>
      </c>
      <c r="H59" s="198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10"/>
        <v>*</v>
      </c>
      <c r="AZ59" s="190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0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3"/>
      <c r="BQ59" s="13" t="str">
        <f t="shared" si="1"/>
        <v>*</v>
      </c>
      <c r="BR59" s="20" t="str">
        <f t="shared" si="2"/>
        <v>*</v>
      </c>
      <c r="BS59" s="247" t="str">
        <f t="shared" si="3"/>
        <v/>
      </c>
      <c r="BT59" s="8" t="str">
        <f>IF(BN59="","",SUBSTITUTE(BM59," ","")&amp;SUBSTITUTE(BN59," ",""))</f>
        <v/>
      </c>
      <c r="BU59" s="8"/>
    </row>
    <row r="60" spans="1:73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7">
        <v>51</v>
      </c>
      <c r="F60" s="140"/>
      <c r="G60" s="175" t="str">
        <f>IF(D60="","*",VLOOKUP(F60,BS_ATIVIDADE[#Data],3,FALSE))</f>
        <v>*</v>
      </c>
      <c r="H60" s="198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10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0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3"/>
      <c r="BQ60" s="13" t="str">
        <f t="shared" si="1"/>
        <v>*</v>
      </c>
      <c r="BR60" s="20" t="str">
        <f t="shared" si="2"/>
        <v>*</v>
      </c>
      <c r="BS60" s="247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7">
        <v>52</v>
      </c>
      <c r="F61" s="140"/>
      <c r="G61" s="175" t="str">
        <f>IF(D61="","*",VLOOKUP(F61,BS_ATIVIDADE[#Data],3,FALSE))</f>
        <v>*</v>
      </c>
      <c r="H61" s="198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10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0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3"/>
      <c r="BQ61" s="13" t="str">
        <f t="shared" si="1"/>
        <v>*</v>
      </c>
      <c r="BR61" s="20" t="str">
        <f t="shared" si="2"/>
        <v>*</v>
      </c>
      <c r="BS61" s="247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8">
        <v>53</v>
      </c>
      <c r="F62" s="140"/>
      <c r="G62" s="175" t="str">
        <f>IF(D62="","*",VLOOKUP(F62,BS_ATIVIDADE[#Data],3,FALSE))</f>
        <v>*</v>
      </c>
      <c r="H62" s="198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10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0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3"/>
      <c r="BQ62" s="13" t="str">
        <f t="shared" si="1"/>
        <v>*</v>
      </c>
      <c r="BR62" s="20" t="str">
        <f t="shared" si="2"/>
        <v>*</v>
      </c>
      <c r="BS62" s="247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7">
        <v>54</v>
      </c>
      <c r="F63" s="140"/>
      <c r="G63" s="175" t="str">
        <f>IF(D63="","*",VLOOKUP(F63,BS_ATIVIDADE[#Data],3,FALSE))</f>
        <v>*</v>
      </c>
      <c r="H63" s="198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10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0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3"/>
      <c r="BQ63" s="13" t="str">
        <f t="shared" si="1"/>
        <v>*</v>
      </c>
      <c r="BR63" s="20" t="str">
        <f t="shared" si="2"/>
        <v>*</v>
      </c>
      <c r="BS63" s="247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7">
        <v>55</v>
      </c>
      <c r="F64" s="140"/>
      <c r="G64" s="175" t="str">
        <f>IF(D64="","*",VLOOKUP(F64,BS_ATIVIDADE[#Data],3,FALSE))</f>
        <v>*</v>
      </c>
      <c r="H64" s="198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10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0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3"/>
      <c r="BQ64" s="13" t="str">
        <f t="shared" si="1"/>
        <v>*</v>
      </c>
      <c r="BR64" s="20" t="str">
        <f t="shared" si="2"/>
        <v>*</v>
      </c>
      <c r="BS64" s="247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7">
        <v>56</v>
      </c>
      <c r="F65" s="140"/>
      <c r="G65" s="175" t="str">
        <f>IF(D65="","*",VLOOKUP(F65,BS_ATIVIDADE[#Data],3,FALSE))</f>
        <v>*</v>
      </c>
      <c r="H65" s="198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10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0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3"/>
      <c r="BQ65" s="13" t="str">
        <f t="shared" si="1"/>
        <v>*</v>
      </c>
      <c r="BR65" s="20" t="str">
        <f t="shared" si="2"/>
        <v>*</v>
      </c>
      <c r="BS65" s="247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7">
        <v>57</v>
      </c>
      <c r="F66" s="140"/>
      <c r="G66" s="175" t="str">
        <f>IF(D66="","*",VLOOKUP(F66,BS_ATIVIDADE[#Data],3,FALSE))</f>
        <v>*</v>
      </c>
      <c r="H66" s="198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10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0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3"/>
      <c r="BQ66" s="13" t="str">
        <f t="shared" si="1"/>
        <v>*</v>
      </c>
      <c r="BR66" s="20" t="str">
        <f t="shared" si="2"/>
        <v>*</v>
      </c>
      <c r="BS66" s="247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7">
        <v>58</v>
      </c>
      <c r="F67" s="140"/>
      <c r="G67" s="175" t="str">
        <f>IF(D67="","*",VLOOKUP(F67,BS_ATIVIDADE[#Data],3,FALSE))</f>
        <v>*</v>
      </c>
      <c r="H67" s="198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10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0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3"/>
      <c r="BQ67" s="13" t="str">
        <f t="shared" si="1"/>
        <v>*</v>
      </c>
      <c r="BR67" s="20" t="str">
        <f t="shared" si="2"/>
        <v>*</v>
      </c>
      <c r="BS67" s="247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7">
        <v>59</v>
      </c>
      <c r="F68" s="225"/>
      <c r="G68" s="175" t="str">
        <f>IF(D68="","*",VLOOKUP(F68,BS_ATIVIDADE[#Data],3,FALSE))</f>
        <v>*</v>
      </c>
      <c r="H68" s="198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10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0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3"/>
      <c r="BQ68" s="13" t="str">
        <f t="shared" si="1"/>
        <v>*</v>
      </c>
      <c r="BR68" s="20" t="str">
        <f t="shared" si="2"/>
        <v>*</v>
      </c>
      <c r="BS68" s="247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7">
        <v>60</v>
      </c>
      <c r="F69" s="140"/>
      <c r="G69" s="175" t="str">
        <f>IF(D69="","*",VLOOKUP(F69,BS_ATIVIDADE[#Data],3,FALSE))</f>
        <v>*</v>
      </c>
      <c r="H69" s="198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10"/>
        <v>*</v>
      </c>
      <c r="AZ69" s="190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0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3"/>
      <c r="BQ69" s="13" t="str">
        <f t="shared" si="1"/>
        <v>*</v>
      </c>
      <c r="BR69" s="20" t="str">
        <f t="shared" si="2"/>
        <v>*</v>
      </c>
      <c r="BS69" s="247" t="str">
        <f t="shared" si="3"/>
        <v/>
      </c>
      <c r="BT69" s="8" t="str">
        <f>IF(BN69="","",SUBSTITUTE(BM69," ","")&amp;SUBSTITUTE(BN69," ",""))</f>
        <v/>
      </c>
      <c r="BU69" s="8"/>
    </row>
    <row r="70" spans="1:73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7">
        <v>61</v>
      </c>
      <c r="F70" s="140"/>
      <c r="G70" s="175" t="str">
        <f>IF(D70="","*",VLOOKUP(F70,BS_ATIVIDADE[#Data],3,FALSE))</f>
        <v>*</v>
      </c>
      <c r="H70" s="198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10"/>
        <v>*</v>
      </c>
      <c r="AZ70" s="190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0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3"/>
      <c r="BQ70" s="13" t="str">
        <f t="shared" si="1"/>
        <v>*</v>
      </c>
      <c r="BR70" s="20" t="str">
        <f t="shared" si="2"/>
        <v>*</v>
      </c>
      <c r="BS70" s="247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7">
        <v>62</v>
      </c>
      <c r="F71" s="140"/>
      <c r="G71" s="175" t="str">
        <f>IF(D71="","*",VLOOKUP(F71,BS_ATIVIDADE[#Data],3,FALSE))</f>
        <v>*</v>
      </c>
      <c r="H71" s="198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10"/>
        <v>*</v>
      </c>
      <c r="AZ71" s="190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0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3"/>
      <c r="BQ71" s="13" t="str">
        <f t="shared" si="1"/>
        <v>*</v>
      </c>
      <c r="BR71" s="20" t="str">
        <f t="shared" si="2"/>
        <v>*</v>
      </c>
      <c r="BS71" s="247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7">
        <v>63</v>
      </c>
      <c r="F72" s="140"/>
      <c r="G72" s="175" t="str">
        <f>IF(D72="","*",VLOOKUP(F72,BS_ATIVIDADE[#Data],3,FALSE))</f>
        <v>*</v>
      </c>
      <c r="H72" s="198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10"/>
        <v>*</v>
      </c>
      <c r="AZ72" s="190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0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3"/>
      <c r="BQ72" s="13" t="str">
        <f t="shared" si="1"/>
        <v>*</v>
      </c>
      <c r="BR72" s="20" t="str">
        <f t="shared" si="2"/>
        <v>*</v>
      </c>
      <c r="BS72" s="247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7">
        <v>64</v>
      </c>
      <c r="F73" s="140"/>
      <c r="G73" s="175" t="str">
        <f>IF(D73="","*",VLOOKUP(F73,BS_ATIVIDADE[#Data],3,FALSE))</f>
        <v>*</v>
      </c>
      <c r="H73" s="198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10"/>
        <v>*</v>
      </c>
      <c r="AZ73" s="190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0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3"/>
      <c r="BQ73" s="13" t="str">
        <f t="shared" si="1"/>
        <v>*</v>
      </c>
      <c r="BR73" s="20" t="str">
        <f t="shared" si="2"/>
        <v>*</v>
      </c>
      <c r="BS73" s="247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4">D74&amp;B74</f>
        <v/>
      </c>
      <c r="B74" s="153"/>
      <c r="C74" s="154" t="str">
        <f>IF(BS_CONTROLE[[#This Row],[DATA]]="","",WEEKNUM(BS_CONTROLE[[#This Row],[DATA]]))</f>
        <v/>
      </c>
      <c r="D74" s="155"/>
      <c r="E74" s="238">
        <v>65</v>
      </c>
      <c r="F74" s="140"/>
      <c r="G74" s="175" t="str">
        <f>IF(D74="","*",VLOOKUP(F74,BS_ATIVIDADE[#Data],3,FALSE))</f>
        <v>*</v>
      </c>
      <c r="H74" s="198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10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0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3"/>
      <c r="BQ74" s="13" t="str">
        <f t="shared" ref="BQ74:BQ137" si="15">IF(OR(B74="",F74=""),"*",AY74/P74)</f>
        <v>*</v>
      </c>
      <c r="BR74" s="20" t="str">
        <f t="shared" ref="BR74:BR137" si="16">IF(OR(B74="",F74=""),"*",BA74/Q74)</f>
        <v>*</v>
      </c>
      <c r="BS74" s="247" t="str">
        <f t="shared" ref="BS74:BS137" si="17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4"/>
        <v/>
      </c>
      <c r="B75" s="153"/>
      <c r="C75" s="154" t="str">
        <f>IF(BS_CONTROLE[[#This Row],[DATA]]="","",WEEKNUM(BS_CONTROLE[[#This Row],[DATA]]))</f>
        <v/>
      </c>
      <c r="D75" s="155"/>
      <c r="E75" s="237">
        <v>66</v>
      </c>
      <c r="F75" s="140"/>
      <c r="G75" s="175" t="str">
        <f>IF(D75="","*",VLOOKUP(F75,BS_ATIVIDADE[#Data],3,FALSE))</f>
        <v>*</v>
      </c>
      <c r="H75" s="198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10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0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3"/>
      <c r="BQ75" s="13" t="str">
        <f t="shared" si="15"/>
        <v>*</v>
      </c>
      <c r="BR75" s="20" t="str">
        <f t="shared" si="16"/>
        <v>*</v>
      </c>
      <c r="BS75" s="247" t="str">
        <f t="shared" si="17"/>
        <v/>
      </c>
      <c r="BT75" s="8" t="str">
        <f>IF(BN75="","",SUBSTITUTE(BM75," ","")&amp;SUBSTITUTE(BN75," ",""))</f>
        <v/>
      </c>
      <c r="BU75" s="8"/>
    </row>
    <row r="76" spans="1:73">
      <c r="A76" s="49" t="str">
        <f t="shared" si="14"/>
        <v/>
      </c>
      <c r="B76" s="153"/>
      <c r="C76" s="154" t="str">
        <f>IF(BS_CONTROLE[[#This Row],[DATA]]="","",WEEKNUM(BS_CONTROLE[[#This Row],[DATA]]))</f>
        <v/>
      </c>
      <c r="D76" s="155"/>
      <c r="E76" s="237">
        <v>67</v>
      </c>
      <c r="F76" s="140"/>
      <c r="G76" s="175" t="str">
        <f>IF(D76="","*",VLOOKUP(F76,BS_ATIVIDADE[#Data],3,FALSE))</f>
        <v>*</v>
      </c>
      <c r="H76" s="198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10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0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3"/>
      <c r="BQ76" s="13" t="str">
        <f t="shared" si="15"/>
        <v>*</v>
      </c>
      <c r="BR76" s="20" t="str">
        <f t="shared" si="16"/>
        <v>*</v>
      </c>
      <c r="BS76" s="247" t="str">
        <f t="shared" si="17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4"/>
        <v/>
      </c>
      <c r="B77" s="153"/>
      <c r="C77" s="154" t="str">
        <f>IF(BS_CONTROLE[[#This Row],[DATA]]="","",WEEKNUM(BS_CONTROLE[[#This Row],[DATA]]))</f>
        <v/>
      </c>
      <c r="D77" s="155"/>
      <c r="E77" s="237">
        <v>68</v>
      </c>
      <c r="F77" s="140"/>
      <c r="G77" s="175" t="str">
        <f>IF(D77="","*",VLOOKUP(F77,BS_ATIVIDADE[#Data],3,FALSE))</f>
        <v>*</v>
      </c>
      <c r="H77" s="198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10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0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3"/>
      <c r="BQ77" s="13" t="str">
        <f t="shared" si="15"/>
        <v>*</v>
      </c>
      <c r="BR77" s="20" t="str">
        <f t="shared" si="16"/>
        <v>*</v>
      </c>
      <c r="BS77" s="247" t="str">
        <f t="shared" si="17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4"/>
        <v/>
      </c>
      <c r="B78" s="153"/>
      <c r="C78" s="154" t="str">
        <f>IF(BS_CONTROLE[[#This Row],[DATA]]="","",WEEKNUM(BS_CONTROLE[[#This Row],[DATA]]))</f>
        <v/>
      </c>
      <c r="D78" s="155"/>
      <c r="E78" s="237">
        <v>69</v>
      </c>
      <c r="F78" s="140"/>
      <c r="G78" s="175" t="str">
        <f>IF(D78="","*",VLOOKUP(F78,BS_ATIVIDADE[#Data],3,FALSE))</f>
        <v>*</v>
      </c>
      <c r="H78" s="198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10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0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3"/>
      <c r="BQ78" s="13" t="str">
        <f t="shared" si="15"/>
        <v>*</v>
      </c>
      <c r="BR78" s="20" t="str">
        <f t="shared" si="16"/>
        <v>*</v>
      </c>
      <c r="BS78" s="247" t="str">
        <f t="shared" si="17"/>
        <v/>
      </c>
      <c r="BT78" s="8" t="str">
        <f>IF(BN78="","",SUBSTITUTE(BM78," ","")&amp;SUBSTITUTE(BN78," ",""))</f>
        <v/>
      </c>
      <c r="BU78" s="8"/>
    </row>
    <row r="79" spans="1:73">
      <c r="A79" s="49" t="str">
        <f t="shared" si="14"/>
        <v/>
      </c>
      <c r="B79" s="153"/>
      <c r="C79" s="154" t="str">
        <f>IF(BS_CONTROLE[[#This Row],[DATA]]="","",WEEKNUM(BS_CONTROLE[[#This Row],[DATA]]))</f>
        <v/>
      </c>
      <c r="D79" s="155"/>
      <c r="E79" s="237">
        <v>70</v>
      </c>
      <c r="F79" s="140"/>
      <c r="G79" s="175" t="str">
        <f>IF(D79="","*",VLOOKUP(F79,BS_ATIVIDADE[#Data],3,FALSE))</f>
        <v>*</v>
      </c>
      <c r="H79" s="198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8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0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3"/>
      <c r="BQ79" s="13" t="str">
        <f t="shared" si="15"/>
        <v>*</v>
      </c>
      <c r="BR79" s="20" t="str">
        <f t="shared" si="16"/>
        <v>*</v>
      </c>
      <c r="BS79" s="247" t="str">
        <f t="shared" si="17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4"/>
        <v/>
      </c>
      <c r="B80" s="153"/>
      <c r="C80" s="154" t="str">
        <f>IF(BS_CONTROLE[[#This Row],[DATA]]="","",WEEKNUM(BS_CONTROLE[[#This Row],[DATA]]))</f>
        <v/>
      </c>
      <c r="D80" s="155"/>
      <c r="E80" s="237">
        <v>71</v>
      </c>
      <c r="F80" s="140"/>
      <c r="G80" s="175" t="str">
        <f>IF(D80="","*",VLOOKUP(F80,BS_ATIVIDADE[#Data],3,FALSE))</f>
        <v>*</v>
      </c>
      <c r="H80" s="198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8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0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3"/>
      <c r="BQ80" s="13" t="str">
        <f t="shared" si="15"/>
        <v>*</v>
      </c>
      <c r="BR80" s="20" t="str">
        <f t="shared" si="16"/>
        <v>*</v>
      </c>
      <c r="BS80" s="247" t="str">
        <f t="shared" si="17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4"/>
        <v/>
      </c>
      <c r="B81" s="153"/>
      <c r="C81" s="154" t="str">
        <f>IF(BS_CONTROLE[[#This Row],[DATA]]="","",WEEKNUM(BS_CONTROLE[[#This Row],[DATA]]))</f>
        <v/>
      </c>
      <c r="D81" s="155"/>
      <c r="E81" s="237">
        <v>72</v>
      </c>
      <c r="F81" s="140"/>
      <c r="G81" s="175" t="str">
        <f>IF(D81="","*",VLOOKUP(F81,BS_ATIVIDADE[#Data],3,FALSE))</f>
        <v>*</v>
      </c>
      <c r="H81" s="198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8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0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3"/>
      <c r="BQ81" s="13" t="str">
        <f t="shared" si="15"/>
        <v>*</v>
      </c>
      <c r="BR81" s="20" t="str">
        <f t="shared" si="16"/>
        <v>*</v>
      </c>
      <c r="BS81" s="247" t="str">
        <f t="shared" si="17"/>
        <v/>
      </c>
      <c r="BT81" s="8" t="str">
        <f>IF(BN81="","",SUBSTITUTE(BM81," ","")&amp;SUBSTITUTE(BN81," ",""))</f>
        <v/>
      </c>
      <c r="BU81" s="8"/>
    </row>
    <row r="82" spans="1:73">
      <c r="A82" s="49" t="str">
        <f t="shared" si="14"/>
        <v/>
      </c>
      <c r="B82" s="153"/>
      <c r="C82" s="154" t="str">
        <f>IF(BS_CONTROLE[[#This Row],[DATA]]="","",WEEKNUM(BS_CONTROLE[[#This Row],[DATA]]))</f>
        <v/>
      </c>
      <c r="D82" s="155"/>
      <c r="E82" s="237">
        <v>73</v>
      </c>
      <c r="F82" s="140"/>
      <c r="G82" s="175" t="str">
        <f>IF(D82="","*",VLOOKUP(F82,BS_ATIVIDADE[#Data],3,FALSE))</f>
        <v>*</v>
      </c>
      <c r="H82" s="198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8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0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3"/>
      <c r="BQ82" s="13" t="str">
        <f t="shared" si="15"/>
        <v>*</v>
      </c>
      <c r="BR82" s="20" t="str">
        <f t="shared" si="16"/>
        <v>*</v>
      </c>
      <c r="BS82" s="247" t="str">
        <f t="shared" si="17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4"/>
        <v/>
      </c>
      <c r="B83" s="153"/>
      <c r="C83" s="154" t="str">
        <f>IF(BS_CONTROLE[[#This Row],[DATA]]="","",WEEKNUM(BS_CONTROLE[[#This Row],[DATA]]))</f>
        <v/>
      </c>
      <c r="D83" s="155"/>
      <c r="E83" s="237">
        <v>74</v>
      </c>
      <c r="F83" s="140"/>
      <c r="G83" s="175" t="str">
        <f>IF(D83="","*",VLOOKUP(F83,BS_ATIVIDADE[#Data],3,FALSE))</f>
        <v>*</v>
      </c>
      <c r="H83" s="198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8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0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3"/>
      <c r="BQ83" s="13" t="str">
        <f t="shared" si="15"/>
        <v>*</v>
      </c>
      <c r="BR83" s="20" t="str">
        <f t="shared" si="16"/>
        <v>*</v>
      </c>
      <c r="BS83" s="247" t="str">
        <f t="shared" si="17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4"/>
        <v/>
      </c>
      <c r="B84" s="153"/>
      <c r="C84" s="154" t="str">
        <f>IF(BS_CONTROLE[[#This Row],[DATA]]="","",WEEKNUM(BS_CONTROLE[[#This Row],[DATA]]))</f>
        <v/>
      </c>
      <c r="D84" s="155"/>
      <c r="E84" s="237">
        <v>75</v>
      </c>
      <c r="F84" s="140"/>
      <c r="G84" s="175" t="str">
        <f>IF(D84="","*",VLOOKUP(F84,BS_ATIVIDADE[#Data],3,FALSE))</f>
        <v>*</v>
      </c>
      <c r="H84" s="198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8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0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3"/>
      <c r="BQ84" s="13" t="str">
        <f t="shared" si="15"/>
        <v>*</v>
      </c>
      <c r="BR84" s="20" t="str">
        <f t="shared" si="16"/>
        <v>*</v>
      </c>
      <c r="BS84" s="247" t="str">
        <f t="shared" si="17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4"/>
        <v/>
      </c>
      <c r="B85" s="153"/>
      <c r="C85" s="154" t="str">
        <f>IF(BS_CONTROLE[[#This Row],[DATA]]="","",WEEKNUM(BS_CONTROLE[[#This Row],[DATA]]))</f>
        <v/>
      </c>
      <c r="D85" s="155"/>
      <c r="E85" s="237">
        <v>76</v>
      </c>
      <c r="F85" s="140"/>
      <c r="G85" s="175" t="str">
        <f>IF(D85="","*",VLOOKUP(F85,BS_ATIVIDADE[#Data],3,FALSE))</f>
        <v>*</v>
      </c>
      <c r="H85" s="198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8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0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3"/>
      <c r="BQ85" s="13" t="str">
        <f t="shared" si="15"/>
        <v>*</v>
      </c>
      <c r="BR85" s="20" t="str">
        <f t="shared" si="16"/>
        <v>*</v>
      </c>
      <c r="BS85" s="247" t="str">
        <f t="shared" si="17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4"/>
        <v/>
      </c>
      <c r="B86" s="153"/>
      <c r="C86" s="154" t="str">
        <f>IF(BS_CONTROLE[[#This Row],[DATA]]="","",WEEKNUM(BS_CONTROLE[[#This Row],[DATA]]))</f>
        <v/>
      </c>
      <c r="D86" s="155"/>
      <c r="E86" s="238">
        <v>77</v>
      </c>
      <c r="F86" s="140"/>
      <c r="G86" s="175" t="str">
        <f>IF(D86="","*",VLOOKUP(F86,BS_ATIVIDADE[#Data],3,FALSE))</f>
        <v>*</v>
      </c>
      <c r="H86" s="198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8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0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3"/>
      <c r="BQ86" s="13" t="str">
        <f t="shared" si="15"/>
        <v>*</v>
      </c>
      <c r="BR86" s="20" t="str">
        <f t="shared" si="16"/>
        <v>*</v>
      </c>
      <c r="BS86" s="247" t="str">
        <f t="shared" si="17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4"/>
        <v/>
      </c>
      <c r="B87" s="153"/>
      <c r="C87" s="154" t="str">
        <f>IF(BS_CONTROLE[[#This Row],[DATA]]="","",WEEKNUM(BS_CONTROLE[[#This Row],[DATA]]))</f>
        <v/>
      </c>
      <c r="D87" s="155"/>
      <c r="E87" s="237">
        <v>78</v>
      </c>
      <c r="F87" s="140"/>
      <c r="G87" s="175" t="str">
        <f>IF(D87="","*",VLOOKUP(F87,BS_ATIVIDADE[#Data],3,FALSE))</f>
        <v>*</v>
      </c>
      <c r="H87" s="198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8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0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3"/>
      <c r="BQ87" s="13" t="str">
        <f t="shared" si="15"/>
        <v>*</v>
      </c>
      <c r="BR87" s="20" t="str">
        <f t="shared" si="16"/>
        <v>*</v>
      </c>
      <c r="BS87" s="247" t="str">
        <f t="shared" si="17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4"/>
        <v/>
      </c>
      <c r="B88" s="153"/>
      <c r="C88" s="154" t="str">
        <f>IF(BS_CONTROLE[[#This Row],[DATA]]="","",WEEKNUM(BS_CONTROLE[[#This Row],[DATA]]))</f>
        <v/>
      </c>
      <c r="D88" s="155"/>
      <c r="E88" s="237">
        <v>79</v>
      </c>
      <c r="F88" s="140"/>
      <c r="G88" s="175" t="str">
        <f>IF(D88="","*",VLOOKUP(F88,BS_ATIVIDADE[#Data],3,FALSE))</f>
        <v>*</v>
      </c>
      <c r="H88" s="198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8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0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3"/>
      <c r="BQ88" s="13" t="str">
        <f t="shared" si="15"/>
        <v>*</v>
      </c>
      <c r="BR88" s="20" t="str">
        <f t="shared" si="16"/>
        <v>*</v>
      </c>
      <c r="BS88" s="247" t="str">
        <f t="shared" si="17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4"/>
        <v/>
      </c>
      <c r="B89" s="153"/>
      <c r="C89" s="154" t="str">
        <f>IF(BS_CONTROLE[[#This Row],[DATA]]="","",WEEKNUM(BS_CONTROLE[[#This Row],[DATA]]))</f>
        <v/>
      </c>
      <c r="D89" s="155"/>
      <c r="E89" s="237">
        <v>80</v>
      </c>
      <c r="F89" s="140"/>
      <c r="G89" s="175" t="str">
        <f>IF(D89="","*",VLOOKUP(F89,BS_ATIVIDADE[#Data],3,FALSE))</f>
        <v>*</v>
      </c>
      <c r="H89" s="198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8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0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3"/>
      <c r="BQ89" s="13" t="str">
        <f t="shared" si="15"/>
        <v>*</v>
      </c>
      <c r="BR89" s="20" t="str">
        <f t="shared" si="16"/>
        <v>*</v>
      </c>
      <c r="BS89" s="247" t="str">
        <f t="shared" si="17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4"/>
        <v/>
      </c>
      <c r="B90" s="153"/>
      <c r="C90" s="154" t="str">
        <f>IF(BS_CONTROLE[[#This Row],[DATA]]="","",WEEKNUM(BS_CONTROLE[[#This Row],[DATA]]))</f>
        <v/>
      </c>
      <c r="D90" s="155"/>
      <c r="E90" s="237">
        <v>81</v>
      </c>
      <c r="F90" s="140"/>
      <c r="G90" s="175" t="str">
        <f>IF(D90="","*",VLOOKUP(F90,BS_ATIVIDADE[#Data],3,FALSE))</f>
        <v>*</v>
      </c>
      <c r="H90" s="198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8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0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3"/>
      <c r="BQ90" s="13" t="str">
        <f t="shared" si="15"/>
        <v>*</v>
      </c>
      <c r="BR90" s="20" t="str">
        <f t="shared" si="16"/>
        <v>*</v>
      </c>
      <c r="BS90" s="247" t="str">
        <f t="shared" si="17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4"/>
        <v/>
      </c>
      <c r="B91" s="153"/>
      <c r="C91" s="154" t="str">
        <f>IF(BS_CONTROLE[[#This Row],[DATA]]="","",WEEKNUM(BS_CONTROLE[[#This Row],[DATA]]))</f>
        <v/>
      </c>
      <c r="D91" s="155"/>
      <c r="E91" s="237">
        <v>82</v>
      </c>
      <c r="F91" s="140"/>
      <c r="G91" s="175" t="str">
        <f>IF(D91="","*",VLOOKUP(F91,BS_ATIVIDADE[#Data],3,FALSE))</f>
        <v>*</v>
      </c>
      <c r="H91" s="198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8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0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3"/>
      <c r="BQ91" s="13" t="str">
        <f t="shared" si="15"/>
        <v>*</v>
      </c>
      <c r="BR91" s="20" t="str">
        <f t="shared" si="16"/>
        <v>*</v>
      </c>
      <c r="BS91" s="247" t="str">
        <f t="shared" si="17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4"/>
        <v/>
      </c>
      <c r="B92" s="153"/>
      <c r="C92" s="154" t="str">
        <f>IF(BS_CONTROLE[[#This Row],[DATA]]="","",WEEKNUM(BS_CONTROLE[[#This Row],[DATA]]))</f>
        <v/>
      </c>
      <c r="D92" s="155"/>
      <c r="E92" s="237">
        <v>83</v>
      </c>
      <c r="F92" s="140"/>
      <c r="G92" s="175" t="str">
        <f>IF(D92="","*",VLOOKUP(F92,BS_ATIVIDADE[#Data],3,FALSE))</f>
        <v>*</v>
      </c>
      <c r="H92" s="198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8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0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3"/>
      <c r="BQ92" s="13" t="str">
        <f t="shared" si="15"/>
        <v>*</v>
      </c>
      <c r="BR92" s="20" t="str">
        <f t="shared" si="16"/>
        <v>*</v>
      </c>
      <c r="BS92" s="247" t="str">
        <f t="shared" si="17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4"/>
        <v/>
      </c>
      <c r="B93" s="153"/>
      <c r="C93" s="154" t="str">
        <f>IF(BS_CONTROLE[[#This Row],[DATA]]="","",WEEKNUM(BS_CONTROLE[[#This Row],[DATA]]))</f>
        <v/>
      </c>
      <c r="D93" s="155"/>
      <c r="E93" s="237">
        <v>84</v>
      </c>
      <c r="F93" s="140"/>
      <c r="G93" s="175" t="str">
        <f>IF(D93="","*",VLOOKUP(F93,BS_ATIVIDADE[#Data],3,FALSE))</f>
        <v>*</v>
      </c>
      <c r="H93" s="198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8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0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3"/>
      <c r="BQ93" s="13" t="str">
        <f t="shared" si="15"/>
        <v>*</v>
      </c>
      <c r="BR93" s="20" t="str">
        <f t="shared" si="16"/>
        <v>*</v>
      </c>
      <c r="BS93" s="247" t="str">
        <f t="shared" si="17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4"/>
        <v/>
      </c>
      <c r="B94" s="153"/>
      <c r="C94" s="154" t="str">
        <f>IF(BS_CONTROLE[[#This Row],[DATA]]="","",WEEKNUM(BS_CONTROLE[[#This Row],[DATA]]))</f>
        <v/>
      </c>
      <c r="D94" s="155"/>
      <c r="E94" s="237">
        <v>85</v>
      </c>
      <c r="F94" s="140"/>
      <c r="G94" s="175" t="str">
        <f>IF(D94="","*",VLOOKUP(F94,BS_ATIVIDADE[#Data],3,FALSE))</f>
        <v>*</v>
      </c>
      <c r="H94" s="198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8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0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3"/>
      <c r="BQ94" s="13" t="str">
        <f t="shared" si="15"/>
        <v>*</v>
      </c>
      <c r="BR94" s="20" t="str">
        <f t="shared" si="16"/>
        <v>*</v>
      </c>
      <c r="BS94" s="247" t="str">
        <f t="shared" si="17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4"/>
        <v/>
      </c>
      <c r="B95" s="153"/>
      <c r="C95" s="154" t="str">
        <f>IF(BS_CONTROLE[[#This Row],[DATA]]="","",WEEKNUM(BS_CONTROLE[[#This Row],[DATA]]))</f>
        <v/>
      </c>
      <c r="D95" s="155"/>
      <c r="E95" s="237">
        <v>86</v>
      </c>
      <c r="F95" s="140"/>
      <c r="G95" s="175" t="str">
        <f>IF(D95="","*",VLOOKUP(F95,BS_ATIVIDADE[#Data],3,FALSE))</f>
        <v>*</v>
      </c>
      <c r="H95" s="198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8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0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3"/>
      <c r="BQ95" s="13" t="str">
        <f t="shared" si="15"/>
        <v>*</v>
      </c>
      <c r="BR95" s="20" t="str">
        <f t="shared" si="16"/>
        <v>*</v>
      </c>
      <c r="BS95" s="247" t="str">
        <f t="shared" si="17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4"/>
        <v/>
      </c>
      <c r="B96" s="153"/>
      <c r="C96" s="154" t="str">
        <f>IF(BS_CONTROLE[[#This Row],[DATA]]="","",WEEKNUM(BS_CONTROLE[[#This Row],[DATA]]))</f>
        <v/>
      </c>
      <c r="D96" s="155"/>
      <c r="E96" s="237">
        <v>87</v>
      </c>
      <c r="F96" s="225"/>
      <c r="G96" s="175" t="str">
        <f>IF(D96="","*",VLOOKUP(F96,BS_ATIVIDADE[#Data],3,FALSE))</f>
        <v>*</v>
      </c>
      <c r="H96" s="198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8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0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3"/>
      <c r="BQ96" s="13" t="str">
        <f t="shared" si="15"/>
        <v>*</v>
      </c>
      <c r="BR96" s="20" t="str">
        <f t="shared" si="16"/>
        <v>*</v>
      </c>
      <c r="BS96" s="247" t="str">
        <f t="shared" si="17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4"/>
        <v/>
      </c>
      <c r="B97" s="153"/>
      <c r="C97" s="154" t="str">
        <f>IF(BS_CONTROLE[[#This Row],[DATA]]="","",WEEKNUM(BS_CONTROLE[[#This Row],[DATA]]))</f>
        <v/>
      </c>
      <c r="D97" s="155"/>
      <c r="E97" s="237">
        <v>88</v>
      </c>
      <c r="F97" s="140"/>
      <c r="G97" s="175" t="str">
        <f>IF(D97="","*",VLOOKUP(F97,BS_ATIVIDADE[#Data],3,FALSE))</f>
        <v>*</v>
      </c>
      <c r="H97" s="198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8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0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3"/>
      <c r="BQ97" s="13" t="str">
        <f t="shared" si="15"/>
        <v>*</v>
      </c>
      <c r="BR97" s="20" t="str">
        <f t="shared" si="16"/>
        <v>*</v>
      </c>
      <c r="BS97" s="247" t="str">
        <f t="shared" si="17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4"/>
        <v/>
      </c>
      <c r="B98" s="153"/>
      <c r="C98" s="154" t="str">
        <f>IF(BS_CONTROLE[[#This Row],[DATA]]="","",WEEKNUM(BS_CONTROLE[[#This Row],[DATA]]))</f>
        <v/>
      </c>
      <c r="D98" s="159"/>
      <c r="E98" s="238">
        <v>89</v>
      </c>
      <c r="F98" s="140"/>
      <c r="G98" s="175" t="str">
        <f>IF(D98="","*",VLOOKUP(F98,BS_ATIVIDADE[#Data],3,FALSE))</f>
        <v>*</v>
      </c>
      <c r="H98" s="198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8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0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3"/>
      <c r="BQ98" s="13" t="str">
        <f t="shared" si="15"/>
        <v>*</v>
      </c>
      <c r="BR98" s="20" t="str">
        <f t="shared" si="16"/>
        <v>*</v>
      </c>
      <c r="BS98" s="247" t="str">
        <f t="shared" si="17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4"/>
        <v/>
      </c>
      <c r="B99" s="153"/>
      <c r="C99" s="154" t="str">
        <f>IF(BS_CONTROLE[[#This Row],[DATA]]="","",WEEKNUM(BS_CONTROLE[[#This Row],[DATA]]))</f>
        <v/>
      </c>
      <c r="D99" s="159"/>
      <c r="E99" s="237">
        <v>90</v>
      </c>
      <c r="F99" s="140"/>
      <c r="G99" s="175" t="str">
        <f>IF(D99="","*",VLOOKUP(F99,BS_ATIVIDADE[#Data],3,FALSE))</f>
        <v>*</v>
      </c>
      <c r="H99" s="198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8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0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3"/>
      <c r="BQ99" s="13" t="str">
        <f t="shared" si="15"/>
        <v>*</v>
      </c>
      <c r="BR99" s="20" t="str">
        <f t="shared" si="16"/>
        <v>*</v>
      </c>
      <c r="BS99" s="247" t="str">
        <f t="shared" si="17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4"/>
        <v/>
      </c>
      <c r="B100" s="153"/>
      <c r="C100" s="154" t="str">
        <f>IF(BS_CONTROLE[[#This Row],[DATA]]="","",WEEKNUM(BS_CONTROLE[[#This Row],[DATA]]))</f>
        <v/>
      </c>
      <c r="D100" s="159"/>
      <c r="E100" s="237">
        <v>91</v>
      </c>
      <c r="F100" s="225"/>
      <c r="G100" s="175" t="str">
        <f>IF(D100="","*",VLOOKUP(F100,BS_ATIVIDADE[#Data],3,FALSE))</f>
        <v>*</v>
      </c>
      <c r="H100" s="198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8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0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3"/>
      <c r="BQ100" s="13" t="str">
        <f t="shared" si="15"/>
        <v>*</v>
      </c>
      <c r="BR100" s="20" t="str">
        <f t="shared" si="16"/>
        <v>*</v>
      </c>
      <c r="BS100" s="247" t="str">
        <f t="shared" si="17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4"/>
        <v/>
      </c>
      <c r="B101" s="153"/>
      <c r="C101" s="154" t="str">
        <f>IF(BS_CONTROLE[[#This Row],[DATA]]="","",WEEKNUM(BS_CONTROLE[[#This Row],[DATA]]))</f>
        <v/>
      </c>
      <c r="D101" s="155"/>
      <c r="E101" s="237">
        <v>92</v>
      </c>
      <c r="F101" s="140"/>
      <c r="G101" s="175" t="str">
        <f>IF(D101="","*",VLOOKUP(F101,BS_ATIVIDADE[#Data],3,FALSE))</f>
        <v>*</v>
      </c>
      <c r="H101" s="198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8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0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3"/>
      <c r="BQ101" s="13" t="str">
        <f t="shared" si="15"/>
        <v>*</v>
      </c>
      <c r="BR101" s="20" t="str">
        <f t="shared" si="16"/>
        <v>*</v>
      </c>
      <c r="BS101" s="247" t="str">
        <f t="shared" si="17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4"/>
        <v/>
      </c>
      <c r="B102" s="153"/>
      <c r="C102" s="154" t="str">
        <f>IF(BS_CONTROLE[[#This Row],[DATA]]="","",WEEKNUM(BS_CONTROLE[[#This Row],[DATA]]))</f>
        <v/>
      </c>
      <c r="D102" s="155"/>
      <c r="E102" s="237">
        <v>93</v>
      </c>
      <c r="F102" s="140"/>
      <c r="G102" s="175" t="str">
        <f>IF(D102="","*",VLOOKUP(F102,BS_ATIVIDADE[#Data],3,FALSE))</f>
        <v>*</v>
      </c>
      <c r="H102" s="198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8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0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3"/>
      <c r="BQ102" s="13" t="str">
        <f t="shared" si="15"/>
        <v>*</v>
      </c>
      <c r="BR102" s="20" t="str">
        <f t="shared" si="16"/>
        <v>*</v>
      </c>
      <c r="BS102" s="247" t="str">
        <f t="shared" si="17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4"/>
        <v/>
      </c>
      <c r="B103" s="153"/>
      <c r="C103" s="154" t="str">
        <f>IF(BS_CONTROLE[[#This Row],[DATA]]="","",WEEKNUM(BS_CONTROLE[[#This Row],[DATA]]))</f>
        <v/>
      </c>
      <c r="D103" s="155"/>
      <c r="E103" s="237">
        <v>94</v>
      </c>
      <c r="F103" s="140"/>
      <c r="G103" s="175" t="str">
        <f>IF(D103="","*",VLOOKUP(F103,BS_ATIVIDADE[#Data],3,FALSE))</f>
        <v>*</v>
      </c>
      <c r="H103" s="198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8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0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3"/>
      <c r="BQ103" s="13" t="str">
        <f t="shared" si="15"/>
        <v>*</v>
      </c>
      <c r="BR103" s="20" t="str">
        <f t="shared" si="16"/>
        <v>*</v>
      </c>
      <c r="BS103" s="247" t="str">
        <f t="shared" si="17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4"/>
        <v/>
      </c>
      <c r="B104" s="153"/>
      <c r="C104" s="154" t="str">
        <f>IF(BS_CONTROLE[[#This Row],[DATA]]="","",WEEKNUM(BS_CONTROLE[[#This Row],[DATA]]))</f>
        <v/>
      </c>
      <c r="D104" s="155"/>
      <c r="E104" s="237">
        <v>95</v>
      </c>
      <c r="F104" s="140"/>
      <c r="G104" s="175" t="str">
        <f>IF(D104="","*",VLOOKUP(F104,BS_ATIVIDADE[#Data],3,FALSE))</f>
        <v>*</v>
      </c>
      <c r="H104" s="198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8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0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3"/>
      <c r="BQ104" s="13" t="str">
        <f t="shared" si="15"/>
        <v>*</v>
      </c>
      <c r="BR104" s="20" t="str">
        <f t="shared" si="16"/>
        <v>*</v>
      </c>
      <c r="BS104" s="247" t="str">
        <f t="shared" si="17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4"/>
        <v/>
      </c>
      <c r="B105" s="153"/>
      <c r="C105" s="154" t="str">
        <f>IF(BS_CONTROLE[[#This Row],[DATA]]="","",WEEKNUM(BS_CONTROLE[[#This Row],[DATA]]))</f>
        <v/>
      </c>
      <c r="D105" s="155"/>
      <c r="E105" s="237">
        <v>96</v>
      </c>
      <c r="F105" s="140"/>
      <c r="G105" s="175" t="str">
        <f>IF(D105="","*",VLOOKUP(F105,BS_ATIVIDADE[#Data],3,FALSE))</f>
        <v>*</v>
      </c>
      <c r="H105" s="198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8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0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3"/>
      <c r="BQ105" s="13" t="str">
        <f t="shared" si="15"/>
        <v>*</v>
      </c>
      <c r="BR105" s="20" t="str">
        <f t="shared" si="16"/>
        <v>*</v>
      </c>
      <c r="BS105" s="247" t="str">
        <f t="shared" si="17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4"/>
        <v/>
      </c>
      <c r="B106" s="153"/>
      <c r="C106" s="154" t="str">
        <f>IF(BS_CONTROLE[[#This Row],[DATA]]="","",WEEKNUM(BS_CONTROLE[[#This Row],[DATA]]))</f>
        <v/>
      </c>
      <c r="D106" s="155"/>
      <c r="E106" s="237">
        <v>97</v>
      </c>
      <c r="F106" s="140"/>
      <c r="G106" s="175" t="str">
        <f>IF(D106="","*",VLOOKUP(F106,BS_ATIVIDADE[#Data],3,FALSE))</f>
        <v>*</v>
      </c>
      <c r="H106" s="198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8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0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3"/>
      <c r="BQ106" s="13" t="str">
        <f t="shared" si="15"/>
        <v>*</v>
      </c>
      <c r="BR106" s="20" t="str">
        <f t="shared" si="16"/>
        <v>*</v>
      </c>
      <c r="BS106" s="247" t="str">
        <f t="shared" si="17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4"/>
        <v/>
      </c>
      <c r="B107" s="153"/>
      <c r="C107" s="154" t="str">
        <f>IF(BS_CONTROLE[[#This Row],[DATA]]="","",WEEKNUM(BS_CONTROLE[[#This Row],[DATA]]))</f>
        <v/>
      </c>
      <c r="D107" s="159"/>
      <c r="E107" s="237">
        <v>98</v>
      </c>
      <c r="F107" s="225"/>
      <c r="G107" s="175" t="str">
        <f>IF(D107="","*",VLOOKUP(F107,BS_ATIVIDADE[#Data],3,FALSE))</f>
        <v>*</v>
      </c>
      <c r="H107" s="198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8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0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3"/>
      <c r="BQ107" s="13" t="str">
        <f t="shared" si="15"/>
        <v>*</v>
      </c>
      <c r="BR107" s="20" t="str">
        <f t="shared" si="16"/>
        <v>*</v>
      </c>
      <c r="BS107" s="247" t="str">
        <f t="shared" si="17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4"/>
        <v/>
      </c>
      <c r="B108" s="153"/>
      <c r="C108" s="154" t="str">
        <f>IF(BS_CONTROLE[[#This Row],[DATA]]="","",WEEKNUM(BS_CONTROLE[[#This Row],[DATA]]))</f>
        <v/>
      </c>
      <c r="D108" s="159"/>
      <c r="E108" s="237">
        <v>99</v>
      </c>
      <c r="F108" s="225"/>
      <c r="G108" s="175" t="str">
        <f>IF(D108="","*",VLOOKUP(F108,BS_ATIVIDADE[#Data],3,FALSE))</f>
        <v>*</v>
      </c>
      <c r="H108" s="198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8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0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3"/>
      <c r="BQ108" s="13" t="str">
        <f t="shared" si="15"/>
        <v>*</v>
      </c>
      <c r="BR108" s="20" t="str">
        <f t="shared" si="16"/>
        <v>*</v>
      </c>
      <c r="BS108" s="247" t="str">
        <f t="shared" si="17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4"/>
        <v/>
      </c>
      <c r="B109" s="153"/>
      <c r="C109" s="154" t="str">
        <f>IF(BS_CONTROLE[[#This Row],[DATA]]="","",WEEKNUM(BS_CONTROLE[[#This Row],[DATA]]))</f>
        <v/>
      </c>
      <c r="D109" s="155"/>
      <c r="E109" s="237">
        <v>100</v>
      </c>
      <c r="F109" s="140"/>
      <c r="G109" s="175" t="str">
        <f>IF(D109="","*",VLOOKUP(F109,BS_ATIVIDADE[#Data],3,FALSE))</f>
        <v>*</v>
      </c>
      <c r="H109" s="198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8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0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3"/>
      <c r="BQ109" s="13" t="str">
        <f t="shared" si="15"/>
        <v>*</v>
      </c>
      <c r="BR109" s="20" t="str">
        <f t="shared" si="16"/>
        <v>*</v>
      </c>
      <c r="BS109" s="247" t="str">
        <f t="shared" si="17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4"/>
        <v/>
      </c>
      <c r="B110" s="153"/>
      <c r="C110" s="154" t="str">
        <f>IF(BS_CONTROLE[[#This Row],[DATA]]="","",WEEKNUM(BS_CONTROLE[[#This Row],[DATA]]))</f>
        <v/>
      </c>
      <c r="D110" s="155"/>
      <c r="E110" s="238">
        <v>101</v>
      </c>
      <c r="F110" s="140"/>
      <c r="G110" s="175" t="str">
        <f>IF(D110="","*",VLOOKUP(F110,BS_ATIVIDADE[#Data],3,FALSE))</f>
        <v>*</v>
      </c>
      <c r="H110" s="198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8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0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3"/>
      <c r="BQ110" s="13" t="str">
        <f t="shared" si="15"/>
        <v>*</v>
      </c>
      <c r="BR110" s="20" t="str">
        <f t="shared" si="16"/>
        <v>*</v>
      </c>
      <c r="BS110" s="247" t="str">
        <f t="shared" si="17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4"/>
        <v/>
      </c>
      <c r="B111" s="153"/>
      <c r="C111" s="154" t="str">
        <f>IF(BS_CONTROLE[[#This Row],[DATA]]="","",WEEKNUM(BS_CONTROLE[[#This Row],[DATA]]))</f>
        <v/>
      </c>
      <c r="D111" s="155"/>
      <c r="E111" s="237">
        <v>102</v>
      </c>
      <c r="F111" s="140"/>
      <c r="G111" s="175" t="str">
        <f>IF(D111="","*",VLOOKUP(F111,BS_ATIVIDADE[#Data],3,FALSE))</f>
        <v>*</v>
      </c>
      <c r="H111" s="198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8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0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3"/>
      <c r="BQ111" s="13" t="str">
        <f t="shared" si="15"/>
        <v>*</v>
      </c>
      <c r="BR111" s="20" t="str">
        <f t="shared" si="16"/>
        <v>*</v>
      </c>
      <c r="BS111" s="247" t="str">
        <f t="shared" si="17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4"/>
        <v/>
      </c>
      <c r="B112" s="153"/>
      <c r="C112" s="154" t="str">
        <f>IF(BS_CONTROLE[[#This Row],[DATA]]="","",WEEKNUM(BS_CONTROLE[[#This Row],[DATA]]))</f>
        <v/>
      </c>
      <c r="D112" s="155"/>
      <c r="E112" s="237">
        <v>103</v>
      </c>
      <c r="F112" s="140"/>
      <c r="G112" s="175" t="str">
        <f>IF(D112="","*",VLOOKUP(F112,BS_ATIVIDADE[#Data],3,FALSE))</f>
        <v>*</v>
      </c>
      <c r="H112" s="198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8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0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3"/>
      <c r="BQ112" s="13" t="str">
        <f t="shared" si="15"/>
        <v>*</v>
      </c>
      <c r="BR112" s="20" t="str">
        <f t="shared" si="16"/>
        <v>*</v>
      </c>
      <c r="BS112" s="247" t="str">
        <f t="shared" si="17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4"/>
        <v/>
      </c>
      <c r="B113" s="153"/>
      <c r="C113" s="154" t="str">
        <f>IF(BS_CONTROLE[[#This Row],[DATA]]="","",WEEKNUM(BS_CONTROLE[[#This Row],[DATA]]))</f>
        <v/>
      </c>
      <c r="D113" s="155"/>
      <c r="E113" s="237">
        <v>104</v>
      </c>
      <c r="F113" s="140"/>
      <c r="G113" s="175" t="str">
        <f>IF(D113="","*",VLOOKUP(F113,BS_ATIVIDADE[#Data],3,FALSE))</f>
        <v>*</v>
      </c>
      <c r="H113" s="198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8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0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3"/>
      <c r="BQ113" s="13" t="str">
        <f t="shared" si="15"/>
        <v>*</v>
      </c>
      <c r="BR113" s="20" t="str">
        <f t="shared" si="16"/>
        <v>*</v>
      </c>
      <c r="BS113" s="247" t="str">
        <f t="shared" si="17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4"/>
        <v/>
      </c>
      <c r="B114" s="153"/>
      <c r="C114" s="154" t="str">
        <f>IF(BS_CONTROLE[[#This Row],[DATA]]="","",WEEKNUM(BS_CONTROLE[[#This Row],[DATA]]))</f>
        <v/>
      </c>
      <c r="D114" s="155"/>
      <c r="E114" s="237">
        <v>105</v>
      </c>
      <c r="F114" s="140"/>
      <c r="G114" s="175" t="str">
        <f>IF(D114="","*",VLOOKUP(F114,BS_ATIVIDADE[#Data],3,FALSE))</f>
        <v>*</v>
      </c>
      <c r="H114" s="198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8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0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3"/>
      <c r="BQ114" s="13" t="str">
        <f t="shared" si="15"/>
        <v>*</v>
      </c>
      <c r="BR114" s="20" t="str">
        <f t="shared" si="16"/>
        <v>*</v>
      </c>
      <c r="BS114" s="247" t="str">
        <f t="shared" si="17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4"/>
        <v/>
      </c>
      <c r="B115" s="153"/>
      <c r="C115" s="154" t="str">
        <f>IF(BS_CONTROLE[[#This Row],[DATA]]="","",WEEKNUM(BS_CONTROLE[[#This Row],[DATA]]))</f>
        <v/>
      </c>
      <c r="D115" s="159"/>
      <c r="E115" s="237">
        <v>106</v>
      </c>
      <c r="F115" s="140"/>
      <c r="G115" s="175" t="str">
        <f>IF(D115="","*",VLOOKUP(F115,BS_ATIVIDADE[#Data],3,FALSE))</f>
        <v>*</v>
      </c>
      <c r="H115" s="198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8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0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3"/>
      <c r="BQ115" s="13" t="str">
        <f t="shared" si="15"/>
        <v>*</v>
      </c>
      <c r="BR115" s="20" t="str">
        <f t="shared" si="16"/>
        <v>*</v>
      </c>
      <c r="BS115" s="247" t="str">
        <f t="shared" si="17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4"/>
        <v/>
      </c>
      <c r="B116" s="153"/>
      <c r="C116" s="154" t="str">
        <f>IF(BS_CONTROLE[[#This Row],[DATA]]="","",WEEKNUM(BS_CONTROLE[[#This Row],[DATA]]))</f>
        <v/>
      </c>
      <c r="D116" s="229"/>
      <c r="E116" s="237">
        <v>107</v>
      </c>
      <c r="F116" s="231"/>
      <c r="G116" s="175" t="str">
        <f>IF(D116="","*",VLOOKUP(F116,BS_ATIVIDADE[#Data],3,FALSE))</f>
        <v>*</v>
      </c>
      <c r="H116" s="198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8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0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3"/>
      <c r="BQ116" s="13" t="str">
        <f t="shared" si="15"/>
        <v>*</v>
      </c>
      <c r="BR116" s="20" t="str">
        <f t="shared" si="16"/>
        <v>*</v>
      </c>
      <c r="BS116" s="247" t="str">
        <f t="shared" si="17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4"/>
        <v/>
      </c>
      <c r="B117" s="153"/>
      <c r="C117" s="154" t="str">
        <f>IF(BS_CONTROLE[[#This Row],[DATA]]="","",WEEKNUM(BS_CONTROLE[[#This Row],[DATA]]))</f>
        <v/>
      </c>
      <c r="D117" s="155"/>
      <c r="E117" s="237">
        <v>108</v>
      </c>
      <c r="F117" s="140"/>
      <c r="G117" s="175" t="str">
        <f>IF(D117="","*",VLOOKUP(F117,BS_ATIVIDADE[#Data],3,FALSE))</f>
        <v>*</v>
      </c>
      <c r="H117" s="198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8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0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3"/>
      <c r="BQ117" s="13" t="str">
        <f t="shared" si="15"/>
        <v>*</v>
      </c>
      <c r="BR117" s="20" t="str">
        <f t="shared" si="16"/>
        <v>*</v>
      </c>
      <c r="BS117" s="247" t="str">
        <f t="shared" si="17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4"/>
        <v/>
      </c>
      <c r="B118" s="153"/>
      <c r="C118" s="154" t="str">
        <f>IF(BS_CONTROLE[[#This Row],[DATA]]="","",WEEKNUM(BS_CONTROLE[[#This Row],[DATA]]))</f>
        <v/>
      </c>
      <c r="D118" s="155"/>
      <c r="E118" s="237">
        <v>109</v>
      </c>
      <c r="F118" s="140"/>
      <c r="G118" s="175" t="str">
        <f>IF(D118="","*",VLOOKUP(F118,BS_ATIVIDADE[#Data],3,FALSE))</f>
        <v>*</v>
      </c>
      <c r="H118" s="198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8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0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3"/>
      <c r="BQ118" s="13" t="str">
        <f t="shared" si="15"/>
        <v>*</v>
      </c>
      <c r="BR118" s="20" t="str">
        <f t="shared" si="16"/>
        <v>*</v>
      </c>
      <c r="BS118" s="247" t="str">
        <f t="shared" si="17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4"/>
        <v/>
      </c>
      <c r="B119" s="153"/>
      <c r="C119" s="154" t="str">
        <f>IF(BS_CONTROLE[[#This Row],[DATA]]="","",WEEKNUM(BS_CONTROLE[[#This Row],[DATA]]))</f>
        <v/>
      </c>
      <c r="D119" s="155"/>
      <c r="E119" s="237">
        <v>110</v>
      </c>
      <c r="F119" s="140"/>
      <c r="G119" s="175" t="str">
        <f>IF(D119="","*",VLOOKUP(F119,BS_ATIVIDADE[#Data],3,FALSE))</f>
        <v>*</v>
      </c>
      <c r="H119" s="198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8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0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3"/>
      <c r="BQ119" s="13" t="str">
        <f t="shared" si="15"/>
        <v>*</v>
      </c>
      <c r="BR119" s="20" t="str">
        <f t="shared" si="16"/>
        <v>*</v>
      </c>
      <c r="BS119" s="247" t="str">
        <f t="shared" si="17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4"/>
        <v/>
      </c>
      <c r="B120" s="153"/>
      <c r="C120" s="154" t="str">
        <f>IF(BS_CONTROLE[[#This Row],[DATA]]="","",WEEKNUM(BS_CONTROLE[[#This Row],[DATA]]))</f>
        <v/>
      </c>
      <c r="D120" s="155"/>
      <c r="E120" s="237">
        <v>111</v>
      </c>
      <c r="F120" s="140"/>
      <c r="G120" s="175" t="str">
        <f>IF(D120="","*",VLOOKUP(F120,BS_ATIVIDADE[#Data],3,FALSE))</f>
        <v>*</v>
      </c>
      <c r="H120" s="198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8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0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3"/>
      <c r="BQ120" s="13" t="str">
        <f t="shared" si="15"/>
        <v>*</v>
      </c>
      <c r="BR120" s="20" t="str">
        <f t="shared" si="16"/>
        <v>*</v>
      </c>
      <c r="BS120" s="247" t="str">
        <f t="shared" si="17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4"/>
        <v/>
      </c>
      <c r="B121" s="153"/>
      <c r="C121" s="154" t="str">
        <f>IF(BS_CONTROLE[[#This Row],[DATA]]="","",WEEKNUM(BS_CONTROLE[[#This Row],[DATA]]))</f>
        <v/>
      </c>
      <c r="D121" s="155"/>
      <c r="E121" s="237">
        <v>112</v>
      </c>
      <c r="F121" s="140"/>
      <c r="G121" s="175" t="str">
        <f>IF(D121="","*",VLOOKUP(F121,BS_ATIVIDADE[#Data],3,FALSE))</f>
        <v>*</v>
      </c>
      <c r="H121" s="198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8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0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3"/>
      <c r="BQ121" s="13" t="str">
        <f t="shared" si="15"/>
        <v>*</v>
      </c>
      <c r="BR121" s="20" t="str">
        <f t="shared" si="16"/>
        <v>*</v>
      </c>
      <c r="BS121" s="247" t="str">
        <f t="shared" si="17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4"/>
        <v/>
      </c>
      <c r="B122" s="153"/>
      <c r="C122" s="154" t="str">
        <f>IF(BS_CONTROLE[[#This Row],[DATA]]="","",WEEKNUM(BS_CONTROLE[[#This Row],[DATA]]))</f>
        <v/>
      </c>
      <c r="D122" s="155"/>
      <c r="E122" s="238">
        <v>113</v>
      </c>
      <c r="F122" s="225"/>
      <c r="G122" s="175" t="str">
        <f>IF(D122="","*",VLOOKUP(F122,BS_ATIVIDADE[#Data],3,FALSE))</f>
        <v>*</v>
      </c>
      <c r="H122" s="198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8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0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3"/>
      <c r="BQ122" s="13" t="str">
        <f t="shared" si="15"/>
        <v>*</v>
      </c>
      <c r="BR122" s="20" t="str">
        <f t="shared" si="16"/>
        <v>*</v>
      </c>
      <c r="BS122" s="247" t="str">
        <f t="shared" si="17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4"/>
        <v/>
      </c>
      <c r="B123" s="153"/>
      <c r="C123" s="154" t="str">
        <f>IF(BS_CONTROLE[[#This Row],[DATA]]="","",WEEKNUM(BS_CONTROLE[[#This Row],[DATA]]))</f>
        <v/>
      </c>
      <c r="D123" s="155"/>
      <c r="E123" s="237">
        <v>114</v>
      </c>
      <c r="F123" s="140"/>
      <c r="G123" s="175" t="str">
        <f>IF(D123="","*",VLOOKUP(F123,BS_ATIVIDADE[#Data],3,FALSE))</f>
        <v>*</v>
      </c>
      <c r="H123" s="198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8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0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3"/>
      <c r="BQ123" s="13" t="str">
        <f t="shared" si="15"/>
        <v>*</v>
      </c>
      <c r="BR123" s="20" t="str">
        <f t="shared" si="16"/>
        <v>*</v>
      </c>
      <c r="BS123" s="247" t="str">
        <f t="shared" si="17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4"/>
        <v/>
      </c>
      <c r="B124" s="153"/>
      <c r="C124" s="154" t="str">
        <f>IF(BS_CONTROLE[[#This Row],[DATA]]="","",WEEKNUM(BS_CONTROLE[[#This Row],[DATA]]))</f>
        <v/>
      </c>
      <c r="D124" s="155"/>
      <c r="E124" s="237">
        <v>115</v>
      </c>
      <c r="F124" s="140"/>
      <c r="G124" s="175" t="str">
        <f>IF(D124="","*",VLOOKUP(F124,BS_ATIVIDADE[#Data],3,FALSE))</f>
        <v>*</v>
      </c>
      <c r="H124" s="198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8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0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3"/>
      <c r="BQ124" s="13" t="str">
        <f t="shared" si="15"/>
        <v>*</v>
      </c>
      <c r="BR124" s="20" t="str">
        <f t="shared" si="16"/>
        <v>*</v>
      </c>
      <c r="BS124" s="247" t="str">
        <f t="shared" si="17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4"/>
        <v/>
      </c>
      <c r="B125" s="153"/>
      <c r="C125" s="154" t="str">
        <f>IF(BS_CONTROLE[[#This Row],[DATA]]="","",WEEKNUM(BS_CONTROLE[[#This Row],[DATA]]))</f>
        <v/>
      </c>
      <c r="D125" s="155"/>
      <c r="E125" s="237">
        <v>116</v>
      </c>
      <c r="F125" s="140"/>
      <c r="G125" s="175" t="str">
        <f>IF(D125="","*",VLOOKUP(F125,BS_ATIVIDADE[#Data],3,FALSE))</f>
        <v>*</v>
      </c>
      <c r="H125" s="198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8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0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3"/>
      <c r="BQ125" s="13" t="str">
        <f t="shared" si="15"/>
        <v>*</v>
      </c>
      <c r="BR125" s="20" t="str">
        <f t="shared" si="16"/>
        <v>*</v>
      </c>
      <c r="BS125" s="247" t="str">
        <f t="shared" si="17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4"/>
        <v/>
      </c>
      <c r="B126" s="153"/>
      <c r="C126" s="154" t="str">
        <f>IF(BS_CONTROLE[[#This Row],[DATA]]="","",WEEKNUM(BS_CONTROLE[[#This Row],[DATA]]))</f>
        <v/>
      </c>
      <c r="D126" s="159"/>
      <c r="E126" s="237">
        <v>117</v>
      </c>
      <c r="F126" s="140"/>
      <c r="G126" s="175" t="str">
        <f>IF(D126="","*",VLOOKUP(F126,BS_ATIVIDADE[#Data],3,FALSE))</f>
        <v>*</v>
      </c>
      <c r="H126" s="198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8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0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3"/>
      <c r="BQ126" s="13" t="str">
        <f t="shared" si="15"/>
        <v>*</v>
      </c>
      <c r="BR126" s="20" t="str">
        <f t="shared" si="16"/>
        <v>*</v>
      </c>
      <c r="BS126" s="247" t="str">
        <f t="shared" si="17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4"/>
        <v/>
      </c>
      <c r="B127" s="153"/>
      <c r="C127" s="154" t="str">
        <f>IF(BS_CONTROLE[[#This Row],[DATA]]="","",WEEKNUM(BS_CONTROLE[[#This Row],[DATA]]))</f>
        <v/>
      </c>
      <c r="D127" s="159"/>
      <c r="E127" s="237">
        <v>118</v>
      </c>
      <c r="F127" s="140"/>
      <c r="G127" s="175" t="str">
        <f>IF(D127="","*",VLOOKUP(F127,BS_ATIVIDADE[#Data],3,FALSE))</f>
        <v>*</v>
      </c>
      <c r="H127" s="198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8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0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3"/>
      <c r="BQ127" s="13" t="str">
        <f t="shared" si="15"/>
        <v>*</v>
      </c>
      <c r="BR127" s="20" t="str">
        <f t="shared" si="16"/>
        <v>*</v>
      </c>
      <c r="BS127" s="247" t="str">
        <f t="shared" si="17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4"/>
        <v/>
      </c>
      <c r="B128" s="153"/>
      <c r="C128" s="154" t="str">
        <f>IF(BS_CONTROLE[[#This Row],[DATA]]="","",WEEKNUM(BS_CONTROLE[[#This Row],[DATA]]))</f>
        <v/>
      </c>
      <c r="D128" s="155"/>
      <c r="E128" s="237">
        <v>119</v>
      </c>
      <c r="F128" s="140"/>
      <c r="G128" s="175" t="str">
        <f>IF(D128="","*",VLOOKUP(F128,BS_ATIVIDADE[#Data],3,FALSE))</f>
        <v>*</v>
      </c>
      <c r="H128" s="198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8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0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3"/>
      <c r="BQ128" s="13" t="str">
        <f t="shared" si="15"/>
        <v>*</v>
      </c>
      <c r="BR128" s="20" t="str">
        <f t="shared" si="16"/>
        <v>*</v>
      </c>
      <c r="BS128" s="247" t="str">
        <f t="shared" si="17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4"/>
        <v/>
      </c>
      <c r="B129" s="153"/>
      <c r="C129" s="154" t="str">
        <f>IF(BS_CONTROLE[[#This Row],[DATA]]="","",WEEKNUM(BS_CONTROLE[[#This Row],[DATA]]))</f>
        <v/>
      </c>
      <c r="D129" s="155"/>
      <c r="E129" s="237">
        <v>120</v>
      </c>
      <c r="F129" s="140"/>
      <c r="G129" s="175" t="str">
        <f>IF(D129="","*",VLOOKUP(F129,BS_ATIVIDADE[#Data],3,FALSE))</f>
        <v>*</v>
      </c>
      <c r="H129" s="198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8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0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3"/>
      <c r="BQ129" s="13" t="str">
        <f t="shared" si="15"/>
        <v>*</v>
      </c>
      <c r="BR129" s="20" t="str">
        <f t="shared" si="16"/>
        <v>*</v>
      </c>
      <c r="BS129" s="247" t="str">
        <f t="shared" si="17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4"/>
        <v/>
      </c>
      <c r="B130" s="153"/>
      <c r="C130" s="154" t="str">
        <f>IF(BS_CONTROLE[[#This Row],[DATA]]="","",WEEKNUM(BS_CONTROLE[[#This Row],[DATA]]))</f>
        <v/>
      </c>
      <c r="D130" s="155"/>
      <c r="E130" s="237">
        <v>121</v>
      </c>
      <c r="F130" s="140"/>
      <c r="G130" s="175" t="str">
        <f>IF(D130="","*",VLOOKUP(F130,BS_ATIVIDADE[#Data],3,FALSE))</f>
        <v>*</v>
      </c>
      <c r="H130" s="198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8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0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3"/>
      <c r="BQ130" s="13" t="str">
        <f t="shared" si="15"/>
        <v>*</v>
      </c>
      <c r="BR130" s="20" t="str">
        <f t="shared" si="16"/>
        <v>*</v>
      </c>
      <c r="BS130" s="247" t="str">
        <f t="shared" si="17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4"/>
        <v/>
      </c>
      <c r="B131" s="153"/>
      <c r="C131" s="154" t="str">
        <f>IF(BS_CONTROLE[[#This Row],[DATA]]="","",WEEKNUM(BS_CONTROLE[[#This Row],[DATA]]))</f>
        <v/>
      </c>
      <c r="D131" s="159"/>
      <c r="E131" s="237">
        <v>122</v>
      </c>
      <c r="F131" s="225"/>
      <c r="G131" s="175" t="str">
        <f>IF(D131="","*",VLOOKUP(F131,BS_ATIVIDADE[#Data],3,FALSE))</f>
        <v>*</v>
      </c>
      <c r="H131" s="198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8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0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3" t="str">
        <f>IF(AND(BQ131&lt;1,BR131&lt;1),"Produção e Intervalo",IF(BQ131&lt;1,"Intervalo",IF(BR131&lt;1,"Produção","")))</f>
        <v/>
      </c>
      <c r="BQ131" s="13" t="str">
        <f t="shared" si="15"/>
        <v>*</v>
      </c>
      <c r="BR131" s="20" t="str">
        <f t="shared" si="16"/>
        <v>*</v>
      </c>
      <c r="BS131" s="247" t="str">
        <f t="shared" si="17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4"/>
        <v/>
      </c>
      <c r="B132" s="153"/>
      <c r="C132" s="154" t="str">
        <f>IF(BS_CONTROLE[[#This Row],[DATA]]="","",WEEKNUM(BS_CONTROLE[[#This Row],[DATA]]))</f>
        <v/>
      </c>
      <c r="D132" s="159"/>
      <c r="E132" s="237">
        <v>123</v>
      </c>
      <c r="F132" s="225"/>
      <c r="G132" s="175" t="str">
        <f>IF(D132="","*",VLOOKUP(F132,BS_ATIVIDADE[#Data],3,FALSE))</f>
        <v>*</v>
      </c>
      <c r="H132" s="198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8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0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3" t="str">
        <f>IF(AND(BQ132&lt;1,BR132&lt;1),"Produção e Intervalo",IF(BQ132&lt;1,"Intervalo",IF(BR132&lt;1,"Produção","")))</f>
        <v/>
      </c>
      <c r="BQ132" s="13" t="str">
        <f t="shared" si="15"/>
        <v>*</v>
      </c>
      <c r="BR132" s="20" t="str">
        <f t="shared" si="16"/>
        <v>*</v>
      </c>
      <c r="BS132" s="247" t="str">
        <f t="shared" si="17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4"/>
        <v/>
      </c>
      <c r="B133" s="153"/>
      <c r="C133" s="154" t="str">
        <f>IF(BS_CONTROLE[[#This Row],[DATA]]="","",WEEKNUM(BS_CONTROLE[[#This Row],[DATA]]))</f>
        <v/>
      </c>
      <c r="D133" s="155"/>
      <c r="E133" s="237">
        <v>124</v>
      </c>
      <c r="F133" s="140"/>
      <c r="G133" s="175" t="str">
        <f>IF(D133="","*",VLOOKUP(F133,BS_ATIVIDADE[#Data],3,FALSE))</f>
        <v>*</v>
      </c>
      <c r="H133" s="198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8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0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3" t="str">
        <f>IF(AND(BQ133&lt;1,BR133&lt;1),"Produção e Intervalo",IF(BQ133&lt;1,"Intervalo",IF(BR133&lt;1,"Produção","")))</f>
        <v/>
      </c>
      <c r="BQ133" s="13" t="str">
        <f t="shared" si="15"/>
        <v>*</v>
      </c>
      <c r="BR133" s="20" t="str">
        <f t="shared" si="16"/>
        <v>*</v>
      </c>
      <c r="BS133" s="247" t="str">
        <f t="shared" si="17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4"/>
        <v/>
      </c>
      <c r="B134" s="153"/>
      <c r="C134" s="154" t="str">
        <f>IF(BS_CONTROLE[[#This Row],[DATA]]="","",WEEKNUM(BS_CONTROLE[[#This Row],[DATA]]))</f>
        <v/>
      </c>
      <c r="D134" s="155"/>
      <c r="E134" s="238">
        <v>125</v>
      </c>
      <c r="F134" s="140"/>
      <c r="G134" s="175" t="str">
        <f>IF(D134="","*",VLOOKUP(F134,BS_ATIVIDADE[#Data],3,FALSE))</f>
        <v>*</v>
      </c>
      <c r="H134" s="198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8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0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3" t="str">
        <f>IF(AND(BQ134&lt;1,BR134&lt;1),"Produção e Intervalo",IF(BQ134&lt;1,"Intervalo",IF(BR134&lt;1,"Produção","")))</f>
        <v/>
      </c>
      <c r="BQ134" s="13" t="str">
        <f t="shared" si="15"/>
        <v>*</v>
      </c>
      <c r="BR134" s="20" t="str">
        <f t="shared" si="16"/>
        <v>*</v>
      </c>
      <c r="BS134" s="247" t="str">
        <f t="shared" si="17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4"/>
        <v/>
      </c>
      <c r="B135" s="153"/>
      <c r="C135" s="154" t="str">
        <f>IF(BS_CONTROLE[[#This Row],[DATA]]="","",WEEKNUM(BS_CONTROLE[[#This Row],[DATA]]))</f>
        <v/>
      </c>
      <c r="D135" s="155"/>
      <c r="E135" s="237">
        <v>126</v>
      </c>
      <c r="F135" s="140"/>
      <c r="G135" s="175" t="str">
        <f>IF(D135="","*",VLOOKUP(F135,BS_ATIVIDADE[#Data],3,FALSE))</f>
        <v>*</v>
      </c>
      <c r="H135" s="198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8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0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3" t="str">
        <f>IF(AND(BQ135&lt;1,BR135&lt;1),"Produção e Intervalo",IF(BQ135&lt;1,"Intervalo",IF(BR135&lt;1,"Produção","")))</f>
        <v/>
      </c>
      <c r="BQ135" s="13" t="str">
        <f t="shared" si="15"/>
        <v>*</v>
      </c>
      <c r="BR135" s="20" t="str">
        <f t="shared" si="16"/>
        <v>*</v>
      </c>
      <c r="BS135" s="247" t="str">
        <f t="shared" si="17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4"/>
        <v/>
      </c>
      <c r="B136" s="153"/>
      <c r="C136" s="154" t="str">
        <f>IF(BS_CONTROLE[[#This Row],[DATA]]="","",WEEKNUM(BS_CONTROLE[[#This Row],[DATA]]))</f>
        <v/>
      </c>
      <c r="D136" s="155"/>
      <c r="E136" s="237">
        <v>127</v>
      </c>
      <c r="F136" s="140"/>
      <c r="G136" s="175" t="str">
        <f>IF(D136="","*",VLOOKUP(F136,BS_ATIVIDADE[#Data],3,FALSE))</f>
        <v>*</v>
      </c>
      <c r="H136" s="198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8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0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3" t="str">
        <f>IF(AND(BQ136&lt;1,BR136&lt;1),"Produção e Intervalo",IF(BQ136&lt;1,"Intervalo",IF(BR136&lt;1,"Produção","")))</f>
        <v/>
      </c>
      <c r="BQ136" s="13" t="str">
        <f t="shared" si="15"/>
        <v>*</v>
      </c>
      <c r="BR136" s="20" t="str">
        <f t="shared" si="16"/>
        <v>*</v>
      </c>
      <c r="BS136" s="247" t="str">
        <f t="shared" si="17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4"/>
        <v/>
      </c>
      <c r="B137" s="153"/>
      <c r="C137" s="154" t="str">
        <f>IF(BS_CONTROLE[[#This Row],[DATA]]="","",WEEKNUM(BS_CONTROLE[[#This Row],[DATA]]))</f>
        <v/>
      </c>
      <c r="D137" s="155"/>
      <c r="E137" s="237">
        <v>128</v>
      </c>
      <c r="F137" s="140"/>
      <c r="G137" s="175" t="str">
        <f>IF(D137="","*",VLOOKUP(F137,BS_ATIVIDADE[#Data],3,FALSE))</f>
        <v>*</v>
      </c>
      <c r="H137" s="198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8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0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3" t="str">
        <f>IF(AND(BQ137&lt;1,BR137&lt;1),"Produção e Intervalo",IF(BQ137&lt;1,"Intervalo",IF(BR137&lt;1,"Produção","")))</f>
        <v/>
      </c>
      <c r="BQ137" s="13" t="str">
        <f t="shared" si="15"/>
        <v>*</v>
      </c>
      <c r="BR137" s="20" t="str">
        <f t="shared" si="16"/>
        <v>*</v>
      </c>
      <c r="BS137" s="247" t="str">
        <f t="shared" si="17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9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7">
        <v>129</v>
      </c>
      <c r="F138" s="140"/>
      <c r="G138" s="175" t="str">
        <f>IF(D138="","*",VLOOKUP(F138,BS_ATIVIDADE[#Data],3,FALSE))</f>
        <v>*</v>
      </c>
      <c r="H138" s="198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8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0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3" t="str">
        <f>IF(AND(BQ138&lt;1,BR138&lt;1),"Produção e Intervalo",IF(BQ138&lt;1,"Intervalo",IF(BR138&lt;1,"Produção","")))</f>
        <v/>
      </c>
      <c r="BQ138" s="13" t="str">
        <f t="shared" ref="BQ138:BQ201" si="20">IF(OR(B138="",F138=""),"*",AY138/P138)</f>
        <v>*</v>
      </c>
      <c r="BR138" s="20" t="str">
        <f t="shared" ref="BR138:BR201" si="21">IF(OR(B138="",F138=""),"*",BA138/Q138)</f>
        <v>*</v>
      </c>
      <c r="BS138" s="247" t="str">
        <f t="shared" ref="BS138:BS201" si="22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9"/>
        <v/>
      </c>
      <c r="B139" s="153"/>
      <c r="C139" s="154" t="str">
        <f>IF(BS_CONTROLE[[#This Row],[DATA]]="","",WEEKNUM(BS_CONTROLE[[#This Row],[DATA]]))</f>
        <v/>
      </c>
      <c r="D139" s="155"/>
      <c r="E139" s="237">
        <v>130</v>
      </c>
      <c r="F139" s="230"/>
      <c r="G139" s="175" t="str">
        <f>IF(D139="","*",VLOOKUP(F139,BS_ATIVIDADE[#Data],3,FALSE))</f>
        <v>*</v>
      </c>
      <c r="H139" s="198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8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0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3" t="str">
        <f>IF(AND(BQ139&lt;1,BR139&lt;1),"Produção e Intervalo",IF(BQ139&lt;1,"Intervalo",IF(BR139&lt;1,"Produção","")))</f>
        <v/>
      </c>
      <c r="BQ139" s="13" t="str">
        <f t="shared" si="20"/>
        <v>*</v>
      </c>
      <c r="BR139" s="20" t="str">
        <f t="shared" si="21"/>
        <v>*</v>
      </c>
      <c r="BS139" s="247" t="str">
        <f t="shared" si="22"/>
        <v/>
      </c>
      <c r="BT139" s="8" t="str">
        <f>IF(BN139="","",SUBSTITUTE(BM139," ","")&amp;SUBSTITUTE(BN139," ",""))</f>
        <v/>
      </c>
    </row>
    <row r="140" spans="1:73">
      <c r="A140" s="49" t="str">
        <f t="shared" si="19"/>
        <v/>
      </c>
      <c r="B140" s="153"/>
      <c r="C140" s="154" t="str">
        <f>IF(BS_CONTROLE[[#This Row],[DATA]]="","",WEEKNUM(BS_CONTROLE[[#This Row],[DATA]]))</f>
        <v/>
      </c>
      <c r="D140" s="155"/>
      <c r="E140" s="237">
        <v>131</v>
      </c>
      <c r="F140" s="140"/>
      <c r="G140" s="175" t="str">
        <f>IF(D140="","*",VLOOKUP(F140,BS_ATIVIDADE[#Data],3,FALSE))</f>
        <v>*</v>
      </c>
      <c r="H140" s="198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8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0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3" t="str">
        <f>IF(AND(BQ140&lt;1,BR140&lt;1),"Produção e Intervalo",IF(BQ140&lt;1,"Intervalo",IF(BR140&lt;1,"Produção","")))</f>
        <v/>
      </c>
      <c r="BQ140" s="13" t="str">
        <f t="shared" si="20"/>
        <v>*</v>
      </c>
      <c r="BR140" s="20" t="str">
        <f t="shared" si="21"/>
        <v>*</v>
      </c>
      <c r="BS140" s="247" t="str">
        <f t="shared" si="22"/>
        <v/>
      </c>
      <c r="BT140" s="8" t="str">
        <f>IF(BN140="","",SUBSTITUTE(BM140," ","")&amp;SUBSTITUTE(BN140," ",""))</f>
        <v/>
      </c>
    </row>
    <row r="141" spans="1:73">
      <c r="A141" s="49" t="str">
        <f t="shared" si="19"/>
        <v/>
      </c>
      <c r="B141" s="153"/>
      <c r="C141" s="154" t="str">
        <f>IF(BS_CONTROLE[[#This Row],[DATA]]="","",WEEKNUM(BS_CONTROLE[[#This Row],[DATA]]))</f>
        <v/>
      </c>
      <c r="D141" s="155"/>
      <c r="E141" s="237">
        <v>132</v>
      </c>
      <c r="F141" s="140"/>
      <c r="G141" s="175" t="str">
        <f>IF(D141="","*",VLOOKUP(F141,BS_ATIVIDADE[#Data],3,FALSE))</f>
        <v>*</v>
      </c>
      <c r="H141" s="198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8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0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3" t="str">
        <f>IF(AND(BQ141&lt;1,BR141&lt;1),"Produção e Intervalo",IF(BQ141&lt;1,"Intervalo",IF(BR141&lt;1,"Produção","")))</f>
        <v/>
      </c>
      <c r="BQ141" s="13" t="str">
        <f t="shared" si="20"/>
        <v>*</v>
      </c>
      <c r="BR141" s="20" t="str">
        <f t="shared" si="21"/>
        <v>*</v>
      </c>
      <c r="BS141" s="247" t="str">
        <f t="shared" si="22"/>
        <v/>
      </c>
      <c r="BT141" s="8" t="str">
        <f>IF(BN141="","",SUBSTITUTE(BM141," ","")&amp;SUBSTITUTE(BN141," ",""))</f>
        <v/>
      </c>
    </row>
    <row r="142" spans="1:73">
      <c r="A142" s="49" t="str">
        <f t="shared" si="19"/>
        <v/>
      </c>
      <c r="B142" s="153"/>
      <c r="C142" s="154" t="str">
        <f>IF(BS_CONTROLE[[#This Row],[DATA]]="","",WEEKNUM(BS_CONTROLE[[#This Row],[DATA]]))</f>
        <v/>
      </c>
      <c r="D142" s="155"/>
      <c r="E142" s="237">
        <v>133</v>
      </c>
      <c r="F142" s="140"/>
      <c r="G142" s="175" t="str">
        <f>IF(D142="","*",VLOOKUP(F142,BS_ATIVIDADE[#Data],3,FALSE))</f>
        <v>*</v>
      </c>
      <c r="H142" s="198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8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0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3" t="str">
        <f>IF(AND(BQ142&lt;1,BR142&lt;1),"Produção e Intervalo",IF(BQ142&lt;1,"Intervalo",IF(BR142&lt;1,"Produção","")))</f>
        <v/>
      </c>
      <c r="BQ142" s="13" t="str">
        <f t="shared" si="20"/>
        <v>*</v>
      </c>
      <c r="BR142" s="20" t="str">
        <f t="shared" si="21"/>
        <v>*</v>
      </c>
      <c r="BS142" s="247" t="str">
        <f t="shared" si="22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9"/>
        <v/>
      </c>
      <c r="B143" s="153"/>
      <c r="C143" s="154" t="str">
        <f>IF(BS_CONTROLE[[#This Row],[DATA]]="","",WEEKNUM(BS_CONTROLE[[#This Row],[DATA]]))</f>
        <v/>
      </c>
      <c r="D143" s="200"/>
      <c r="E143" s="237">
        <v>134</v>
      </c>
      <c r="F143" s="140"/>
      <c r="G143" s="175" t="str">
        <f>IF(D143="","*",VLOOKUP(F143,BS_ATIVIDADE[#Data],3,FALSE))</f>
        <v>*</v>
      </c>
      <c r="H143" s="198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3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0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3" t="str">
        <f>IF(AND(BQ143&lt;1,BR143&lt;1),"Produção e Intervalo",IF(BQ143&lt;1,"Intervalo",IF(BR143&lt;1,"Produção","")))</f>
        <v/>
      </c>
      <c r="BQ143" s="13" t="str">
        <f t="shared" si="20"/>
        <v>*</v>
      </c>
      <c r="BR143" s="20" t="str">
        <f t="shared" si="21"/>
        <v>*</v>
      </c>
      <c r="BS143" s="247" t="str">
        <f t="shared" si="22"/>
        <v/>
      </c>
      <c r="BT143" s="8" t="str">
        <f>IF(BN143="","",SUBSTITUTE(BM143," ","")&amp;SUBSTITUTE(BN143," ",""))</f>
        <v/>
      </c>
    </row>
    <row r="144" spans="1:73">
      <c r="A144" s="49" t="str">
        <f t="shared" si="19"/>
        <v/>
      </c>
      <c r="B144" s="153"/>
      <c r="C144" s="154" t="str">
        <f>IF(BS_CONTROLE[[#This Row],[DATA]]="","",WEEKNUM(BS_CONTROLE[[#This Row],[DATA]]))</f>
        <v/>
      </c>
      <c r="D144" s="200"/>
      <c r="E144" s="237">
        <v>135</v>
      </c>
      <c r="F144" s="140"/>
      <c r="G144" s="175" t="str">
        <f>IF(D144="","*",VLOOKUP(F144,BS_ATIVIDADE[#Data],3,FALSE))</f>
        <v>*</v>
      </c>
      <c r="H144" s="198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5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3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0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3" t="str">
        <f>IF(AND(BQ144&lt;1,BR144&lt;1),"Produção e Intervalo",IF(BQ144&lt;1,"Intervalo",IF(BR144&lt;1,"Produção","")))</f>
        <v/>
      </c>
      <c r="BQ144" s="13" t="str">
        <f t="shared" si="20"/>
        <v>*</v>
      </c>
      <c r="BR144" s="20" t="str">
        <f t="shared" si="21"/>
        <v>*</v>
      </c>
      <c r="BS144" s="247" t="str">
        <f t="shared" si="22"/>
        <v/>
      </c>
      <c r="BT144" s="8" t="str">
        <f>IF(BN144="","",SUBSTITUTE(BM144," ","")&amp;SUBSTITUTE(BN144," ",""))</f>
        <v/>
      </c>
    </row>
    <row r="145" spans="1:72">
      <c r="A145" s="49" t="str">
        <f t="shared" si="19"/>
        <v/>
      </c>
      <c r="B145" s="153"/>
      <c r="C145" s="154" t="str">
        <f>IF(BS_CONTROLE[[#This Row],[DATA]]="","",WEEKNUM(BS_CONTROLE[[#This Row],[DATA]]))</f>
        <v/>
      </c>
      <c r="D145" s="155"/>
      <c r="E145" s="237">
        <v>136</v>
      </c>
      <c r="F145" s="140"/>
      <c r="G145" s="175" t="str">
        <f>IF(D145="","*",VLOOKUP(F145,BS_ATIVIDADE[#Data],3,FALSE))</f>
        <v>*</v>
      </c>
      <c r="H145" s="198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3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0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3" t="str">
        <f>IF(AND(BQ145&lt;1,BR145&lt;1),"Produção e Intervalo",IF(BQ145&lt;1,"Intervalo",IF(BR145&lt;1,"Produção","")))</f>
        <v/>
      </c>
      <c r="BQ145" s="13" t="str">
        <f t="shared" si="20"/>
        <v>*</v>
      </c>
      <c r="BR145" s="20" t="str">
        <f t="shared" si="21"/>
        <v>*</v>
      </c>
      <c r="BS145" s="247" t="str">
        <f t="shared" si="22"/>
        <v/>
      </c>
      <c r="BT145" s="8" t="str">
        <f>IF(BN145="","",SUBSTITUTE(BM145," ","")&amp;SUBSTITUTE(BN145," ",""))</f>
        <v/>
      </c>
    </row>
    <row r="146" spans="1:72">
      <c r="A146" s="49" t="str">
        <f t="shared" si="19"/>
        <v/>
      </c>
      <c r="B146" s="153"/>
      <c r="C146" s="154" t="str">
        <f>IF(BS_CONTROLE[[#This Row],[DATA]]="","",WEEKNUM(BS_CONTROLE[[#This Row],[DATA]]))</f>
        <v/>
      </c>
      <c r="D146" s="155"/>
      <c r="E146" s="238">
        <v>137</v>
      </c>
      <c r="F146" s="140"/>
      <c r="G146" s="175" t="str">
        <f>IF(D146="","*",VLOOKUP(F146,BS_ATIVIDADE[#Data],3,FALSE))</f>
        <v>*</v>
      </c>
      <c r="H146" s="198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3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0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3" t="str">
        <f>IF(AND(BQ146&lt;1,BR146&lt;1),"Produção e Intervalo",IF(BQ146&lt;1,"Intervalo",IF(BR146&lt;1,"Produção","")))</f>
        <v/>
      </c>
      <c r="BQ146" s="13" t="str">
        <f t="shared" si="20"/>
        <v>*</v>
      </c>
      <c r="BR146" s="20" t="str">
        <f t="shared" si="21"/>
        <v>*</v>
      </c>
      <c r="BS146" s="247" t="str">
        <f t="shared" si="22"/>
        <v/>
      </c>
      <c r="BT146" s="8" t="str">
        <f>IF(BN146="","",SUBSTITUTE(BM146," ","")&amp;SUBSTITUTE(BN146," ",""))</f>
        <v/>
      </c>
    </row>
    <row r="147" spans="1:72">
      <c r="A147" s="49" t="str">
        <f t="shared" si="19"/>
        <v/>
      </c>
      <c r="B147" s="153"/>
      <c r="C147" s="154" t="str">
        <f>IF(BS_CONTROLE[[#This Row],[DATA]]="","",WEEKNUM(BS_CONTROLE[[#This Row],[DATA]]))</f>
        <v/>
      </c>
      <c r="D147" s="155"/>
      <c r="E147" s="237">
        <v>138</v>
      </c>
      <c r="F147" s="140"/>
      <c r="G147" s="175" t="str">
        <f>IF(D147="","*",VLOOKUP(F147,BS_ATIVIDADE[#Data],3,FALSE))</f>
        <v>*</v>
      </c>
      <c r="H147" s="198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3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0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3" t="str">
        <f>IF(AND(BQ147&lt;1,BR147&lt;1),"Produção e Intervalo",IF(BQ147&lt;1,"Intervalo",IF(BR147&lt;1,"Produção","")))</f>
        <v/>
      </c>
      <c r="BQ147" s="13" t="str">
        <f t="shared" si="20"/>
        <v>*</v>
      </c>
      <c r="BR147" s="20" t="str">
        <f t="shared" si="21"/>
        <v>*</v>
      </c>
      <c r="BS147" s="247" t="str">
        <f t="shared" si="22"/>
        <v/>
      </c>
      <c r="BT147" s="8" t="str">
        <f>IF(BN147="","",SUBSTITUTE(BM147," ","")&amp;SUBSTITUTE(BN147," ",""))</f>
        <v/>
      </c>
    </row>
    <row r="148" spans="1:72">
      <c r="A148" s="49" t="str">
        <f t="shared" si="19"/>
        <v/>
      </c>
      <c r="B148" s="153"/>
      <c r="C148" s="154" t="str">
        <f>IF(BS_CONTROLE[[#This Row],[DATA]]="","",WEEKNUM(BS_CONTROLE[[#This Row],[DATA]]))</f>
        <v/>
      </c>
      <c r="D148" s="200"/>
      <c r="E148" s="237">
        <v>139</v>
      </c>
      <c r="F148" s="230"/>
      <c r="G148" s="175" t="str">
        <f>IF(D148="","*",VLOOKUP(F148,BS_ATIVIDADE[#Data],3,FALSE))</f>
        <v>*</v>
      </c>
      <c r="H148" s="198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3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0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3" t="str">
        <f>IF(AND(BQ148&lt;1,BR148&lt;1),"Produção e Intervalo",IF(BQ148&lt;1,"Intervalo",IF(BR148&lt;1,"Produção","")))</f>
        <v/>
      </c>
      <c r="BQ148" s="13" t="str">
        <f t="shared" si="20"/>
        <v>*</v>
      </c>
      <c r="BR148" s="20" t="str">
        <f t="shared" si="21"/>
        <v>*</v>
      </c>
      <c r="BS148" s="247" t="str">
        <f t="shared" si="22"/>
        <v/>
      </c>
      <c r="BT148" s="8" t="str">
        <f>IF(BN148="","",SUBSTITUTE(BM148," ","")&amp;SUBSTITUTE(BN148," ",""))</f>
        <v/>
      </c>
    </row>
    <row r="149" spans="1:72">
      <c r="A149" s="49" t="str">
        <f t="shared" si="19"/>
        <v/>
      </c>
      <c r="B149" s="153"/>
      <c r="C149" s="154" t="str">
        <f>IF(BS_CONTROLE[[#This Row],[DATA]]="","",WEEKNUM(BS_CONTROLE[[#This Row],[DATA]]))</f>
        <v/>
      </c>
      <c r="D149" s="159"/>
      <c r="E149" s="237">
        <v>140</v>
      </c>
      <c r="F149" s="225"/>
      <c r="G149" s="175" t="str">
        <f>IF(D149="","*",VLOOKUP(F149,BS_ATIVIDADE[#Data],3,FALSE))</f>
        <v>*</v>
      </c>
      <c r="H149" s="198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3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0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3" t="str">
        <f>IF(AND(BQ149&lt;1,BR149&lt;1),"Produção e Intervalo",IF(BQ149&lt;1,"Intervalo",IF(BR149&lt;1,"Produção","")))</f>
        <v/>
      </c>
      <c r="BQ149" s="13" t="str">
        <f t="shared" si="20"/>
        <v>*</v>
      </c>
      <c r="BR149" s="20" t="str">
        <f t="shared" si="21"/>
        <v>*</v>
      </c>
      <c r="BS149" s="247" t="str">
        <f t="shared" si="22"/>
        <v/>
      </c>
      <c r="BT149" s="8" t="str">
        <f>IF(BN149="","",SUBSTITUTE(BM149," ","")&amp;SUBSTITUTE(BN149," ",""))</f>
        <v/>
      </c>
    </row>
    <row r="150" spans="1:72">
      <c r="A150" s="49" t="str">
        <f t="shared" si="19"/>
        <v/>
      </c>
      <c r="B150" s="153"/>
      <c r="C150" s="154" t="str">
        <f>IF(BS_CONTROLE[[#This Row],[DATA]]="","",WEEKNUM(BS_CONTROLE[[#This Row],[DATA]]))</f>
        <v/>
      </c>
      <c r="D150" s="200"/>
      <c r="E150" s="237">
        <v>141</v>
      </c>
      <c r="F150" s="230"/>
      <c r="G150" s="175" t="str">
        <f>IF(D150="","*",VLOOKUP(F150,BS_ATIVIDADE[#Data],3,FALSE))</f>
        <v>*</v>
      </c>
      <c r="H150" s="198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3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0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3" t="str">
        <f>IF(AND(BQ150&lt;1,BR150&lt;1),"Produção e Intervalo",IF(BQ150&lt;1,"Intervalo",IF(BR150&lt;1,"Produção","")))</f>
        <v/>
      </c>
      <c r="BQ150" s="13" t="str">
        <f t="shared" si="20"/>
        <v>*</v>
      </c>
      <c r="BR150" s="20" t="str">
        <f t="shared" si="21"/>
        <v>*</v>
      </c>
      <c r="BS150" s="247" t="str">
        <f t="shared" si="22"/>
        <v/>
      </c>
      <c r="BT150" s="8" t="str">
        <f>IF(BN150="","",SUBSTITUTE(BM150," ","")&amp;SUBSTITUTE(BN150," ",""))</f>
        <v/>
      </c>
    </row>
    <row r="151" spans="1:72">
      <c r="A151" s="49" t="str">
        <f t="shared" si="19"/>
        <v/>
      </c>
      <c r="B151" s="153"/>
      <c r="C151" s="154" t="str">
        <f>IF(BS_CONTROLE[[#This Row],[DATA]]="","",WEEKNUM(BS_CONTROLE[[#This Row],[DATA]]))</f>
        <v/>
      </c>
      <c r="D151" s="159"/>
      <c r="E151" s="237">
        <v>142</v>
      </c>
      <c r="F151" s="230"/>
      <c r="G151" s="175" t="str">
        <f>IF(D151="","*",VLOOKUP(F151,BS_ATIVIDADE[#Data],3,FALSE))</f>
        <v>*</v>
      </c>
      <c r="H151" s="198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3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0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3" t="str">
        <f>IF(AND(BQ151&lt;1,BR151&lt;1),"Produção e Intervalo",IF(BQ151&lt;1,"Intervalo",IF(BR151&lt;1,"Produção","")))</f>
        <v/>
      </c>
      <c r="BQ151" s="13" t="str">
        <f t="shared" si="20"/>
        <v>*</v>
      </c>
      <c r="BR151" s="20" t="str">
        <f t="shared" si="21"/>
        <v>*</v>
      </c>
      <c r="BS151" s="247" t="str">
        <f t="shared" si="22"/>
        <v/>
      </c>
      <c r="BT151" s="8" t="str">
        <f>IF(BN151="","",SUBSTITUTE(BM151," ","")&amp;SUBSTITUTE(BN151," ",""))</f>
        <v/>
      </c>
    </row>
    <row r="152" spans="1:72">
      <c r="A152" s="49" t="str">
        <f t="shared" si="19"/>
        <v/>
      </c>
      <c r="B152" s="153"/>
      <c r="C152" s="154" t="str">
        <f>IF(BS_CONTROLE[[#This Row],[DATA]]="","",WEEKNUM(BS_CONTROLE[[#This Row],[DATA]]))</f>
        <v/>
      </c>
      <c r="D152" s="155"/>
      <c r="E152" s="237">
        <v>143</v>
      </c>
      <c r="F152" s="140"/>
      <c r="G152" s="175" t="str">
        <f>IF(D152="","*",VLOOKUP(F152,BS_ATIVIDADE[#Data],3,FALSE))</f>
        <v>*</v>
      </c>
      <c r="H152" s="198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3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0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3" t="str">
        <f>IF(AND(BQ152&lt;1,BR152&lt;1),"Produção e Intervalo",IF(BQ152&lt;1,"Intervalo",IF(BR152&lt;1,"Produção","")))</f>
        <v/>
      </c>
      <c r="BQ152" s="13" t="str">
        <f t="shared" si="20"/>
        <v>*</v>
      </c>
      <c r="BR152" s="20" t="str">
        <f t="shared" si="21"/>
        <v>*</v>
      </c>
      <c r="BS152" s="247" t="str">
        <f t="shared" si="22"/>
        <v/>
      </c>
      <c r="BT152" s="8" t="str">
        <f>IF(BN152="","",SUBSTITUTE(BM152," ","")&amp;SUBSTITUTE(BN152," ",""))</f>
        <v/>
      </c>
    </row>
    <row r="153" spans="1:72">
      <c r="A153" s="49" t="str">
        <f t="shared" si="19"/>
        <v/>
      </c>
      <c r="B153" s="153"/>
      <c r="C153" s="154" t="str">
        <f>IF(BS_CONTROLE[[#This Row],[DATA]]="","",WEEKNUM(BS_CONTROLE[[#This Row],[DATA]]))</f>
        <v/>
      </c>
      <c r="D153" s="155"/>
      <c r="E153" s="237">
        <v>144</v>
      </c>
      <c r="F153" s="140"/>
      <c r="G153" s="175" t="str">
        <f>IF(D153="","*",VLOOKUP(F153,BS_ATIVIDADE[#Data],3,FALSE))</f>
        <v>*</v>
      </c>
      <c r="H153" s="198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3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0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3" t="str">
        <f>IF(AND(BQ153&lt;1,BR153&lt;1),"Produção e Intervalo",IF(BQ153&lt;1,"Intervalo",IF(BR153&lt;1,"Produção","")))</f>
        <v/>
      </c>
      <c r="BQ153" s="13" t="str">
        <f t="shared" si="20"/>
        <v>*</v>
      </c>
      <c r="BR153" s="20" t="str">
        <f t="shared" si="21"/>
        <v>*</v>
      </c>
      <c r="BS153" s="247" t="str">
        <f t="shared" si="22"/>
        <v/>
      </c>
      <c r="BT153" s="8" t="str">
        <f>IF(BN153="","",SUBSTITUTE(BM153," ","")&amp;SUBSTITUTE(BN153," ",""))</f>
        <v/>
      </c>
    </row>
    <row r="154" spans="1:72">
      <c r="A154" s="49" t="str">
        <f t="shared" si="19"/>
        <v/>
      </c>
      <c r="B154" s="153"/>
      <c r="C154" s="154" t="str">
        <f>IF(BS_CONTROLE[[#This Row],[DATA]]="","",WEEKNUM(BS_CONTROLE[[#This Row],[DATA]]))</f>
        <v/>
      </c>
      <c r="D154" s="159"/>
      <c r="E154" s="237">
        <v>145</v>
      </c>
      <c r="F154" s="225"/>
      <c r="G154" s="175" t="str">
        <f>IF(D154="","*",VLOOKUP(F154,BS_ATIVIDADE[#Data],3,FALSE))</f>
        <v>*</v>
      </c>
      <c r="H154" s="198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3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0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3" t="str">
        <f>IF(AND(BQ154&lt;1,BR154&lt;1),"Produção e Intervalo",IF(BQ154&lt;1,"Intervalo",IF(BR154&lt;1,"Produção","")))</f>
        <v/>
      </c>
      <c r="BQ154" s="13" t="str">
        <f t="shared" si="20"/>
        <v>*</v>
      </c>
      <c r="BR154" s="20" t="str">
        <f t="shared" si="21"/>
        <v>*</v>
      </c>
      <c r="BS154" s="247" t="str">
        <f t="shared" si="22"/>
        <v/>
      </c>
      <c r="BT154" s="8" t="str">
        <f>IF(BN154="","",SUBSTITUTE(BM154," ","")&amp;SUBSTITUTE(BN154," ",""))</f>
        <v/>
      </c>
    </row>
    <row r="155" spans="1:72">
      <c r="A155" s="49" t="str">
        <f t="shared" si="19"/>
        <v/>
      </c>
      <c r="B155" s="153"/>
      <c r="C155" s="154" t="str">
        <f>IF(BS_CONTROLE[[#This Row],[DATA]]="","",WEEKNUM(BS_CONTROLE[[#This Row],[DATA]]))</f>
        <v/>
      </c>
      <c r="D155" s="155"/>
      <c r="E155" s="237">
        <v>146</v>
      </c>
      <c r="F155" s="140"/>
      <c r="G155" s="175" t="str">
        <f>IF(D155="","*",VLOOKUP(F155,BS_ATIVIDADE[#Data],3,FALSE))</f>
        <v>*</v>
      </c>
      <c r="H155" s="198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3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0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3" t="str">
        <f>IF(AND(BQ155&lt;1,BR155&lt;1),"Produção e Intervalo",IF(BQ155&lt;1,"Intervalo",IF(BR155&lt;1,"Produção","")))</f>
        <v/>
      </c>
      <c r="BQ155" s="13" t="str">
        <f t="shared" si="20"/>
        <v>*</v>
      </c>
      <c r="BR155" s="20" t="str">
        <f t="shared" si="21"/>
        <v>*</v>
      </c>
      <c r="BS155" s="247" t="str">
        <f t="shared" si="22"/>
        <v/>
      </c>
      <c r="BT155" s="8" t="str">
        <f>IF(BN155="","",SUBSTITUTE(BM155," ","")&amp;SUBSTITUTE(BN155," ",""))</f>
        <v/>
      </c>
    </row>
    <row r="156" spans="1:72">
      <c r="A156" s="49" t="str">
        <f t="shared" si="19"/>
        <v/>
      </c>
      <c r="B156" s="153"/>
      <c r="C156" s="154" t="str">
        <f>IF(BS_CONTROLE[[#This Row],[DATA]]="","",WEEKNUM(BS_CONTROLE[[#This Row],[DATA]]))</f>
        <v/>
      </c>
      <c r="D156" s="155"/>
      <c r="E156" s="237">
        <v>147</v>
      </c>
      <c r="F156" s="140"/>
      <c r="G156" s="175" t="str">
        <f>IF(D156="","*",VLOOKUP(F156,BS_ATIVIDADE[#Data],3,FALSE))</f>
        <v>*</v>
      </c>
      <c r="H156" s="198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3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0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3" t="str">
        <f>IF(AND(BQ156&lt;1,BR156&lt;1),"Produção e Intervalo",IF(BQ156&lt;1,"Intervalo",IF(BR156&lt;1,"Produção","")))</f>
        <v/>
      </c>
      <c r="BQ156" s="13" t="str">
        <f t="shared" si="20"/>
        <v>*</v>
      </c>
      <c r="BR156" s="20" t="str">
        <f t="shared" si="21"/>
        <v>*</v>
      </c>
      <c r="BS156" s="247" t="str">
        <f t="shared" si="22"/>
        <v/>
      </c>
      <c r="BT156" s="8" t="str">
        <f>IF(BN156="","",SUBSTITUTE(BM156," ","")&amp;SUBSTITUTE(BN156," ",""))</f>
        <v/>
      </c>
    </row>
    <row r="157" spans="1:72">
      <c r="A157" s="49" t="str">
        <f t="shared" si="19"/>
        <v/>
      </c>
      <c r="B157" s="153"/>
      <c r="C157" s="154" t="str">
        <f>IF(BS_CONTROLE[[#This Row],[DATA]]="","",WEEKNUM(BS_CONTROLE[[#This Row],[DATA]]))</f>
        <v/>
      </c>
      <c r="D157" s="155"/>
      <c r="E157" s="237">
        <v>148</v>
      </c>
      <c r="F157" s="140"/>
      <c r="G157" s="175" t="str">
        <f>IF(D157="","*",VLOOKUP(F157,BS_ATIVIDADE[#Data],3,FALSE))</f>
        <v>*</v>
      </c>
      <c r="H157" s="198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3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0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3" t="str">
        <f>IF(AND(BQ157&lt;1,BR157&lt;1),"Produção e Intervalo",IF(BQ157&lt;1,"Intervalo",IF(BR157&lt;1,"Produção","")))</f>
        <v/>
      </c>
      <c r="BQ157" s="13" t="str">
        <f t="shared" si="20"/>
        <v>*</v>
      </c>
      <c r="BR157" s="20" t="str">
        <f t="shared" si="21"/>
        <v>*</v>
      </c>
      <c r="BS157" s="247" t="str">
        <f t="shared" si="22"/>
        <v/>
      </c>
      <c r="BT157" s="8" t="str">
        <f>IF(BN157="","",SUBSTITUTE(BM157," ","")&amp;SUBSTITUTE(BN157," ",""))</f>
        <v/>
      </c>
    </row>
    <row r="158" spans="1:72">
      <c r="A158" s="49" t="str">
        <f t="shared" si="19"/>
        <v/>
      </c>
      <c r="B158" s="153"/>
      <c r="C158" s="154" t="str">
        <f>IF(BS_CONTROLE[[#This Row],[DATA]]="","",WEEKNUM(BS_CONTROLE[[#This Row],[DATA]]))</f>
        <v/>
      </c>
      <c r="D158" s="155"/>
      <c r="E158" s="238">
        <v>149</v>
      </c>
      <c r="F158" s="140"/>
      <c r="G158" s="175" t="str">
        <f>IF(D158="","*",VLOOKUP(F158,BS_ATIVIDADE[#Data],3,FALSE))</f>
        <v>*</v>
      </c>
      <c r="H158" s="198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3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0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3" t="str">
        <f>IF(AND(BQ158&lt;1,BR158&lt;1),"Produção e Intervalo",IF(BQ158&lt;1,"Intervalo",IF(BR158&lt;1,"Produção","")))</f>
        <v/>
      </c>
      <c r="BQ158" s="13" t="str">
        <f t="shared" si="20"/>
        <v>*</v>
      </c>
      <c r="BR158" s="20" t="str">
        <f t="shared" si="21"/>
        <v>*</v>
      </c>
      <c r="BS158" s="247" t="str">
        <f t="shared" si="22"/>
        <v/>
      </c>
      <c r="BT158" s="8" t="str">
        <f>IF(BN158="","",SUBSTITUTE(BM158," ","")&amp;SUBSTITUTE(BN158," ",""))</f>
        <v/>
      </c>
    </row>
    <row r="159" spans="1:72">
      <c r="A159" s="49" t="str">
        <f t="shared" si="19"/>
        <v/>
      </c>
      <c r="B159" s="153"/>
      <c r="C159" s="154" t="str">
        <f>IF(BS_CONTROLE[[#This Row],[DATA]]="","",WEEKNUM(BS_CONTROLE[[#This Row],[DATA]]))</f>
        <v/>
      </c>
      <c r="D159" s="155"/>
      <c r="E159" s="237">
        <v>150</v>
      </c>
      <c r="F159" s="140"/>
      <c r="G159" s="175" t="str">
        <f>IF(D159="","*",VLOOKUP(F159,BS_ATIVIDADE[#Data],3,FALSE))</f>
        <v>*</v>
      </c>
      <c r="H159" s="198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3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0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3" t="str">
        <f>IF(AND(BQ159&lt;1,BR159&lt;1),"Produção e Intervalo",IF(BQ159&lt;1,"Intervalo",IF(BR159&lt;1,"Produção","")))</f>
        <v/>
      </c>
      <c r="BQ159" s="13" t="str">
        <f t="shared" si="20"/>
        <v>*</v>
      </c>
      <c r="BR159" s="20" t="str">
        <f t="shared" si="21"/>
        <v>*</v>
      </c>
      <c r="BS159" s="247" t="str">
        <f t="shared" si="22"/>
        <v/>
      </c>
      <c r="BT159" s="8" t="str">
        <f>IF(BN159="","",SUBSTITUTE(BM159," ","")&amp;SUBSTITUTE(BN159," ",""))</f>
        <v/>
      </c>
    </row>
    <row r="160" spans="1:72">
      <c r="A160" s="49" t="str">
        <f t="shared" si="19"/>
        <v/>
      </c>
      <c r="B160" s="153"/>
      <c r="C160" s="154" t="str">
        <f>IF(BS_CONTROLE[[#This Row],[DATA]]="","",WEEKNUM(BS_CONTROLE[[#This Row],[DATA]]))</f>
        <v/>
      </c>
      <c r="D160" s="155"/>
      <c r="E160" s="237">
        <v>151</v>
      </c>
      <c r="F160" s="140"/>
      <c r="G160" s="175" t="str">
        <f>IF(D160="","*",VLOOKUP(F160,BS_ATIVIDADE[#Data],3,FALSE))</f>
        <v>*</v>
      </c>
      <c r="H160" s="198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5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3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0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3" t="str">
        <f>IF(AND(BQ160&lt;1,BR160&lt;1),"Produção e Intervalo",IF(BQ160&lt;1,"Intervalo",IF(BR160&lt;1,"Produção","")))</f>
        <v/>
      </c>
      <c r="BQ160" s="13" t="str">
        <f t="shared" si="20"/>
        <v>*</v>
      </c>
      <c r="BR160" s="20" t="str">
        <f t="shared" si="21"/>
        <v>*</v>
      </c>
      <c r="BS160" s="247" t="str">
        <f t="shared" si="22"/>
        <v/>
      </c>
      <c r="BT160" s="8" t="str">
        <f>IF(BN160="","",SUBSTITUTE(BM160," ","")&amp;SUBSTITUTE(BN160," ",""))</f>
        <v/>
      </c>
    </row>
    <row r="161" spans="1:72">
      <c r="A161" s="49" t="str">
        <f t="shared" si="19"/>
        <v/>
      </c>
      <c r="B161" s="153"/>
      <c r="C161" s="154" t="str">
        <f>IF(BS_CONTROLE[[#This Row],[DATA]]="","",WEEKNUM(BS_CONTROLE[[#This Row],[DATA]]))</f>
        <v/>
      </c>
      <c r="D161" s="155"/>
      <c r="E161" s="237">
        <v>152</v>
      </c>
      <c r="F161" s="140"/>
      <c r="G161" s="175" t="str">
        <f>IF(D161="","*",VLOOKUP(F161,BS_ATIVIDADE[#Data],3,FALSE))</f>
        <v>*</v>
      </c>
      <c r="H161" s="198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3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0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3" t="str">
        <f>IF(AND(BQ161&lt;1,BR161&lt;1),"Produção e Intervalo",IF(BQ161&lt;1,"Intervalo",IF(BR161&lt;1,"Produção","")))</f>
        <v/>
      </c>
      <c r="BQ161" s="13" t="str">
        <f t="shared" si="20"/>
        <v>*</v>
      </c>
      <c r="BR161" s="20" t="str">
        <f t="shared" si="21"/>
        <v>*</v>
      </c>
      <c r="BS161" s="247" t="str">
        <f t="shared" si="22"/>
        <v/>
      </c>
      <c r="BT161" s="8" t="str">
        <f>IF(BN161="","",SUBSTITUTE(BM161," ","")&amp;SUBSTITUTE(BN161," ",""))</f>
        <v/>
      </c>
    </row>
    <row r="162" spans="1:72">
      <c r="A162" s="49" t="str">
        <f t="shared" si="19"/>
        <v/>
      </c>
      <c r="B162" s="153"/>
      <c r="C162" s="154" t="str">
        <f>IF(BS_CONTROLE[[#This Row],[DATA]]="","",WEEKNUM(BS_CONTROLE[[#This Row],[DATA]]))</f>
        <v/>
      </c>
      <c r="D162" s="155"/>
      <c r="E162" s="237">
        <v>153</v>
      </c>
      <c r="F162" s="140"/>
      <c r="G162" s="175" t="str">
        <f>IF(D162="","*",VLOOKUP(F162,BS_ATIVIDADE[#Data],3,FALSE))</f>
        <v>*</v>
      </c>
      <c r="H162" s="198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3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0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3" t="str">
        <f>IF(AND(BQ162&lt;1,BR162&lt;1),"Produção e Intervalo",IF(BQ162&lt;1,"Intervalo",IF(BR162&lt;1,"Produção","")))</f>
        <v/>
      </c>
      <c r="BQ162" s="13" t="str">
        <f t="shared" si="20"/>
        <v>*</v>
      </c>
      <c r="BR162" s="20" t="str">
        <f t="shared" si="21"/>
        <v>*</v>
      </c>
      <c r="BS162" s="247" t="str">
        <f t="shared" si="22"/>
        <v/>
      </c>
      <c r="BT162" s="8" t="str">
        <f>IF(BN162="","",SUBSTITUTE(BM162," ","")&amp;SUBSTITUTE(BN162," ",""))</f>
        <v/>
      </c>
    </row>
    <row r="163" spans="1:72">
      <c r="A163" s="49" t="str">
        <f t="shared" si="19"/>
        <v/>
      </c>
      <c r="B163" s="153"/>
      <c r="C163" s="154" t="str">
        <f>IF(BS_CONTROLE[[#This Row],[DATA]]="","",WEEKNUM(BS_CONTROLE[[#This Row],[DATA]]))</f>
        <v/>
      </c>
      <c r="D163" s="155"/>
      <c r="E163" s="237">
        <v>154</v>
      </c>
      <c r="F163" s="140"/>
      <c r="G163" s="175" t="str">
        <f>IF(D163="","*",VLOOKUP(F163,BS_ATIVIDADE[#Data],3,FALSE))</f>
        <v>*</v>
      </c>
      <c r="H163" s="198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3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0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3" t="str">
        <f>IF(AND(BQ163&lt;1,BR163&lt;1),"Produção e Intervalo",IF(BQ163&lt;1,"Intervalo",IF(BR163&lt;1,"Produção","")))</f>
        <v/>
      </c>
      <c r="BQ163" s="13" t="str">
        <f t="shared" si="20"/>
        <v>*</v>
      </c>
      <c r="BR163" s="20" t="str">
        <f t="shared" si="21"/>
        <v>*</v>
      </c>
      <c r="BS163" s="247" t="str">
        <f t="shared" si="22"/>
        <v/>
      </c>
      <c r="BT163" s="8" t="str">
        <f>IF(BN163="","",SUBSTITUTE(BM163," ","")&amp;SUBSTITUTE(BN163," ",""))</f>
        <v/>
      </c>
    </row>
    <row r="164" spans="1:72">
      <c r="A164" s="49" t="str">
        <f t="shared" si="19"/>
        <v/>
      </c>
      <c r="B164" s="153"/>
      <c r="C164" s="154" t="str">
        <f>IF(BS_CONTROLE[[#This Row],[DATA]]="","",WEEKNUM(BS_CONTROLE[[#This Row],[DATA]]))</f>
        <v/>
      </c>
      <c r="D164" s="155"/>
      <c r="E164" s="237">
        <v>155</v>
      </c>
      <c r="F164" s="140"/>
      <c r="G164" s="175" t="str">
        <f>IF(D164="","*",VLOOKUP(F164,BS_ATIVIDADE[#Data],3,FALSE))</f>
        <v>*</v>
      </c>
      <c r="H164" s="198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3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0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3" t="str">
        <f>IF(AND(BQ164&lt;1,BR164&lt;1),"Produção e Intervalo",IF(BQ164&lt;1,"Intervalo",IF(BR164&lt;1,"Produção","")))</f>
        <v/>
      </c>
      <c r="BQ164" s="13" t="str">
        <f t="shared" si="20"/>
        <v>*</v>
      </c>
      <c r="BR164" s="20" t="str">
        <f t="shared" si="21"/>
        <v>*</v>
      </c>
      <c r="BS164" s="247" t="str">
        <f t="shared" si="22"/>
        <v/>
      </c>
      <c r="BT164" s="8" t="str">
        <f>IF(BN164="","",SUBSTITUTE(BM164," ","")&amp;SUBSTITUTE(BN164," ",""))</f>
        <v/>
      </c>
    </row>
    <row r="165" spans="1:72">
      <c r="A165" s="49" t="str">
        <f t="shared" si="19"/>
        <v/>
      </c>
      <c r="B165" s="153"/>
      <c r="C165" s="154" t="str">
        <f>IF(BS_CONTROLE[[#This Row],[DATA]]="","",WEEKNUM(BS_CONTROLE[[#This Row],[DATA]]))</f>
        <v/>
      </c>
      <c r="D165" s="155"/>
      <c r="E165" s="237">
        <v>156</v>
      </c>
      <c r="F165" s="140"/>
      <c r="G165" s="175" t="str">
        <f>IF(D165="","*",VLOOKUP(F165,BS_ATIVIDADE[#Data],3,FALSE))</f>
        <v>*</v>
      </c>
      <c r="H165" s="198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3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0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3" t="str">
        <f>IF(AND(BQ165&lt;1,BR165&lt;1),"Produção e Intervalo",IF(BQ165&lt;1,"Intervalo",IF(BR165&lt;1,"Produção","")))</f>
        <v/>
      </c>
      <c r="BQ165" s="13" t="str">
        <f t="shared" si="20"/>
        <v>*</v>
      </c>
      <c r="BR165" s="20" t="str">
        <f t="shared" si="21"/>
        <v>*</v>
      </c>
      <c r="BS165" s="247" t="str">
        <f t="shared" si="22"/>
        <v/>
      </c>
      <c r="BT165" s="8" t="str">
        <f>IF(BN165="","",SUBSTITUTE(BM165," ","")&amp;SUBSTITUTE(BN165," ",""))</f>
        <v/>
      </c>
    </row>
    <row r="166" spans="1:72">
      <c r="A166" s="49" t="str">
        <f t="shared" si="19"/>
        <v/>
      </c>
      <c r="B166" s="153"/>
      <c r="C166" s="154" t="str">
        <f>IF(BS_CONTROLE[[#This Row],[DATA]]="","",WEEKNUM(BS_CONTROLE[[#This Row],[DATA]]))</f>
        <v/>
      </c>
      <c r="D166" s="155"/>
      <c r="E166" s="237">
        <v>157</v>
      </c>
      <c r="F166" s="140"/>
      <c r="G166" s="175" t="str">
        <f>IF(D166="","*",VLOOKUP(F166,BS_ATIVIDADE[#Data],3,FALSE))</f>
        <v>*</v>
      </c>
      <c r="H166" s="198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3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0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3" t="str">
        <f>IF(AND(BQ166&lt;1,BR166&lt;1),"Produção e Intervalo",IF(BQ166&lt;1,"Intervalo",IF(BR166&lt;1,"Produção","")))</f>
        <v/>
      </c>
      <c r="BQ166" s="13" t="str">
        <f t="shared" si="20"/>
        <v>*</v>
      </c>
      <c r="BR166" s="20" t="str">
        <f t="shared" si="21"/>
        <v>*</v>
      </c>
      <c r="BS166" s="247" t="str">
        <f t="shared" si="22"/>
        <v/>
      </c>
      <c r="BT166" s="8" t="str">
        <f>IF(BN166="","",SUBSTITUTE(BM166," ","")&amp;SUBSTITUTE(BN166," ",""))</f>
        <v/>
      </c>
    </row>
    <row r="167" spans="1:72">
      <c r="A167" s="49" t="str">
        <f t="shared" si="19"/>
        <v/>
      </c>
      <c r="B167" s="153"/>
      <c r="C167" s="154" t="str">
        <f>IF(BS_CONTROLE[[#This Row],[DATA]]="","",WEEKNUM(BS_CONTROLE[[#This Row],[DATA]]))</f>
        <v/>
      </c>
      <c r="D167" s="155"/>
      <c r="E167" s="237">
        <v>158</v>
      </c>
      <c r="F167" s="140"/>
      <c r="G167" s="175" t="str">
        <f>IF(D167="","*",VLOOKUP(F167,BS_ATIVIDADE[#Data],3,FALSE))</f>
        <v>*</v>
      </c>
      <c r="H167" s="198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3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0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3" t="str">
        <f>IF(AND(BQ167&lt;1,BR167&lt;1),"Produção e Intervalo",IF(BQ167&lt;1,"Intervalo",IF(BR167&lt;1,"Produção","")))</f>
        <v/>
      </c>
      <c r="BQ167" s="13" t="str">
        <f t="shared" si="20"/>
        <v>*</v>
      </c>
      <c r="BR167" s="20" t="str">
        <f t="shared" si="21"/>
        <v>*</v>
      </c>
      <c r="BS167" s="247" t="str">
        <f t="shared" si="22"/>
        <v/>
      </c>
      <c r="BT167" s="8" t="str">
        <f>IF(BN167="","",SUBSTITUTE(BM167," ","")&amp;SUBSTITUTE(BN167," ",""))</f>
        <v/>
      </c>
    </row>
    <row r="168" spans="1:72">
      <c r="A168" s="49" t="str">
        <f t="shared" si="19"/>
        <v/>
      </c>
      <c r="B168" s="153"/>
      <c r="C168" s="154" t="str">
        <f>IF(BS_CONTROLE[[#This Row],[DATA]]="","",WEEKNUM(BS_CONTROLE[[#This Row],[DATA]]))</f>
        <v/>
      </c>
      <c r="D168" s="155"/>
      <c r="E168" s="237">
        <v>159</v>
      </c>
      <c r="F168" s="140"/>
      <c r="G168" s="175" t="str">
        <f>IF(D168="","*",VLOOKUP(F168,BS_ATIVIDADE[#Data],3,FALSE))</f>
        <v>*</v>
      </c>
      <c r="H168" s="198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3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0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3" t="str">
        <f>IF(AND(BQ168&lt;1,BR168&lt;1),"Produção e Intervalo",IF(BQ168&lt;1,"Intervalo",IF(BR168&lt;1,"Produção","")))</f>
        <v/>
      </c>
      <c r="BQ168" s="13" t="str">
        <f t="shared" si="20"/>
        <v>*</v>
      </c>
      <c r="BR168" s="20" t="str">
        <f t="shared" si="21"/>
        <v>*</v>
      </c>
      <c r="BS168" s="247" t="str">
        <f t="shared" si="22"/>
        <v/>
      </c>
      <c r="BT168" s="8" t="str">
        <f>IF(BN168="","",SUBSTITUTE(BM168," ","")&amp;SUBSTITUTE(BN168," ",""))</f>
        <v/>
      </c>
    </row>
    <row r="169" spans="1:72">
      <c r="A169" s="49" t="str">
        <f t="shared" si="19"/>
        <v/>
      </c>
      <c r="B169" s="153"/>
      <c r="C169" s="154" t="str">
        <f>IF(BS_CONTROLE[[#This Row],[DATA]]="","",WEEKNUM(BS_CONTROLE[[#This Row],[DATA]]))</f>
        <v/>
      </c>
      <c r="D169" s="155"/>
      <c r="E169" s="237">
        <v>160</v>
      </c>
      <c r="F169" s="140"/>
      <c r="G169" s="175" t="str">
        <f>IF(D169="","*",VLOOKUP(F169,BS_ATIVIDADE[#Data],3,FALSE))</f>
        <v>*</v>
      </c>
      <c r="H169" s="198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3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0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3" t="str">
        <f>IF(AND(BQ169&lt;1,BR169&lt;1),"Produção e Intervalo",IF(BQ169&lt;1,"Intervalo",IF(BR169&lt;1,"Produção","")))</f>
        <v/>
      </c>
      <c r="BQ169" s="13" t="str">
        <f t="shared" si="20"/>
        <v>*</v>
      </c>
      <c r="BR169" s="20" t="str">
        <f t="shared" si="21"/>
        <v>*</v>
      </c>
      <c r="BS169" s="247" t="str">
        <f t="shared" si="22"/>
        <v/>
      </c>
      <c r="BT169" s="8" t="str">
        <f>IF(BN169="","",SUBSTITUTE(BM169," ","")&amp;SUBSTITUTE(BN169," ",""))</f>
        <v/>
      </c>
    </row>
    <row r="170" spans="1:72">
      <c r="A170" s="49" t="str">
        <f t="shared" si="19"/>
        <v/>
      </c>
      <c r="B170" s="153"/>
      <c r="C170" s="154" t="str">
        <f>IF(BS_CONTROLE[[#This Row],[DATA]]="","",WEEKNUM(BS_CONTROLE[[#This Row],[DATA]]))</f>
        <v/>
      </c>
      <c r="D170" s="155"/>
      <c r="E170" s="238">
        <v>161</v>
      </c>
      <c r="F170" s="140"/>
      <c r="G170" s="175" t="str">
        <f>IF(D170="","*",VLOOKUP(F170,BS_ATIVIDADE[#Data],3,FALSE))</f>
        <v>*</v>
      </c>
      <c r="H170" s="198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3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0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3" t="str">
        <f>IF(AND(BQ170&lt;1,BR170&lt;1),"Produção e Intervalo",IF(BQ170&lt;1,"Intervalo",IF(BR170&lt;1,"Produção","")))</f>
        <v/>
      </c>
      <c r="BQ170" s="13" t="str">
        <f t="shared" si="20"/>
        <v>*</v>
      </c>
      <c r="BR170" s="245" t="str">
        <f t="shared" si="21"/>
        <v>*</v>
      </c>
      <c r="BS170" s="49" t="str">
        <f t="shared" si="22"/>
        <v/>
      </c>
      <c r="BT170" s="8" t="str">
        <f>IF(BN170="","",SUBSTITUTE(BM170," ","")&amp;SUBSTITUTE(BN170," ",""))</f>
        <v/>
      </c>
    </row>
    <row r="171" spans="1:72">
      <c r="A171" s="49" t="str">
        <f t="shared" si="19"/>
        <v/>
      </c>
      <c r="B171" s="153"/>
      <c r="C171" s="154" t="str">
        <f>IF(BS_CONTROLE[[#This Row],[DATA]]="","",WEEKNUM(BS_CONTROLE[[#This Row],[DATA]]))</f>
        <v/>
      </c>
      <c r="D171" s="155"/>
      <c r="E171" s="237">
        <v>162</v>
      </c>
      <c r="F171" s="140"/>
      <c r="G171" s="175" t="str">
        <f>IF(D171="","*",VLOOKUP(F171,BS_ATIVIDADE[#Data],3,FALSE))</f>
        <v>*</v>
      </c>
      <c r="H171" s="198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3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0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3" t="str">
        <f>IF(AND(BQ171&lt;1,BR171&lt;1),"Produção e Intervalo",IF(BQ171&lt;1,"Intervalo",IF(BR171&lt;1,"Produção","")))</f>
        <v/>
      </c>
      <c r="BQ171" s="13" t="str">
        <f t="shared" si="20"/>
        <v>*</v>
      </c>
      <c r="BR171" s="20" t="str">
        <f t="shared" si="21"/>
        <v>*</v>
      </c>
      <c r="BS171" s="247" t="str">
        <f t="shared" si="22"/>
        <v/>
      </c>
      <c r="BT171" s="8" t="str">
        <f>IF(BN171="","",SUBSTITUTE(BM171," ","")&amp;SUBSTITUTE(BN171," ",""))</f>
        <v/>
      </c>
    </row>
    <row r="172" spans="1:72">
      <c r="A172" s="49" t="str">
        <f t="shared" si="19"/>
        <v/>
      </c>
      <c r="B172" s="153"/>
      <c r="C172" s="154" t="str">
        <f>IF(BS_CONTROLE[[#This Row],[DATA]]="","",WEEKNUM(BS_CONTROLE[[#This Row],[DATA]]))</f>
        <v/>
      </c>
      <c r="D172" s="155"/>
      <c r="E172" s="237">
        <v>163</v>
      </c>
      <c r="F172" s="140"/>
      <c r="G172" s="175" t="str">
        <f>IF(D172="","*",VLOOKUP(F172,BS_ATIVIDADE[#Data],3,FALSE))</f>
        <v>*</v>
      </c>
      <c r="H172" s="198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3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0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3" t="str">
        <f>IF(AND(BQ172&lt;1,BR172&lt;1),"Produção e Intervalo",IF(BQ172&lt;1,"Intervalo",IF(BR172&lt;1,"Produção","")))</f>
        <v/>
      </c>
      <c r="BQ172" s="13" t="str">
        <f t="shared" si="20"/>
        <v>*</v>
      </c>
      <c r="BR172" s="20" t="str">
        <f t="shared" si="21"/>
        <v>*</v>
      </c>
      <c r="BS172" s="247" t="str">
        <f t="shared" si="22"/>
        <v/>
      </c>
      <c r="BT172" s="8" t="str">
        <f>IF(BN172="","",SUBSTITUTE(BM172," ","")&amp;SUBSTITUTE(BN172," ",""))</f>
        <v/>
      </c>
    </row>
    <row r="173" spans="1:72">
      <c r="A173" s="49" t="str">
        <f t="shared" si="19"/>
        <v/>
      </c>
      <c r="B173" s="153"/>
      <c r="C173" s="154" t="str">
        <f>IF(BS_CONTROLE[[#This Row],[DATA]]="","",WEEKNUM(BS_CONTROLE[[#This Row],[DATA]]))</f>
        <v/>
      </c>
      <c r="D173" s="155"/>
      <c r="E173" s="237">
        <v>164</v>
      </c>
      <c r="F173" s="140"/>
      <c r="G173" s="175" t="str">
        <f>IF(D173="","*",VLOOKUP(F173,BS_ATIVIDADE[#Data],3,FALSE))</f>
        <v>*</v>
      </c>
      <c r="H173" s="198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3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0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3" t="str">
        <f>IF(AND(BQ173&lt;1,BR173&lt;1),"Produção e Intervalo",IF(BQ173&lt;1,"Intervalo",IF(BR173&lt;1,"Produção","")))</f>
        <v/>
      </c>
      <c r="BQ173" s="13" t="str">
        <f t="shared" si="20"/>
        <v>*</v>
      </c>
      <c r="BR173" s="20" t="str">
        <f t="shared" si="21"/>
        <v>*</v>
      </c>
      <c r="BS173" s="247" t="str">
        <f t="shared" si="22"/>
        <v/>
      </c>
      <c r="BT173" s="8" t="str">
        <f>IF(BN173="","",SUBSTITUTE(BM173," ","")&amp;SUBSTITUTE(BN173," ",""))</f>
        <v/>
      </c>
    </row>
    <row r="174" spans="1:72">
      <c r="A174" s="49" t="str">
        <f t="shared" si="19"/>
        <v/>
      </c>
      <c r="B174" s="153"/>
      <c r="C174" s="154" t="str">
        <f>IF(BS_CONTROLE[[#This Row],[DATA]]="","",WEEKNUM(BS_CONTROLE[[#This Row],[DATA]]))</f>
        <v/>
      </c>
      <c r="D174" s="155"/>
      <c r="E174" s="237">
        <v>165</v>
      </c>
      <c r="F174" s="140"/>
      <c r="G174" s="175" t="str">
        <f>IF(D174="","*",VLOOKUP(F174,BS_ATIVIDADE[#Data],3,FALSE))</f>
        <v>*</v>
      </c>
      <c r="H174" s="198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3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0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3" t="str">
        <f>IF(AND(BQ174&lt;1,BR174&lt;1),"Produção e Intervalo",IF(BQ174&lt;1,"Intervalo",IF(BR174&lt;1,"Produção","")))</f>
        <v/>
      </c>
      <c r="BQ174" s="13" t="str">
        <f t="shared" si="20"/>
        <v>*</v>
      </c>
      <c r="BR174" s="20" t="str">
        <f t="shared" si="21"/>
        <v>*</v>
      </c>
      <c r="BS174" s="247" t="str">
        <f t="shared" si="22"/>
        <v/>
      </c>
      <c r="BT174" s="8" t="str">
        <f>IF(BN174="","",SUBSTITUTE(BM174," ","")&amp;SUBSTITUTE(BN174," ",""))</f>
        <v/>
      </c>
    </row>
    <row r="175" spans="1:72">
      <c r="A175" s="49" t="str">
        <f t="shared" si="19"/>
        <v/>
      </c>
      <c r="B175" s="153"/>
      <c r="C175" s="154" t="str">
        <f>IF(BS_CONTROLE[[#This Row],[DATA]]="","",WEEKNUM(BS_CONTROLE[[#This Row],[DATA]]))</f>
        <v/>
      </c>
      <c r="D175" s="155"/>
      <c r="E175" s="237">
        <v>166</v>
      </c>
      <c r="F175" s="140"/>
      <c r="G175" s="175" t="str">
        <f>IF(D175="","*",VLOOKUP(F175,BS_ATIVIDADE[#Data],3,FALSE))</f>
        <v>*</v>
      </c>
      <c r="H175" s="198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3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0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3" t="str">
        <f>IF(AND(BQ175&lt;1,BR175&lt;1),"Produção e Intervalo",IF(BQ175&lt;1,"Intervalo",IF(BR175&lt;1,"Produção","")))</f>
        <v/>
      </c>
      <c r="BQ175" s="13" t="str">
        <f t="shared" si="20"/>
        <v>*</v>
      </c>
      <c r="BR175" s="20" t="str">
        <f t="shared" si="21"/>
        <v>*</v>
      </c>
      <c r="BS175" s="247" t="str">
        <f t="shared" si="22"/>
        <v/>
      </c>
      <c r="BT175" s="8" t="str">
        <f>IF(BN175="","",SUBSTITUTE(BM175," ","")&amp;SUBSTITUTE(BN175," ",""))</f>
        <v/>
      </c>
    </row>
    <row r="176" spans="1:72">
      <c r="A176" s="49" t="str">
        <f t="shared" si="19"/>
        <v/>
      </c>
      <c r="B176" s="153"/>
      <c r="C176" s="154" t="str">
        <f>IF(BS_CONTROLE[[#This Row],[DATA]]="","",WEEKNUM(BS_CONTROLE[[#This Row],[DATA]]))</f>
        <v/>
      </c>
      <c r="D176" s="155"/>
      <c r="E176" s="237">
        <v>167</v>
      </c>
      <c r="F176" s="140"/>
      <c r="G176" s="175" t="str">
        <f>IF(D176="","*",VLOOKUP(F176,BS_ATIVIDADE[#Data],3,FALSE))</f>
        <v>*</v>
      </c>
      <c r="H176" s="198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3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0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3" t="str">
        <f>IF(AND(BQ176&lt;1,BR176&lt;1),"Produção e Intervalo",IF(BQ176&lt;1,"Intervalo",IF(BR176&lt;1,"Produção","")))</f>
        <v/>
      </c>
      <c r="BQ176" s="13" t="str">
        <f t="shared" si="20"/>
        <v>*</v>
      </c>
      <c r="BR176" s="20" t="str">
        <f t="shared" si="21"/>
        <v>*</v>
      </c>
      <c r="BS176" s="247" t="str">
        <f t="shared" si="22"/>
        <v/>
      </c>
      <c r="BT176" s="8" t="str">
        <f>IF(BN176="","",SUBSTITUTE(BM176," ","")&amp;SUBSTITUTE(BN176," ",""))</f>
        <v/>
      </c>
    </row>
    <row r="177" spans="1:72">
      <c r="A177" s="49" t="str">
        <f t="shared" si="19"/>
        <v/>
      </c>
      <c r="B177" s="153"/>
      <c r="C177" s="154" t="str">
        <f>IF(BS_CONTROLE[[#This Row],[DATA]]="","",WEEKNUM(BS_CONTROLE[[#This Row],[DATA]]))</f>
        <v/>
      </c>
      <c r="D177" s="155"/>
      <c r="E177" s="237">
        <v>168</v>
      </c>
      <c r="F177" s="140"/>
      <c r="G177" s="175" t="str">
        <f>IF(D177="","*",VLOOKUP(F177,BS_ATIVIDADE[#Data],3,FALSE))</f>
        <v>*</v>
      </c>
      <c r="H177" s="198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3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0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3" t="str">
        <f>IF(AND(BQ177&lt;1,BR177&lt;1),"Produção e Intervalo",IF(BQ177&lt;1,"Intervalo",IF(BR177&lt;1,"Produção","")))</f>
        <v/>
      </c>
      <c r="BQ177" s="13" t="str">
        <f t="shared" si="20"/>
        <v>*</v>
      </c>
      <c r="BR177" s="20" t="str">
        <f t="shared" si="21"/>
        <v>*</v>
      </c>
      <c r="BS177" s="247" t="str">
        <f t="shared" si="22"/>
        <v/>
      </c>
      <c r="BT177" s="8" t="str">
        <f>IF(BN177="","",SUBSTITUTE(BM177," ","")&amp;SUBSTITUTE(BN177," ",""))</f>
        <v/>
      </c>
    </row>
    <row r="178" spans="1:72">
      <c r="A178" s="49" t="str">
        <f t="shared" si="19"/>
        <v/>
      </c>
      <c r="B178" s="153"/>
      <c r="C178" s="154" t="str">
        <f>IF(BS_CONTROLE[[#This Row],[DATA]]="","",WEEKNUM(BS_CONTROLE[[#This Row],[DATA]]))</f>
        <v/>
      </c>
      <c r="D178" s="155"/>
      <c r="E178" s="237">
        <v>169</v>
      </c>
      <c r="F178" s="140"/>
      <c r="G178" s="175" t="str">
        <f>IF(D178="","*",VLOOKUP(F178,BS_ATIVIDADE[#Data],3,FALSE))</f>
        <v>*</v>
      </c>
      <c r="H178" s="198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3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0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3" t="str">
        <f>IF(AND(BQ178&lt;1,BR178&lt;1),"Produção e Intervalo",IF(BQ178&lt;1,"Intervalo",IF(BR178&lt;1,"Produção","")))</f>
        <v/>
      </c>
      <c r="BQ178" s="13" t="str">
        <f t="shared" si="20"/>
        <v>*</v>
      </c>
      <c r="BR178" s="20" t="str">
        <f t="shared" si="21"/>
        <v>*</v>
      </c>
      <c r="BS178" s="247" t="str">
        <f t="shared" si="22"/>
        <v/>
      </c>
      <c r="BT178" s="8" t="str">
        <f>IF(BN178="","",SUBSTITUTE(BM178," ","")&amp;SUBSTITUTE(BN178," ",""))</f>
        <v/>
      </c>
    </row>
    <row r="179" spans="1:72">
      <c r="A179" s="49" t="str">
        <f t="shared" si="19"/>
        <v/>
      </c>
      <c r="B179" s="153"/>
      <c r="C179" s="154" t="str">
        <f>IF(BS_CONTROLE[[#This Row],[DATA]]="","",WEEKNUM(BS_CONTROLE[[#This Row],[DATA]]))</f>
        <v/>
      </c>
      <c r="D179" s="155"/>
      <c r="E179" s="237">
        <v>170</v>
      </c>
      <c r="F179" s="140"/>
      <c r="G179" s="175" t="str">
        <f>IF(D179="","*",VLOOKUP(F179,BS_ATIVIDADE[#Data],3,FALSE))</f>
        <v>*</v>
      </c>
      <c r="H179" s="198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3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0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3" t="str">
        <f>IF(AND(BQ179&lt;1,BR179&lt;1),"Produção e Intervalo",IF(BQ179&lt;1,"Intervalo",IF(BR179&lt;1,"Produção","")))</f>
        <v/>
      </c>
      <c r="BQ179" s="13" t="str">
        <f t="shared" si="20"/>
        <v>*</v>
      </c>
      <c r="BR179" s="20" t="str">
        <f t="shared" si="21"/>
        <v>*</v>
      </c>
      <c r="BS179" s="247" t="str">
        <f t="shared" si="22"/>
        <v/>
      </c>
      <c r="BT179" s="8" t="str">
        <f>IF(BN179="","",SUBSTITUTE(BM179," ","")&amp;SUBSTITUTE(BN179," ",""))</f>
        <v/>
      </c>
    </row>
    <row r="180" spans="1:72">
      <c r="A180" s="49" t="str">
        <f t="shared" si="19"/>
        <v/>
      </c>
      <c r="B180" s="153"/>
      <c r="C180" s="154" t="str">
        <f>IF(BS_CONTROLE[[#This Row],[DATA]]="","",WEEKNUM(BS_CONTROLE[[#This Row],[DATA]]))</f>
        <v/>
      </c>
      <c r="D180" s="155"/>
      <c r="E180" s="237">
        <v>171</v>
      </c>
      <c r="F180" s="140"/>
      <c r="G180" s="175" t="str">
        <f>IF(D180="","*",VLOOKUP(F180,BS_ATIVIDADE[#Data],3,FALSE))</f>
        <v>*</v>
      </c>
      <c r="H180" s="198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3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0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3" t="str">
        <f>IF(AND(BQ180&lt;1,BR180&lt;1),"Produção e Intervalo",IF(BQ180&lt;1,"Intervalo",IF(BR180&lt;1,"Produção","")))</f>
        <v/>
      </c>
      <c r="BQ180" s="13" t="str">
        <f t="shared" si="20"/>
        <v>*</v>
      </c>
      <c r="BR180" s="20" t="str">
        <f t="shared" si="21"/>
        <v>*</v>
      </c>
      <c r="BS180" s="247" t="str">
        <f t="shared" si="22"/>
        <v/>
      </c>
      <c r="BT180" s="8" t="str">
        <f>IF(BN180="","",SUBSTITUTE(BM180," ","")&amp;SUBSTITUTE(BN180," ",""))</f>
        <v/>
      </c>
    </row>
    <row r="181" spans="1:72">
      <c r="A181" s="49" t="str">
        <f t="shared" si="19"/>
        <v/>
      </c>
      <c r="B181" s="153"/>
      <c r="C181" s="154" t="str">
        <f>IF(BS_CONTROLE[[#This Row],[DATA]]="","",WEEKNUM(BS_CONTROLE[[#This Row],[DATA]]))</f>
        <v/>
      </c>
      <c r="D181" s="155"/>
      <c r="E181" s="237">
        <v>172</v>
      </c>
      <c r="F181" s="140"/>
      <c r="G181" s="175" t="str">
        <f>IF(D181="","*",VLOOKUP(F181,BS_ATIVIDADE[#Data],3,FALSE))</f>
        <v>*</v>
      </c>
      <c r="H181" s="198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3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0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3" t="str">
        <f>IF(AND(BQ181&lt;1,BR181&lt;1),"Produção e Intervalo",IF(BQ181&lt;1,"Intervalo",IF(BR181&lt;1,"Produção","")))</f>
        <v/>
      </c>
      <c r="BQ181" s="13" t="str">
        <f t="shared" si="20"/>
        <v>*</v>
      </c>
      <c r="BR181" s="20" t="str">
        <f t="shared" si="21"/>
        <v>*</v>
      </c>
      <c r="BS181" s="247" t="str">
        <f t="shared" si="22"/>
        <v/>
      </c>
      <c r="BT181" s="8" t="str">
        <f>IF(BN181="","",SUBSTITUTE(BM181," ","")&amp;SUBSTITUTE(BN181," ",""))</f>
        <v/>
      </c>
    </row>
    <row r="182" spans="1:72">
      <c r="A182" s="49" t="str">
        <f t="shared" si="19"/>
        <v/>
      </c>
      <c r="B182" s="153"/>
      <c r="C182" s="154" t="str">
        <f>IF(BS_CONTROLE[[#This Row],[DATA]]="","",WEEKNUM(BS_CONTROLE[[#This Row],[DATA]]))</f>
        <v/>
      </c>
      <c r="D182" s="155"/>
      <c r="E182" s="238">
        <v>173</v>
      </c>
      <c r="F182" s="140"/>
      <c r="G182" s="175" t="str">
        <f>IF(D182="","*",VLOOKUP(F182,BS_ATIVIDADE[#Data],3,FALSE))</f>
        <v>*</v>
      </c>
      <c r="H182" s="198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3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0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3" t="str">
        <f>IF(AND(BQ182&lt;1,BR182&lt;1),"Produção e Intervalo",IF(BQ182&lt;1,"Intervalo",IF(BR182&lt;1,"Produção","")))</f>
        <v/>
      </c>
      <c r="BQ182" s="13" t="str">
        <f t="shared" si="20"/>
        <v>*</v>
      </c>
      <c r="BR182" s="20" t="str">
        <f t="shared" si="21"/>
        <v>*</v>
      </c>
      <c r="BS182" s="247" t="str">
        <f t="shared" si="22"/>
        <v/>
      </c>
      <c r="BT182" s="8" t="str">
        <f>IF(BN182="","",SUBSTITUTE(BM182," ","")&amp;SUBSTITUTE(BN182," ",""))</f>
        <v/>
      </c>
    </row>
    <row r="183" spans="1:72">
      <c r="A183" s="49" t="str">
        <f t="shared" si="19"/>
        <v/>
      </c>
      <c r="B183" s="153"/>
      <c r="C183" s="154" t="str">
        <f>IF(BS_CONTROLE[[#This Row],[DATA]]="","",WEEKNUM(BS_CONTROLE[[#This Row],[DATA]]))</f>
        <v/>
      </c>
      <c r="D183" s="155"/>
      <c r="E183" s="237">
        <v>174</v>
      </c>
      <c r="F183" s="140"/>
      <c r="G183" s="175" t="str">
        <f>IF(D183="","*",VLOOKUP(F183,BS_ATIVIDADE[#Data],3,FALSE))</f>
        <v>*</v>
      </c>
      <c r="H183" s="198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3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0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3" t="str">
        <f>IF(AND(BQ183&lt;1,BR183&lt;1),"Produção e Intervalo",IF(BQ183&lt;1,"Intervalo",IF(BR183&lt;1,"Produção","")))</f>
        <v/>
      </c>
      <c r="BQ183" s="13" t="str">
        <f t="shared" si="20"/>
        <v>*</v>
      </c>
      <c r="BR183" s="20" t="str">
        <f t="shared" si="21"/>
        <v>*</v>
      </c>
      <c r="BS183" s="247" t="str">
        <f t="shared" si="22"/>
        <v/>
      </c>
      <c r="BT183" s="8" t="str">
        <f>IF(BN183="","",SUBSTITUTE(BM183," ","")&amp;SUBSTITUTE(BN183," ",""))</f>
        <v/>
      </c>
    </row>
    <row r="184" spans="1:72">
      <c r="A184" s="49" t="str">
        <f t="shared" si="19"/>
        <v/>
      </c>
      <c r="B184" s="153"/>
      <c r="C184" s="154" t="str">
        <f>IF(BS_CONTROLE[[#This Row],[DATA]]="","",WEEKNUM(BS_CONTROLE[[#This Row],[DATA]]))</f>
        <v/>
      </c>
      <c r="D184" s="155"/>
      <c r="E184" s="237">
        <v>175</v>
      </c>
      <c r="F184" s="140"/>
      <c r="G184" s="175" t="str">
        <f>IF(D184="","*",VLOOKUP(F184,BS_ATIVIDADE[#Data],3,FALSE))</f>
        <v>*</v>
      </c>
      <c r="H184" s="198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3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0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3" t="str">
        <f>IF(AND(BQ184&lt;1,BR184&lt;1),"Produção e Intervalo",IF(BQ184&lt;1,"Intervalo",IF(BR184&lt;1,"Produção","")))</f>
        <v/>
      </c>
      <c r="BQ184" s="13" t="str">
        <f t="shared" si="20"/>
        <v>*</v>
      </c>
      <c r="BR184" s="20" t="str">
        <f t="shared" si="21"/>
        <v>*</v>
      </c>
      <c r="BS184" s="247" t="str">
        <f t="shared" si="22"/>
        <v/>
      </c>
      <c r="BT184" s="8" t="str">
        <f>IF(BN184="","",SUBSTITUTE(BM184," ","")&amp;SUBSTITUTE(BN184," ",""))</f>
        <v/>
      </c>
    </row>
    <row r="185" spans="1:72">
      <c r="A185" s="49" t="str">
        <f t="shared" si="19"/>
        <v/>
      </c>
      <c r="B185" s="153"/>
      <c r="C185" s="154" t="str">
        <f>IF(BS_CONTROLE[[#This Row],[DATA]]="","",WEEKNUM(BS_CONTROLE[[#This Row],[DATA]]))</f>
        <v/>
      </c>
      <c r="D185" s="155"/>
      <c r="E185" s="237">
        <v>176</v>
      </c>
      <c r="F185" s="140"/>
      <c r="G185" s="175" t="str">
        <f>IF(D185="","*",VLOOKUP(F185,BS_ATIVIDADE[#Data],3,FALSE))</f>
        <v>*</v>
      </c>
      <c r="H185" s="198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3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0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3" t="str">
        <f>IF(AND(BQ185&lt;1,BR185&lt;1),"Produção e Intervalo",IF(BQ185&lt;1,"Intervalo",IF(BR185&lt;1,"Produção","")))</f>
        <v/>
      </c>
      <c r="BQ185" s="13" t="str">
        <f t="shared" si="20"/>
        <v>*</v>
      </c>
      <c r="BR185" s="20" t="str">
        <f t="shared" si="21"/>
        <v>*</v>
      </c>
      <c r="BS185" s="247" t="str">
        <f t="shared" si="22"/>
        <v/>
      </c>
      <c r="BT185" s="8" t="str">
        <f>IF(BN185="","",SUBSTITUTE(BM185," ","")&amp;SUBSTITUTE(BN185," ",""))</f>
        <v/>
      </c>
    </row>
    <row r="186" spans="1:72">
      <c r="A186" s="49" t="str">
        <f t="shared" si="19"/>
        <v/>
      </c>
      <c r="B186" s="153"/>
      <c r="C186" s="154" t="str">
        <f>IF(BS_CONTROLE[[#This Row],[DATA]]="","",WEEKNUM(BS_CONTROLE[[#This Row],[DATA]]))</f>
        <v/>
      </c>
      <c r="D186" s="155"/>
      <c r="E186" s="237">
        <v>177</v>
      </c>
      <c r="F186" s="140"/>
      <c r="G186" s="175" t="str">
        <f>IF(D186="","*",VLOOKUP(F186,BS_ATIVIDADE[#Data],3,FALSE))</f>
        <v>*</v>
      </c>
      <c r="H186" s="198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3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0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3" t="str">
        <f>IF(AND(BQ186&lt;1,BR186&lt;1),"Produção e Intervalo",IF(BQ186&lt;1,"Intervalo",IF(BR186&lt;1,"Produção","")))</f>
        <v/>
      </c>
      <c r="BQ186" s="13" t="str">
        <f t="shared" si="20"/>
        <v>*</v>
      </c>
      <c r="BR186" s="20" t="str">
        <f t="shared" si="21"/>
        <v>*</v>
      </c>
      <c r="BS186" s="247" t="str">
        <f t="shared" si="22"/>
        <v/>
      </c>
      <c r="BT186" s="8" t="str">
        <f>IF(BN186="","",SUBSTITUTE(BM186," ","")&amp;SUBSTITUTE(BN186," ",""))</f>
        <v/>
      </c>
    </row>
    <row r="187" spans="1:72">
      <c r="A187" s="49" t="str">
        <f t="shared" si="19"/>
        <v/>
      </c>
      <c r="B187" s="153"/>
      <c r="C187" s="154" t="str">
        <f>IF(BS_CONTROLE[[#This Row],[DATA]]="","",WEEKNUM(BS_CONTROLE[[#This Row],[DATA]]))</f>
        <v/>
      </c>
      <c r="D187" s="155"/>
      <c r="E187" s="237">
        <v>178</v>
      </c>
      <c r="F187" s="140"/>
      <c r="G187" s="175" t="str">
        <f>IF(D187="","*",VLOOKUP(F187,BS_ATIVIDADE[#Data],3,FALSE))</f>
        <v>*</v>
      </c>
      <c r="H187" s="198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3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0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3" t="str">
        <f>IF(AND(BQ187&lt;1,BR187&lt;1),"Produção e Intervalo",IF(BQ187&lt;1,"Intervalo",IF(BR187&lt;1,"Produção","")))</f>
        <v/>
      </c>
      <c r="BQ187" s="13" t="str">
        <f t="shared" si="20"/>
        <v>*</v>
      </c>
      <c r="BR187" s="20" t="str">
        <f t="shared" si="21"/>
        <v>*</v>
      </c>
      <c r="BS187" s="247" t="str">
        <f t="shared" si="22"/>
        <v/>
      </c>
      <c r="BT187" s="8" t="str">
        <f>IF(BN187="","",SUBSTITUTE(BM187," ","")&amp;SUBSTITUTE(BN187," ",""))</f>
        <v/>
      </c>
    </row>
    <row r="188" spans="1:72">
      <c r="A188" s="49" t="str">
        <f t="shared" si="19"/>
        <v/>
      </c>
      <c r="B188" s="153"/>
      <c r="C188" s="154" t="str">
        <f>IF(BS_CONTROLE[[#This Row],[DATA]]="","",WEEKNUM(BS_CONTROLE[[#This Row],[DATA]]))</f>
        <v/>
      </c>
      <c r="D188" s="155"/>
      <c r="E188" s="237">
        <v>179</v>
      </c>
      <c r="F188" s="140"/>
      <c r="G188" s="175" t="str">
        <f>IF(D188="","*",VLOOKUP(F188,BS_ATIVIDADE[#Data],3,FALSE))</f>
        <v>*</v>
      </c>
      <c r="H188" s="198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3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0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3" t="str">
        <f>IF(AND(BQ188&lt;1,BR188&lt;1),"Produção e Intervalo",IF(BQ188&lt;1,"Intervalo",IF(BR188&lt;1,"Produção","")))</f>
        <v/>
      </c>
      <c r="BQ188" s="13" t="str">
        <f t="shared" si="20"/>
        <v>*</v>
      </c>
      <c r="BR188" s="20" t="str">
        <f t="shared" si="21"/>
        <v>*</v>
      </c>
      <c r="BS188" s="247" t="str">
        <f t="shared" si="22"/>
        <v/>
      </c>
      <c r="BT188" s="8" t="str">
        <f>IF(BN188="","",SUBSTITUTE(BM188," ","")&amp;SUBSTITUTE(BN188," ",""))</f>
        <v/>
      </c>
    </row>
    <row r="189" spans="1:72">
      <c r="A189" s="49" t="str">
        <f t="shared" si="19"/>
        <v/>
      </c>
      <c r="B189" s="153"/>
      <c r="C189" s="154" t="str">
        <f>IF(BS_CONTROLE[[#This Row],[DATA]]="","",WEEKNUM(BS_CONTROLE[[#This Row],[DATA]]))</f>
        <v/>
      </c>
      <c r="D189" s="155"/>
      <c r="E189" s="237">
        <v>180</v>
      </c>
      <c r="F189" s="140"/>
      <c r="G189" s="175" t="str">
        <f>IF(D189="","*",VLOOKUP(F189,BS_ATIVIDADE[#Data],3,FALSE))</f>
        <v>*</v>
      </c>
      <c r="H189" s="198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3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0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3" t="str">
        <f>IF(AND(BQ189&lt;1,BR189&lt;1),"Produção e Intervalo",IF(BQ189&lt;1,"Intervalo",IF(BR189&lt;1,"Produção","")))</f>
        <v/>
      </c>
      <c r="BQ189" s="13" t="str">
        <f t="shared" si="20"/>
        <v>*</v>
      </c>
      <c r="BR189" s="20" t="str">
        <f t="shared" si="21"/>
        <v>*</v>
      </c>
      <c r="BS189" s="247" t="str">
        <f t="shared" si="22"/>
        <v/>
      </c>
      <c r="BT189" s="8" t="str">
        <f>IF(BN189="","",SUBSTITUTE(BM189," ","")&amp;SUBSTITUTE(BN189," ",""))</f>
        <v/>
      </c>
    </row>
    <row r="190" spans="1:72">
      <c r="A190" s="49" t="str">
        <f t="shared" si="19"/>
        <v/>
      </c>
      <c r="B190" s="153"/>
      <c r="C190" s="154" t="str">
        <f>IF(BS_CONTROLE[[#This Row],[DATA]]="","",WEEKNUM(BS_CONTROLE[[#This Row],[DATA]]))</f>
        <v/>
      </c>
      <c r="D190" s="155"/>
      <c r="E190" s="237">
        <v>181</v>
      </c>
      <c r="F190" s="140"/>
      <c r="G190" s="175" t="str">
        <f>IF(D190="","*",VLOOKUP(F190,BS_ATIVIDADE[#Data],3,FALSE))</f>
        <v>*</v>
      </c>
      <c r="H190" s="198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3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0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3" t="str">
        <f>IF(AND(BQ190&lt;1,BR190&lt;1),"Produção e Intervalo",IF(BQ190&lt;1,"Intervalo",IF(BR190&lt;1,"Produção","")))</f>
        <v/>
      </c>
      <c r="BQ190" s="13" t="str">
        <f t="shared" si="20"/>
        <v>*</v>
      </c>
      <c r="BR190" s="20" t="str">
        <f t="shared" si="21"/>
        <v>*</v>
      </c>
      <c r="BS190" s="247" t="str">
        <f t="shared" si="22"/>
        <v/>
      </c>
      <c r="BT190" s="8" t="str">
        <f>IF(BN190="","",SUBSTITUTE(BM190," ","")&amp;SUBSTITUTE(BN190," ",""))</f>
        <v/>
      </c>
    </row>
    <row r="191" spans="1:72">
      <c r="A191" s="49" t="str">
        <f t="shared" si="19"/>
        <v/>
      </c>
      <c r="B191" s="153"/>
      <c r="C191" s="154" t="str">
        <f>IF(BS_CONTROLE[[#This Row],[DATA]]="","",WEEKNUM(BS_CONTROLE[[#This Row],[DATA]]))</f>
        <v/>
      </c>
      <c r="D191" s="155"/>
      <c r="E191" s="237">
        <v>182</v>
      </c>
      <c r="F191" s="140"/>
      <c r="G191" s="175" t="str">
        <f>IF(D191="","*",VLOOKUP(F191,BS_ATIVIDADE[#Data],3,FALSE))</f>
        <v>*</v>
      </c>
      <c r="H191" s="198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3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0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3" t="str">
        <f>IF(AND(BQ191&lt;1,BR191&lt;1),"Produção e Intervalo",IF(BQ191&lt;1,"Intervalo",IF(BR191&lt;1,"Produção","")))</f>
        <v/>
      </c>
      <c r="BQ191" s="13" t="str">
        <f t="shared" si="20"/>
        <v>*</v>
      </c>
      <c r="BR191" s="20" t="str">
        <f t="shared" si="21"/>
        <v>*</v>
      </c>
      <c r="BS191" s="247" t="str">
        <f t="shared" si="22"/>
        <v/>
      </c>
      <c r="BT191" s="8" t="str">
        <f>IF(BN191="","",SUBSTITUTE(BM191," ","")&amp;SUBSTITUTE(BN191," ",""))</f>
        <v/>
      </c>
    </row>
    <row r="192" spans="1:72">
      <c r="A192" s="49" t="str">
        <f t="shared" si="19"/>
        <v/>
      </c>
      <c r="B192" s="153"/>
      <c r="C192" s="154" t="str">
        <f>IF(BS_CONTROLE[[#This Row],[DATA]]="","",WEEKNUM(BS_CONTROLE[[#This Row],[DATA]]))</f>
        <v/>
      </c>
      <c r="D192" s="155"/>
      <c r="E192" s="237">
        <v>183</v>
      </c>
      <c r="F192" s="140"/>
      <c r="G192" s="175" t="str">
        <f>IF(D192="","*",VLOOKUP(F192,BS_ATIVIDADE[#Data],3,FALSE))</f>
        <v>*</v>
      </c>
      <c r="H192" s="198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3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0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3" t="str">
        <f>IF(AND(BQ192&lt;1,BR192&lt;1),"Produção e Intervalo",IF(BQ192&lt;1,"Intervalo",IF(BR192&lt;1,"Produção","")))</f>
        <v/>
      </c>
      <c r="BQ192" s="13" t="str">
        <f t="shared" si="20"/>
        <v>*</v>
      </c>
      <c r="BR192" s="20" t="str">
        <f t="shared" si="21"/>
        <v>*</v>
      </c>
      <c r="BS192" s="247" t="str">
        <f t="shared" si="22"/>
        <v/>
      </c>
      <c r="BT192" s="8" t="str">
        <f>IF(BN192="","",SUBSTITUTE(BM192," ","")&amp;SUBSTITUTE(BN192," ",""))</f>
        <v/>
      </c>
    </row>
    <row r="193" spans="1:72">
      <c r="A193" s="49" t="str">
        <f t="shared" si="19"/>
        <v/>
      </c>
      <c r="B193" s="153"/>
      <c r="C193" s="154" t="str">
        <f>IF(BS_CONTROLE[[#This Row],[DATA]]="","",WEEKNUM(BS_CONTROLE[[#This Row],[DATA]]))</f>
        <v/>
      </c>
      <c r="D193" s="155"/>
      <c r="E193" s="237">
        <v>184</v>
      </c>
      <c r="F193" s="140"/>
      <c r="G193" s="175" t="str">
        <f>IF(D193="","*",VLOOKUP(F193,BS_ATIVIDADE[#Data],3,FALSE))</f>
        <v>*</v>
      </c>
      <c r="H193" s="198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3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0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3" t="str">
        <f>IF(AND(BQ193&lt;1,BR193&lt;1),"Produção e Intervalo",IF(BQ193&lt;1,"Intervalo",IF(BR193&lt;1,"Produção","")))</f>
        <v/>
      </c>
      <c r="BQ193" s="13" t="str">
        <f t="shared" si="20"/>
        <v>*</v>
      </c>
      <c r="BR193" s="20" t="str">
        <f t="shared" si="21"/>
        <v>*</v>
      </c>
      <c r="BS193" s="247" t="str">
        <f t="shared" si="22"/>
        <v/>
      </c>
      <c r="BT193" s="8" t="str">
        <f>IF(BN193="","",SUBSTITUTE(BM193," ","")&amp;SUBSTITUTE(BN193," ",""))</f>
        <v/>
      </c>
    </row>
    <row r="194" spans="1:72">
      <c r="A194" s="49" t="str">
        <f t="shared" si="19"/>
        <v/>
      </c>
      <c r="B194" s="153"/>
      <c r="C194" s="154" t="str">
        <f>IF(BS_CONTROLE[[#This Row],[DATA]]="","",WEEKNUM(BS_CONTROLE[[#This Row],[DATA]]))</f>
        <v/>
      </c>
      <c r="D194" s="155"/>
      <c r="E194" s="238">
        <v>185</v>
      </c>
      <c r="F194" s="140"/>
      <c r="G194" s="175" t="str">
        <f>IF(D194="","*",VLOOKUP(F194,BS_ATIVIDADE[#Data],3,FALSE))</f>
        <v>*</v>
      </c>
      <c r="H194" s="198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3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0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3" t="str">
        <f>IF(AND(BQ194&lt;1,BR194&lt;1),"Produção e Intervalo",IF(BQ194&lt;1,"Intervalo",IF(BR194&lt;1,"Produção","")))</f>
        <v/>
      </c>
      <c r="BQ194" s="13" t="str">
        <f t="shared" si="20"/>
        <v>*</v>
      </c>
      <c r="BR194" s="20" t="str">
        <f t="shared" si="21"/>
        <v>*</v>
      </c>
      <c r="BS194" s="247" t="str">
        <f t="shared" si="22"/>
        <v/>
      </c>
      <c r="BT194" s="8" t="str">
        <f>IF(BN194="","",SUBSTITUTE(BM194," ","")&amp;SUBSTITUTE(BN194," ",""))</f>
        <v/>
      </c>
    </row>
    <row r="195" spans="1:72">
      <c r="A195" s="49" t="str">
        <f t="shared" si="19"/>
        <v/>
      </c>
      <c r="B195" s="153"/>
      <c r="C195" s="154" t="str">
        <f>IF(BS_CONTROLE[[#This Row],[DATA]]="","",WEEKNUM(BS_CONTROLE[[#This Row],[DATA]]))</f>
        <v/>
      </c>
      <c r="D195" s="155"/>
      <c r="E195" s="237">
        <v>186</v>
      </c>
      <c r="F195" s="140"/>
      <c r="G195" s="175" t="str">
        <f>IF(D195="","*",VLOOKUP(F195,BS_ATIVIDADE[#Data],3,FALSE))</f>
        <v>*</v>
      </c>
      <c r="H195" s="198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3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0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3" t="str">
        <f>IF(AND(BQ195&lt;1,BR195&lt;1),"Produção e Intervalo",IF(BQ195&lt;1,"Intervalo",IF(BR195&lt;1,"Produção","")))</f>
        <v/>
      </c>
      <c r="BQ195" s="13" t="str">
        <f t="shared" si="20"/>
        <v>*</v>
      </c>
      <c r="BR195" s="20" t="str">
        <f t="shared" si="21"/>
        <v>*</v>
      </c>
      <c r="BS195" s="247" t="str">
        <f t="shared" si="22"/>
        <v/>
      </c>
      <c r="BT195" s="8" t="str">
        <f>IF(BN195="","",SUBSTITUTE(BM195," ","")&amp;SUBSTITUTE(BN195," ",""))</f>
        <v/>
      </c>
    </row>
    <row r="196" spans="1:72">
      <c r="A196" s="49" t="str">
        <f t="shared" si="19"/>
        <v/>
      </c>
      <c r="B196" s="153"/>
      <c r="C196" s="154" t="str">
        <f>IF(BS_CONTROLE[[#This Row],[DATA]]="","",WEEKNUM(BS_CONTROLE[[#This Row],[DATA]]))</f>
        <v/>
      </c>
      <c r="D196" s="155"/>
      <c r="E196" s="237">
        <v>187</v>
      </c>
      <c r="F196" s="140"/>
      <c r="G196" s="175" t="str">
        <f>IF(D196="","*",VLOOKUP(F196,BS_ATIVIDADE[#Data],3,FALSE))</f>
        <v>*</v>
      </c>
      <c r="H196" s="198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3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0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3" t="str">
        <f>IF(AND(BQ196&lt;1,BR196&lt;1),"Produção e Intervalo",IF(BQ196&lt;1,"Intervalo",IF(BR196&lt;1,"Produção","")))</f>
        <v/>
      </c>
      <c r="BQ196" s="13" t="str">
        <f t="shared" si="20"/>
        <v>*</v>
      </c>
      <c r="BR196" s="20" t="str">
        <f t="shared" si="21"/>
        <v>*</v>
      </c>
      <c r="BS196" s="247" t="str">
        <f t="shared" si="22"/>
        <v/>
      </c>
      <c r="BT196" s="8" t="str">
        <f>IF(BN196="","",SUBSTITUTE(BM196," ","")&amp;SUBSTITUTE(BN196," ",""))</f>
        <v/>
      </c>
    </row>
    <row r="197" spans="1:72">
      <c r="A197" s="49" t="str">
        <f t="shared" si="19"/>
        <v/>
      </c>
      <c r="B197" s="153"/>
      <c r="C197" s="154" t="str">
        <f>IF(BS_CONTROLE[[#This Row],[DATA]]="","",WEEKNUM(BS_CONTROLE[[#This Row],[DATA]]))</f>
        <v/>
      </c>
      <c r="D197" s="155"/>
      <c r="E197" s="237">
        <v>188</v>
      </c>
      <c r="F197" s="140"/>
      <c r="G197" s="175" t="str">
        <f>IF(D197="","*",VLOOKUP(F197,BS_ATIVIDADE[#Data],3,FALSE))</f>
        <v>*</v>
      </c>
      <c r="H197" s="198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3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0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3" t="str">
        <f>IF(AND(BQ197&lt;1,BR197&lt;1),"Produção e Intervalo",IF(BQ197&lt;1,"Intervalo",IF(BR197&lt;1,"Produção","")))</f>
        <v/>
      </c>
      <c r="BQ197" s="13" t="str">
        <f t="shared" si="20"/>
        <v>*</v>
      </c>
      <c r="BR197" s="20" t="str">
        <f t="shared" si="21"/>
        <v>*</v>
      </c>
      <c r="BS197" s="247" t="str">
        <f t="shared" si="22"/>
        <v/>
      </c>
      <c r="BT197" s="8" t="str">
        <f>IF(BN197="","",SUBSTITUTE(BM197," ","")&amp;SUBSTITUTE(BN197," ",""))</f>
        <v/>
      </c>
    </row>
    <row r="198" spans="1:72">
      <c r="A198" s="49" t="str">
        <f t="shared" si="19"/>
        <v/>
      </c>
      <c r="B198" s="153"/>
      <c r="C198" s="154" t="str">
        <f>IF(BS_CONTROLE[[#This Row],[DATA]]="","",WEEKNUM(BS_CONTROLE[[#This Row],[DATA]]))</f>
        <v/>
      </c>
      <c r="D198" s="155"/>
      <c r="E198" s="237">
        <v>189</v>
      </c>
      <c r="F198" s="140"/>
      <c r="G198" s="175" t="str">
        <f>IF(D198="","*",VLOOKUP(F198,BS_ATIVIDADE[#Data],3,FALSE))</f>
        <v>*</v>
      </c>
      <c r="H198" s="198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3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0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3" t="str">
        <f>IF(AND(BQ198&lt;1,BR198&lt;1),"Produção e Intervalo",IF(BQ198&lt;1,"Intervalo",IF(BR198&lt;1,"Produção","")))</f>
        <v/>
      </c>
      <c r="BQ198" s="13" t="str">
        <f t="shared" si="20"/>
        <v>*</v>
      </c>
      <c r="BR198" s="20" t="str">
        <f t="shared" si="21"/>
        <v>*</v>
      </c>
      <c r="BS198" s="247" t="str">
        <f t="shared" si="22"/>
        <v/>
      </c>
      <c r="BT198" s="8" t="str">
        <f>IF(BN198="","",SUBSTITUTE(BM198," ","")&amp;SUBSTITUTE(BN198," ",""))</f>
        <v/>
      </c>
    </row>
    <row r="199" spans="1:72">
      <c r="A199" s="49" t="str">
        <f t="shared" si="19"/>
        <v/>
      </c>
      <c r="B199" s="153"/>
      <c r="C199" s="154" t="str">
        <f>IF(BS_CONTROLE[[#This Row],[DATA]]="","",WEEKNUM(BS_CONTROLE[[#This Row],[DATA]]))</f>
        <v/>
      </c>
      <c r="D199" s="155"/>
      <c r="E199" s="237">
        <v>190</v>
      </c>
      <c r="F199" s="140"/>
      <c r="G199" s="175" t="str">
        <f>IF(D199="","*",VLOOKUP(F199,BS_ATIVIDADE[#Data],3,FALSE))</f>
        <v>*</v>
      </c>
      <c r="H199" s="198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3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0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3" t="str">
        <f>IF(AND(BQ199&lt;1,BR199&lt;1),"Produção e Intervalo",IF(BQ199&lt;1,"Intervalo",IF(BR199&lt;1,"Produção","")))</f>
        <v/>
      </c>
      <c r="BQ199" s="13" t="str">
        <f t="shared" si="20"/>
        <v>*</v>
      </c>
      <c r="BR199" s="20" t="str">
        <f t="shared" si="21"/>
        <v>*</v>
      </c>
      <c r="BS199" s="247" t="str">
        <f t="shared" si="22"/>
        <v/>
      </c>
      <c r="BT199" s="8" t="str">
        <f>IF(BN199="","",SUBSTITUTE(BM199," ","")&amp;SUBSTITUTE(BN199," ",""))</f>
        <v/>
      </c>
    </row>
    <row r="200" spans="1:72">
      <c r="A200" s="49" t="str">
        <f t="shared" si="19"/>
        <v/>
      </c>
      <c r="B200" s="153"/>
      <c r="C200" s="154" t="str">
        <f>IF(BS_CONTROLE[[#This Row],[DATA]]="","",WEEKNUM(BS_CONTROLE[[#This Row],[DATA]]))</f>
        <v/>
      </c>
      <c r="D200" s="155"/>
      <c r="E200" s="237">
        <v>191</v>
      </c>
      <c r="F200" s="140"/>
      <c r="G200" s="175" t="str">
        <f>IF(D200="","*",VLOOKUP(F200,BS_ATIVIDADE[#Data],3,FALSE))</f>
        <v>*</v>
      </c>
      <c r="H200" s="198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3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0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3" t="str">
        <f>IF(AND(BQ200&lt;1,BR200&lt;1),"Produção e Intervalo",IF(BQ200&lt;1,"Intervalo",IF(BR200&lt;1,"Produção","")))</f>
        <v/>
      </c>
      <c r="BQ200" s="13" t="str">
        <f t="shared" si="20"/>
        <v>*</v>
      </c>
      <c r="BR200" s="20" t="str">
        <f t="shared" si="21"/>
        <v>*</v>
      </c>
      <c r="BS200" s="247" t="str">
        <f t="shared" si="22"/>
        <v/>
      </c>
      <c r="BT200" s="8" t="str">
        <f>IF(BN200="","",SUBSTITUTE(BM200," ","")&amp;SUBSTITUTE(BN200," ",""))</f>
        <v/>
      </c>
    </row>
    <row r="201" spans="1:72">
      <c r="A201" s="49" t="str">
        <f t="shared" si="19"/>
        <v/>
      </c>
      <c r="B201" s="153"/>
      <c r="C201" s="154" t="str">
        <f>IF(BS_CONTROLE[[#This Row],[DATA]]="","",WEEKNUM(BS_CONTROLE[[#This Row],[DATA]]))</f>
        <v/>
      </c>
      <c r="D201" s="155"/>
      <c r="E201" s="237">
        <v>192</v>
      </c>
      <c r="F201" s="140"/>
      <c r="G201" s="175" t="str">
        <f>IF(D201="","*",VLOOKUP(F201,BS_ATIVIDADE[#Data],3,FALSE))</f>
        <v>*</v>
      </c>
      <c r="H201" s="198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3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0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3" t="str">
        <f>IF(AND(BQ201&lt;1,BR201&lt;1),"Produção e Intervalo",IF(BQ201&lt;1,"Intervalo",IF(BR201&lt;1,"Produção","")))</f>
        <v/>
      </c>
      <c r="BQ201" s="13" t="str">
        <f t="shared" si="20"/>
        <v>*</v>
      </c>
      <c r="BR201" s="20" t="str">
        <f t="shared" si="21"/>
        <v>*</v>
      </c>
      <c r="BS201" s="247" t="str">
        <f t="shared" si="22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4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7">
        <v>193</v>
      </c>
      <c r="F202" s="140"/>
      <c r="G202" s="175" t="str">
        <f>IF(D202="","*",VLOOKUP(F202,BS_ATIVIDADE[#Data],3,FALSE))</f>
        <v>*</v>
      </c>
      <c r="H202" s="198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3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0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3" t="str">
        <f>IF(AND(BQ202&lt;1,BR202&lt;1),"Produção e Intervalo",IF(BQ202&lt;1,"Intervalo",IF(BR202&lt;1,"Produção","")))</f>
        <v/>
      </c>
      <c r="BQ202" s="13" t="str">
        <f t="shared" ref="BQ202:BQ265" si="25">IF(OR(B202="",F202=""),"*",AY202/P202)</f>
        <v>*</v>
      </c>
      <c r="BR202" s="20" t="str">
        <f t="shared" ref="BR202:BR265" si="26">IF(OR(B202="",F202=""),"*",BA202/Q202)</f>
        <v>*</v>
      </c>
      <c r="BS202" s="247" t="str">
        <f t="shared" ref="BS202:BS265" si="27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4"/>
        <v/>
      </c>
      <c r="B203" s="153"/>
      <c r="C203" s="154" t="str">
        <f>IF(BS_CONTROLE[[#This Row],[DATA]]="","",WEEKNUM(BS_CONTROLE[[#This Row],[DATA]]))</f>
        <v/>
      </c>
      <c r="D203" s="155"/>
      <c r="E203" s="237">
        <v>194</v>
      </c>
      <c r="F203" s="140"/>
      <c r="G203" s="175" t="str">
        <f>IF(D203="","*",VLOOKUP(F203,BS_ATIVIDADE[#Data],3,FALSE))</f>
        <v>*</v>
      </c>
      <c r="H203" s="198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3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0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3" t="str">
        <f>IF(AND(BQ203&lt;1,BR203&lt;1),"Produção e Intervalo",IF(BQ203&lt;1,"Intervalo",IF(BR203&lt;1,"Produção","")))</f>
        <v/>
      </c>
      <c r="BQ203" s="13" t="str">
        <f t="shared" si="25"/>
        <v>*</v>
      </c>
      <c r="BR203" s="20" t="str">
        <f t="shared" si="26"/>
        <v>*</v>
      </c>
      <c r="BS203" s="247" t="str">
        <f t="shared" si="27"/>
        <v/>
      </c>
      <c r="BT203" s="8" t="str">
        <f>IF(BN203="","",SUBSTITUTE(BM203," ","")&amp;SUBSTITUTE(BN203," ",""))</f>
        <v/>
      </c>
    </row>
    <row r="204" spans="1:72">
      <c r="A204" s="49" t="str">
        <f t="shared" si="24"/>
        <v/>
      </c>
      <c r="B204" s="153"/>
      <c r="C204" s="154" t="str">
        <f>IF(BS_CONTROLE[[#This Row],[DATA]]="","",WEEKNUM(BS_CONTROLE[[#This Row],[DATA]]))</f>
        <v/>
      </c>
      <c r="D204" s="155"/>
      <c r="E204" s="237">
        <v>195</v>
      </c>
      <c r="F204" s="140"/>
      <c r="G204" s="175" t="str">
        <f>IF(D204="","*",VLOOKUP(F204,BS_ATIVIDADE[#Data],3,FALSE))</f>
        <v>*</v>
      </c>
      <c r="H204" s="198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5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3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0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3" t="str">
        <f>IF(AND(BQ204&lt;1,BR204&lt;1),"Produção e Intervalo",IF(BQ204&lt;1,"Intervalo",IF(BR204&lt;1,"Produção","")))</f>
        <v/>
      </c>
      <c r="BQ204" s="13" t="str">
        <f t="shared" si="25"/>
        <v>*</v>
      </c>
      <c r="BR204" s="20" t="str">
        <f t="shared" si="26"/>
        <v>*</v>
      </c>
      <c r="BS204" s="247" t="str">
        <f t="shared" si="27"/>
        <v/>
      </c>
      <c r="BT204" s="8" t="str">
        <f>IF(BN204="","",SUBSTITUTE(BM204," ","")&amp;SUBSTITUTE(BN204," ",""))</f>
        <v/>
      </c>
    </row>
    <row r="205" spans="1:72">
      <c r="A205" s="49" t="str">
        <f t="shared" si="24"/>
        <v/>
      </c>
      <c r="B205" s="153"/>
      <c r="C205" s="154" t="str">
        <f>IF(BS_CONTROLE[[#This Row],[DATA]]="","",WEEKNUM(BS_CONTROLE[[#This Row],[DATA]]))</f>
        <v/>
      </c>
      <c r="D205" s="155"/>
      <c r="E205" s="237">
        <v>196</v>
      </c>
      <c r="F205" s="140"/>
      <c r="G205" s="175" t="str">
        <f>IF(D205="","*",VLOOKUP(F205,BS_ATIVIDADE[#Data],3,FALSE))</f>
        <v>*</v>
      </c>
      <c r="H205" s="198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3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0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3" t="str">
        <f>IF(AND(BQ205&lt;1,BR205&lt;1),"Produção e Intervalo",IF(BQ205&lt;1,"Intervalo",IF(BR205&lt;1,"Produção","")))</f>
        <v/>
      </c>
      <c r="BQ205" s="13" t="str">
        <f t="shared" si="25"/>
        <v>*</v>
      </c>
      <c r="BR205" s="20" t="str">
        <f t="shared" si="26"/>
        <v>*</v>
      </c>
      <c r="BS205" s="247" t="str">
        <f t="shared" si="27"/>
        <v/>
      </c>
      <c r="BT205" s="8" t="str">
        <f>IF(BN205="","",SUBSTITUTE(BM205," ","")&amp;SUBSTITUTE(BN205," ",""))</f>
        <v/>
      </c>
    </row>
    <row r="206" spans="1:72">
      <c r="A206" s="49" t="str">
        <f t="shared" si="24"/>
        <v/>
      </c>
      <c r="B206" s="153"/>
      <c r="C206" s="154" t="str">
        <f>IF(BS_CONTROLE[[#This Row],[DATA]]="","",WEEKNUM(BS_CONTROLE[[#This Row],[DATA]]))</f>
        <v/>
      </c>
      <c r="D206" s="155"/>
      <c r="E206" s="238">
        <v>197</v>
      </c>
      <c r="F206" s="140"/>
      <c r="G206" s="175" t="str">
        <f>IF(D206="","*",VLOOKUP(F206,BS_ATIVIDADE[#Data],3,FALSE))</f>
        <v>*</v>
      </c>
      <c r="H206" s="198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3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0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3" t="str">
        <f>IF(AND(BQ206&lt;1,BR206&lt;1),"Produção e Intervalo",IF(BQ206&lt;1,"Intervalo",IF(BR206&lt;1,"Produção","")))</f>
        <v/>
      </c>
      <c r="BQ206" s="13" t="str">
        <f t="shared" si="25"/>
        <v>*</v>
      </c>
      <c r="BR206" s="20" t="str">
        <f t="shared" si="26"/>
        <v>*</v>
      </c>
      <c r="BS206" s="247" t="str">
        <f t="shared" si="27"/>
        <v/>
      </c>
      <c r="BT206" s="8" t="str">
        <f>IF(BN206="","",SUBSTITUTE(BM206," ","")&amp;SUBSTITUTE(BN206," ",""))</f>
        <v/>
      </c>
    </row>
    <row r="207" spans="1:72">
      <c r="A207" s="49" t="str">
        <f t="shared" si="24"/>
        <v/>
      </c>
      <c r="B207" s="153"/>
      <c r="C207" s="154" t="str">
        <f>IF(BS_CONTROLE[[#This Row],[DATA]]="","",WEEKNUM(BS_CONTROLE[[#This Row],[DATA]]))</f>
        <v/>
      </c>
      <c r="D207" s="155"/>
      <c r="E207" s="237">
        <v>198</v>
      </c>
      <c r="F207" s="140"/>
      <c r="G207" s="175" t="str">
        <f>IF(D207="","*",VLOOKUP(F207,BS_ATIVIDADE[#Data],3,FALSE))</f>
        <v>*</v>
      </c>
      <c r="H207" s="198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8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0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3" t="str">
        <f>IF(AND(BQ207&lt;1,BR207&lt;1),"Produção e Intervalo",IF(BQ207&lt;1,"Intervalo",IF(BR207&lt;1,"Produção","")))</f>
        <v/>
      </c>
      <c r="BQ207" s="13" t="str">
        <f t="shared" si="25"/>
        <v>*</v>
      </c>
      <c r="BR207" s="20" t="str">
        <f t="shared" si="26"/>
        <v>*</v>
      </c>
      <c r="BS207" s="247" t="str">
        <f t="shared" si="27"/>
        <v/>
      </c>
      <c r="BT207" s="8" t="str">
        <f>IF(BN207="","",SUBSTITUTE(BM207," ","")&amp;SUBSTITUTE(BN207," ",""))</f>
        <v/>
      </c>
    </row>
    <row r="208" spans="1:72">
      <c r="A208" s="49" t="str">
        <f t="shared" si="24"/>
        <v/>
      </c>
      <c r="B208" s="153"/>
      <c r="C208" s="154" t="str">
        <f>IF(BS_CONTROLE[[#This Row],[DATA]]="","",WEEKNUM(BS_CONTROLE[[#This Row],[DATA]]))</f>
        <v/>
      </c>
      <c r="D208" s="155"/>
      <c r="E208" s="237">
        <v>199</v>
      </c>
      <c r="F208" s="140"/>
      <c r="G208" s="175" t="str">
        <f>IF(D208="","*",VLOOKUP(F208,BS_ATIVIDADE[#Data],3,FALSE))</f>
        <v>*</v>
      </c>
      <c r="H208" s="198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8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0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3" t="str">
        <f>IF(AND(BQ208&lt;1,BR208&lt;1),"Produção e Intervalo",IF(BQ208&lt;1,"Intervalo",IF(BR208&lt;1,"Produção","")))</f>
        <v/>
      </c>
      <c r="BQ208" s="13" t="str">
        <f t="shared" si="25"/>
        <v>*</v>
      </c>
      <c r="BR208" s="20" t="str">
        <f t="shared" si="26"/>
        <v>*</v>
      </c>
      <c r="BS208" s="247" t="str">
        <f t="shared" si="27"/>
        <v/>
      </c>
      <c r="BT208" s="8" t="str">
        <f>IF(BN208="","",SUBSTITUTE(BM208," ","")&amp;SUBSTITUTE(BN208," ",""))</f>
        <v/>
      </c>
    </row>
    <row r="209" spans="1:72">
      <c r="A209" s="49" t="str">
        <f t="shared" si="24"/>
        <v/>
      </c>
      <c r="B209" s="153"/>
      <c r="C209" s="154" t="str">
        <f>IF(BS_CONTROLE[[#This Row],[DATA]]="","",WEEKNUM(BS_CONTROLE[[#This Row],[DATA]]))</f>
        <v/>
      </c>
      <c r="D209" s="155"/>
      <c r="E209" s="237">
        <v>200</v>
      </c>
      <c r="F209" s="140"/>
      <c r="G209" s="175" t="str">
        <f>IF(D209="","*",VLOOKUP(F209,BS_ATIVIDADE[#Data],3,FALSE))</f>
        <v>*</v>
      </c>
      <c r="H209" s="198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8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0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3" t="str">
        <f>IF(AND(BQ209&lt;1,BR209&lt;1),"Produção e Intervalo",IF(BQ209&lt;1,"Intervalo",IF(BR209&lt;1,"Produção","")))</f>
        <v/>
      </c>
      <c r="BQ209" s="13" t="str">
        <f t="shared" si="25"/>
        <v>*</v>
      </c>
      <c r="BR209" s="20" t="str">
        <f t="shared" si="26"/>
        <v>*</v>
      </c>
      <c r="BS209" s="247" t="str">
        <f t="shared" si="27"/>
        <v/>
      </c>
      <c r="BT209" s="8" t="str">
        <f>IF(BN209="","",SUBSTITUTE(BM209," ","")&amp;SUBSTITUTE(BN209," ",""))</f>
        <v/>
      </c>
    </row>
    <row r="210" spans="1:72">
      <c r="A210" s="49" t="str">
        <f t="shared" si="24"/>
        <v/>
      </c>
      <c r="B210" s="153"/>
      <c r="C210" s="154" t="str">
        <f>IF(BS_CONTROLE[[#This Row],[DATA]]="","",WEEKNUM(BS_CONTROLE[[#This Row],[DATA]]))</f>
        <v/>
      </c>
      <c r="D210" s="155"/>
      <c r="E210" s="237">
        <v>201</v>
      </c>
      <c r="F210" s="140"/>
      <c r="G210" s="175" t="str">
        <f>IF(D210="","*",VLOOKUP(F210,BS_ATIVIDADE[#Data],3,FALSE))</f>
        <v>*</v>
      </c>
      <c r="H210" s="198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8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0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3" t="str">
        <f>IF(AND(BQ210&lt;1,BR210&lt;1),"Produção e Intervalo",IF(BQ210&lt;1,"Intervalo",IF(BR210&lt;1,"Produção","")))</f>
        <v/>
      </c>
      <c r="BQ210" s="13" t="str">
        <f t="shared" si="25"/>
        <v>*</v>
      </c>
      <c r="BR210" s="20" t="str">
        <f t="shared" si="26"/>
        <v>*</v>
      </c>
      <c r="BS210" s="247" t="str">
        <f t="shared" si="27"/>
        <v/>
      </c>
      <c r="BT210" s="8" t="str">
        <f>IF(BN210="","",SUBSTITUTE(BM210," ","")&amp;SUBSTITUTE(BN210," ",""))</f>
        <v/>
      </c>
    </row>
    <row r="211" spans="1:72">
      <c r="A211" s="49" t="str">
        <f t="shared" si="24"/>
        <v/>
      </c>
      <c r="B211" s="153"/>
      <c r="C211" s="154" t="str">
        <f>IF(BS_CONTROLE[[#This Row],[DATA]]="","",WEEKNUM(BS_CONTROLE[[#This Row],[DATA]]))</f>
        <v/>
      </c>
      <c r="D211" s="155"/>
      <c r="E211" s="237">
        <v>202</v>
      </c>
      <c r="F211" s="140"/>
      <c r="G211" s="175" t="str">
        <f>IF(D211="","*",VLOOKUP(F211,BS_ATIVIDADE[#Data],3,FALSE))</f>
        <v>*</v>
      </c>
      <c r="H211" s="198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8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0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3" t="str">
        <f>IF(AND(BQ211&lt;1,BR211&lt;1),"Produção e Intervalo",IF(BQ211&lt;1,"Intervalo",IF(BR211&lt;1,"Produção","")))</f>
        <v/>
      </c>
      <c r="BQ211" s="13" t="str">
        <f t="shared" si="25"/>
        <v>*</v>
      </c>
      <c r="BR211" s="20" t="str">
        <f t="shared" si="26"/>
        <v>*</v>
      </c>
      <c r="BS211" s="247" t="str">
        <f t="shared" si="27"/>
        <v/>
      </c>
      <c r="BT211" s="8" t="str">
        <f>IF(BN211="","",SUBSTITUTE(BM211," ","")&amp;SUBSTITUTE(BN211," ",""))</f>
        <v/>
      </c>
    </row>
    <row r="212" spans="1:72">
      <c r="A212" s="49" t="str">
        <f t="shared" si="24"/>
        <v/>
      </c>
      <c r="B212" s="153"/>
      <c r="C212" s="154" t="str">
        <f>IF(BS_CONTROLE[[#This Row],[DATA]]="","",WEEKNUM(BS_CONTROLE[[#This Row],[DATA]]))</f>
        <v/>
      </c>
      <c r="D212" s="155"/>
      <c r="E212" s="237">
        <v>203</v>
      </c>
      <c r="F212" s="140"/>
      <c r="G212" s="175" t="str">
        <f>IF(D212="","*",VLOOKUP(F212,BS_ATIVIDADE[#Data],3,FALSE))</f>
        <v>*</v>
      </c>
      <c r="H212" s="198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8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0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3" t="str">
        <f>IF(AND(BQ212&lt;1,BR212&lt;1),"Produção e Intervalo",IF(BQ212&lt;1,"Intervalo",IF(BR212&lt;1,"Produção","")))</f>
        <v/>
      </c>
      <c r="BQ212" s="13" t="str">
        <f t="shared" si="25"/>
        <v>*</v>
      </c>
      <c r="BR212" s="20" t="str">
        <f t="shared" si="26"/>
        <v>*</v>
      </c>
      <c r="BS212" s="247" t="str">
        <f t="shared" si="27"/>
        <v/>
      </c>
      <c r="BT212" s="8" t="str">
        <f>IF(BN212="","",SUBSTITUTE(BM212," ","")&amp;SUBSTITUTE(BN212," ",""))</f>
        <v/>
      </c>
    </row>
    <row r="213" spans="1:72">
      <c r="A213" s="49" t="str">
        <f t="shared" si="24"/>
        <v/>
      </c>
      <c r="B213" s="153"/>
      <c r="C213" s="154" t="str">
        <f>IF(BS_CONTROLE[[#This Row],[DATA]]="","",WEEKNUM(BS_CONTROLE[[#This Row],[DATA]]))</f>
        <v/>
      </c>
      <c r="D213" s="155"/>
      <c r="E213" s="237">
        <v>204</v>
      </c>
      <c r="F213" s="140"/>
      <c r="G213" s="175" t="str">
        <f>IF(D213="","*",VLOOKUP(F213,BS_ATIVIDADE[#Data],3,FALSE))</f>
        <v>*</v>
      </c>
      <c r="H213" s="198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8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0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3" t="str">
        <f>IF(AND(BQ213&lt;1,BR213&lt;1),"Produção e Intervalo",IF(BQ213&lt;1,"Intervalo",IF(BR213&lt;1,"Produção","")))</f>
        <v/>
      </c>
      <c r="BQ213" s="13" t="str">
        <f t="shared" si="25"/>
        <v>*</v>
      </c>
      <c r="BR213" s="20" t="str">
        <f t="shared" si="26"/>
        <v>*</v>
      </c>
      <c r="BS213" s="247" t="str">
        <f t="shared" si="27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4"/>
        <v/>
      </c>
      <c r="B214" s="153"/>
      <c r="C214" s="154" t="str">
        <f>IF(BS_CONTROLE[[#This Row],[DATA]]="","",WEEKNUM(BS_CONTROLE[[#This Row],[DATA]]))</f>
        <v/>
      </c>
      <c r="D214" s="155"/>
      <c r="E214" s="237">
        <v>205</v>
      </c>
      <c r="F214" s="140"/>
      <c r="G214" s="175" t="str">
        <f>IF(D214="","*",VLOOKUP(F214,BS_ATIVIDADE[#Data],3,FALSE))</f>
        <v>*</v>
      </c>
      <c r="H214" s="198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8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0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3" t="str">
        <f>IF(AND(BQ214&lt;1,BR214&lt;1),"Produção e Intervalo",IF(BQ214&lt;1,"Intervalo",IF(BR214&lt;1,"Produção","")))</f>
        <v/>
      </c>
      <c r="BQ214" s="13" t="str">
        <f t="shared" si="25"/>
        <v>*</v>
      </c>
      <c r="BR214" s="20" t="str">
        <f t="shared" si="26"/>
        <v>*</v>
      </c>
      <c r="BS214" s="247" t="str">
        <f t="shared" si="27"/>
        <v/>
      </c>
      <c r="BT214" s="8" t="str">
        <f>IF(BN214="","",SUBSTITUTE(BM214," ","")&amp;SUBSTITUTE(BN214," ",""))</f>
        <v/>
      </c>
    </row>
    <row r="215" spans="1:72">
      <c r="A215" s="49" t="str">
        <f t="shared" si="24"/>
        <v/>
      </c>
      <c r="B215" s="153"/>
      <c r="C215" s="154" t="str">
        <f>IF(BS_CONTROLE[[#This Row],[DATA]]="","",WEEKNUM(BS_CONTROLE[[#This Row],[DATA]]))</f>
        <v/>
      </c>
      <c r="D215" s="155"/>
      <c r="E215" s="237">
        <v>206</v>
      </c>
      <c r="F215" s="140"/>
      <c r="G215" s="175" t="str">
        <f>IF(D215="","*",VLOOKUP(F215,BS_ATIVIDADE[#Data],3,FALSE))</f>
        <v>*</v>
      </c>
      <c r="H215" s="198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8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0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3" t="str">
        <f>IF(AND(BQ215&lt;1,BR215&lt;1),"Produção e Intervalo",IF(BQ215&lt;1,"Intervalo",IF(BR215&lt;1,"Produção","")))</f>
        <v/>
      </c>
      <c r="BQ215" s="13" t="str">
        <f t="shared" si="25"/>
        <v>*</v>
      </c>
      <c r="BR215" s="20" t="str">
        <f t="shared" si="26"/>
        <v>*</v>
      </c>
      <c r="BS215" s="247" t="str">
        <f t="shared" si="27"/>
        <v/>
      </c>
      <c r="BT215" s="8" t="str">
        <f>IF(BN215="","",SUBSTITUTE(BM215," ","")&amp;SUBSTITUTE(BN215," ",""))</f>
        <v/>
      </c>
    </row>
    <row r="216" spans="1:72">
      <c r="A216" s="49" t="str">
        <f t="shared" si="24"/>
        <v/>
      </c>
      <c r="B216" s="153"/>
      <c r="C216" s="154" t="str">
        <f>IF(BS_CONTROLE[[#This Row],[DATA]]="","",WEEKNUM(BS_CONTROLE[[#This Row],[DATA]]))</f>
        <v/>
      </c>
      <c r="D216" s="155"/>
      <c r="E216" s="237">
        <v>207</v>
      </c>
      <c r="F216" s="140"/>
      <c r="G216" s="175" t="str">
        <f>IF(D216="","*",VLOOKUP(F216,BS_ATIVIDADE[#Data],3,FALSE))</f>
        <v>*</v>
      </c>
      <c r="H216" s="198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8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0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3" t="str">
        <f>IF(AND(BQ216&lt;1,BR216&lt;1),"Produção e Intervalo",IF(BQ216&lt;1,"Intervalo",IF(BR216&lt;1,"Produção","")))</f>
        <v/>
      </c>
      <c r="BQ216" s="13" t="str">
        <f t="shared" si="25"/>
        <v>*</v>
      </c>
      <c r="BR216" s="20" t="str">
        <f t="shared" si="26"/>
        <v>*</v>
      </c>
      <c r="BS216" s="247" t="str">
        <f t="shared" si="27"/>
        <v/>
      </c>
      <c r="BT216" s="8" t="str">
        <f>IF(BN216="","",SUBSTITUTE(BM216," ","")&amp;SUBSTITUTE(BN216," ",""))</f>
        <v/>
      </c>
    </row>
    <row r="217" spans="1:72">
      <c r="A217" s="49" t="str">
        <f t="shared" si="24"/>
        <v/>
      </c>
      <c r="B217" s="153"/>
      <c r="C217" s="154" t="str">
        <f>IF(BS_CONTROLE[[#This Row],[DATA]]="","",WEEKNUM(BS_CONTROLE[[#This Row],[DATA]]))</f>
        <v/>
      </c>
      <c r="D217" s="155"/>
      <c r="E217" s="237">
        <v>208</v>
      </c>
      <c r="F217" s="140"/>
      <c r="G217" s="175" t="str">
        <f>IF(D217="","*",VLOOKUP(F217,BS_ATIVIDADE[#Data],3,FALSE))</f>
        <v>*</v>
      </c>
      <c r="H217" s="198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8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0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3" t="str">
        <f>IF(AND(BQ217&lt;1,BR217&lt;1),"Produção e Intervalo",IF(BQ217&lt;1,"Intervalo",IF(BR217&lt;1,"Produção","")))</f>
        <v/>
      </c>
      <c r="BQ217" s="13" t="str">
        <f t="shared" si="25"/>
        <v>*</v>
      </c>
      <c r="BR217" s="20" t="str">
        <f t="shared" si="26"/>
        <v>*</v>
      </c>
      <c r="BS217" s="247" t="str">
        <f t="shared" si="27"/>
        <v/>
      </c>
      <c r="BT217" s="8" t="str">
        <f>IF(BN217="","",SUBSTITUTE(BM217," ","")&amp;SUBSTITUTE(BN217," ",""))</f>
        <v/>
      </c>
    </row>
    <row r="218" spans="1:72">
      <c r="A218" s="49" t="str">
        <f t="shared" si="24"/>
        <v/>
      </c>
      <c r="B218" s="153"/>
      <c r="C218" s="154" t="str">
        <f>IF(BS_CONTROLE[[#This Row],[DATA]]="","",WEEKNUM(BS_CONTROLE[[#This Row],[DATA]]))</f>
        <v/>
      </c>
      <c r="D218" s="155"/>
      <c r="E218" s="238">
        <v>209</v>
      </c>
      <c r="F218" s="140"/>
      <c r="G218" s="175" t="str">
        <f>IF(D218="","*",VLOOKUP(F218,BS_ATIVIDADE[#Data],3,FALSE))</f>
        <v>*</v>
      </c>
      <c r="H218" s="198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8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0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3" t="str">
        <f>IF(AND(BQ218&lt;1,BR218&lt;1),"Produção e Intervalo",IF(BQ218&lt;1,"Intervalo",IF(BR218&lt;1,"Produção","")))</f>
        <v/>
      </c>
      <c r="BQ218" s="13" t="str">
        <f t="shared" si="25"/>
        <v>*</v>
      </c>
      <c r="BR218" s="20" t="str">
        <f t="shared" si="26"/>
        <v>*</v>
      </c>
      <c r="BS218" s="247" t="str">
        <f t="shared" si="27"/>
        <v/>
      </c>
      <c r="BT218" s="8" t="str">
        <f>IF(BN218="","",SUBSTITUTE(BM218," ","")&amp;SUBSTITUTE(BN218," ",""))</f>
        <v/>
      </c>
    </row>
    <row r="219" spans="1:72">
      <c r="A219" s="49" t="str">
        <f t="shared" si="24"/>
        <v/>
      </c>
      <c r="B219" s="153"/>
      <c r="C219" s="154" t="str">
        <f>IF(BS_CONTROLE[[#This Row],[DATA]]="","",WEEKNUM(BS_CONTROLE[[#This Row],[DATA]]))</f>
        <v/>
      </c>
      <c r="D219" s="155"/>
      <c r="E219" s="237">
        <v>210</v>
      </c>
      <c r="F219" s="140"/>
      <c r="G219" s="175" t="str">
        <f>IF(D219="","*",VLOOKUP(F219,BS_ATIVIDADE[#Data],3,FALSE))</f>
        <v>*</v>
      </c>
      <c r="H219" s="198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8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0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3" t="str">
        <f>IF(AND(BQ219&lt;1,BR219&lt;1),"Produção e Intervalo",IF(BQ219&lt;1,"Intervalo",IF(BR219&lt;1,"Produção","")))</f>
        <v/>
      </c>
      <c r="BQ219" s="13" t="str">
        <f t="shared" si="25"/>
        <v>*</v>
      </c>
      <c r="BR219" s="20" t="str">
        <f t="shared" si="26"/>
        <v>*</v>
      </c>
      <c r="BS219" s="247" t="str">
        <f t="shared" si="27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4"/>
        <v/>
      </c>
      <c r="B220" s="153"/>
      <c r="C220" s="154" t="str">
        <f>IF(BS_CONTROLE[[#This Row],[DATA]]="","",WEEKNUM(BS_CONTROLE[[#This Row],[DATA]]))</f>
        <v/>
      </c>
      <c r="D220" s="155"/>
      <c r="E220" s="237">
        <v>211</v>
      </c>
      <c r="F220" s="140"/>
      <c r="G220" s="175" t="str">
        <f>IF(D220="","*",VLOOKUP(F220,BS_ATIVIDADE[#Data],3,FALSE))</f>
        <v>*</v>
      </c>
      <c r="H220" s="198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8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0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3" t="str">
        <f>IF(AND(BQ220&lt;1,BR220&lt;1),"Produção e Intervalo",IF(BQ220&lt;1,"Intervalo",IF(BR220&lt;1,"Produção","")))</f>
        <v/>
      </c>
      <c r="BQ220" s="13" t="str">
        <f t="shared" si="25"/>
        <v>*</v>
      </c>
      <c r="BR220" s="20" t="str">
        <f t="shared" si="26"/>
        <v>*</v>
      </c>
      <c r="BS220" s="247" t="str">
        <f t="shared" si="27"/>
        <v/>
      </c>
      <c r="BT220" s="8" t="str">
        <f>IF(BN220="","",SUBSTITUTE(BM220," ","")&amp;SUBSTITUTE(BN220," ",""))</f>
        <v/>
      </c>
    </row>
    <row r="221" spans="1:72">
      <c r="A221" s="49" t="str">
        <f t="shared" si="24"/>
        <v/>
      </c>
      <c r="B221" s="153"/>
      <c r="C221" s="154" t="str">
        <f>IF(BS_CONTROLE[[#This Row],[DATA]]="","",WEEKNUM(BS_CONTROLE[[#This Row],[DATA]]))</f>
        <v/>
      </c>
      <c r="D221" s="155"/>
      <c r="E221" s="237">
        <v>212</v>
      </c>
      <c r="F221" s="140"/>
      <c r="G221" s="175" t="str">
        <f>IF(D221="","*",VLOOKUP(F221,BS_ATIVIDADE[#Data],3,FALSE))</f>
        <v>*</v>
      </c>
      <c r="H221" s="198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8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0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3" t="str">
        <f>IF(AND(BQ221&lt;1,BR221&lt;1),"Produção e Intervalo",IF(BQ221&lt;1,"Intervalo",IF(BR221&lt;1,"Produção","")))</f>
        <v/>
      </c>
      <c r="BQ221" s="13" t="str">
        <f t="shared" si="25"/>
        <v>*</v>
      </c>
      <c r="BR221" s="20" t="str">
        <f t="shared" si="26"/>
        <v>*</v>
      </c>
      <c r="BS221" s="247" t="str">
        <f t="shared" si="27"/>
        <v/>
      </c>
      <c r="BT221" s="8" t="str">
        <f>IF(BN221="","",SUBSTITUTE(BM221," ","")&amp;SUBSTITUTE(BN221," ",""))</f>
        <v/>
      </c>
    </row>
    <row r="222" spans="1:72">
      <c r="A222" s="49" t="str">
        <f t="shared" si="24"/>
        <v/>
      </c>
      <c r="B222" s="153"/>
      <c r="C222" s="154" t="str">
        <f>IF(BS_CONTROLE[[#This Row],[DATA]]="","",WEEKNUM(BS_CONTROLE[[#This Row],[DATA]]))</f>
        <v/>
      </c>
      <c r="D222" s="155"/>
      <c r="E222" s="237">
        <v>213</v>
      </c>
      <c r="F222" s="140"/>
      <c r="G222" s="175" t="str">
        <f>IF(D222="","*",VLOOKUP(F222,BS_ATIVIDADE[#Data],3,FALSE))</f>
        <v>*</v>
      </c>
      <c r="H222" s="198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5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8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0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3" t="str">
        <f>IF(AND(BQ222&lt;1,BR222&lt;1),"Produção e Intervalo",IF(BQ222&lt;1,"Intervalo",IF(BR222&lt;1,"Produção","")))</f>
        <v/>
      </c>
      <c r="BQ222" s="13" t="str">
        <f t="shared" si="25"/>
        <v>*</v>
      </c>
      <c r="BR222" s="20" t="str">
        <f t="shared" si="26"/>
        <v>*</v>
      </c>
      <c r="BS222" s="247" t="str">
        <f t="shared" si="27"/>
        <v/>
      </c>
      <c r="BT222" s="8" t="str">
        <f>IF(BN222="","",SUBSTITUTE(BM222," ","")&amp;SUBSTITUTE(BN222," ",""))</f>
        <v/>
      </c>
    </row>
    <row r="223" spans="1:72">
      <c r="A223" s="49" t="str">
        <f t="shared" si="24"/>
        <v/>
      </c>
      <c r="B223" s="153"/>
      <c r="C223" s="154" t="str">
        <f>IF(BS_CONTROLE[[#This Row],[DATA]]="","",WEEKNUM(BS_CONTROLE[[#This Row],[DATA]]))</f>
        <v/>
      </c>
      <c r="D223" s="155"/>
      <c r="E223" s="237">
        <v>214</v>
      </c>
      <c r="F223" s="140"/>
      <c r="G223" s="175" t="str">
        <f>IF(D223="","*",VLOOKUP(F223,BS_ATIVIDADE[#Data],3,FALSE))</f>
        <v>*</v>
      </c>
      <c r="H223" s="198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8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0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3" t="str">
        <f>IF(AND(BQ223&lt;1,BR223&lt;1),"Produção e Intervalo",IF(BQ223&lt;1,"Intervalo",IF(BR223&lt;1,"Produção","")))</f>
        <v/>
      </c>
      <c r="BQ223" s="13" t="str">
        <f t="shared" si="25"/>
        <v>*</v>
      </c>
      <c r="BR223" s="20" t="str">
        <f t="shared" si="26"/>
        <v>*</v>
      </c>
      <c r="BS223" s="247" t="str">
        <f t="shared" si="27"/>
        <v/>
      </c>
      <c r="BT223" s="8" t="str">
        <f>IF(BN223="","",SUBSTITUTE(BM223," ","")&amp;SUBSTITUTE(BN223," ",""))</f>
        <v/>
      </c>
    </row>
    <row r="224" spans="1:72">
      <c r="A224" s="49" t="str">
        <f t="shared" si="24"/>
        <v/>
      </c>
      <c r="B224" s="153"/>
      <c r="C224" s="154" t="str">
        <f>IF(BS_CONTROLE[[#This Row],[DATA]]="","",WEEKNUM(BS_CONTROLE[[#This Row],[DATA]]))</f>
        <v/>
      </c>
      <c r="D224" s="155"/>
      <c r="E224" s="237">
        <v>215</v>
      </c>
      <c r="F224" s="140"/>
      <c r="G224" s="175" t="str">
        <f>IF(D224="","*",VLOOKUP(F224,BS_ATIVIDADE[#Data],3,FALSE))</f>
        <v>*</v>
      </c>
      <c r="H224" s="198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8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0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3" t="str">
        <f>IF(AND(BQ224&lt;1,BR224&lt;1),"Produção e Intervalo",IF(BQ224&lt;1,"Intervalo",IF(BR224&lt;1,"Produção","")))</f>
        <v/>
      </c>
      <c r="BQ224" s="13" t="str">
        <f t="shared" si="25"/>
        <v>*</v>
      </c>
      <c r="BR224" s="20" t="str">
        <f t="shared" si="26"/>
        <v>*</v>
      </c>
      <c r="BS224" s="247" t="str">
        <f t="shared" si="27"/>
        <v/>
      </c>
      <c r="BT224" s="8" t="str">
        <f>IF(BN224="","",SUBSTITUTE(BM224," ","")&amp;SUBSTITUTE(BN224," ",""))</f>
        <v/>
      </c>
    </row>
    <row r="225" spans="1:72">
      <c r="A225" s="49" t="str">
        <f t="shared" si="24"/>
        <v/>
      </c>
      <c r="B225" s="153"/>
      <c r="C225" s="154" t="str">
        <f>IF(BS_CONTROLE[[#This Row],[DATA]]="","",WEEKNUM(BS_CONTROLE[[#This Row],[DATA]]))</f>
        <v/>
      </c>
      <c r="D225" s="155"/>
      <c r="E225" s="237">
        <v>216</v>
      </c>
      <c r="F225" s="140"/>
      <c r="G225" s="175" t="str">
        <f>IF(D225="","*",VLOOKUP(F225,BS_ATIVIDADE[#Data],3,FALSE))</f>
        <v>*</v>
      </c>
      <c r="H225" s="198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8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0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3" t="str">
        <f>IF(AND(BQ225&lt;1,BR225&lt;1),"Produção e Intervalo",IF(BQ225&lt;1,"Intervalo",IF(BR225&lt;1,"Produção","")))</f>
        <v/>
      </c>
      <c r="BQ225" s="13" t="str">
        <f t="shared" si="25"/>
        <v>*</v>
      </c>
      <c r="BR225" s="20" t="str">
        <f t="shared" si="26"/>
        <v>*</v>
      </c>
      <c r="BS225" s="247" t="str">
        <f t="shared" si="27"/>
        <v/>
      </c>
      <c r="BT225" s="8" t="str">
        <f>IF(BN225="","",SUBSTITUTE(BM225," ","")&amp;SUBSTITUTE(BN225," ",""))</f>
        <v/>
      </c>
    </row>
    <row r="226" spans="1:72">
      <c r="A226" s="49" t="str">
        <f t="shared" si="24"/>
        <v/>
      </c>
      <c r="B226" s="153"/>
      <c r="C226" s="154" t="str">
        <f>IF(BS_CONTROLE[[#This Row],[DATA]]="","",WEEKNUM(BS_CONTROLE[[#This Row],[DATA]]))</f>
        <v/>
      </c>
      <c r="D226" s="155"/>
      <c r="E226" s="237">
        <v>217</v>
      </c>
      <c r="F226" s="140"/>
      <c r="G226" s="175" t="str">
        <f>IF(D226="","*",VLOOKUP(F226,BS_ATIVIDADE[#Data],3,FALSE))</f>
        <v>*</v>
      </c>
      <c r="H226" s="198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8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0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3" t="str">
        <f>IF(AND(BQ226&lt;1,BR226&lt;1),"Produção e Intervalo",IF(BQ226&lt;1,"Intervalo",IF(BR226&lt;1,"Produção","")))</f>
        <v/>
      </c>
      <c r="BQ226" s="13" t="str">
        <f t="shared" si="25"/>
        <v>*</v>
      </c>
      <c r="BR226" s="20" t="str">
        <f t="shared" si="26"/>
        <v>*</v>
      </c>
      <c r="BS226" s="247" t="str">
        <f t="shared" si="27"/>
        <v/>
      </c>
      <c r="BT226" s="8" t="str">
        <f>IF(BN226="","",SUBSTITUTE(BM226," ","")&amp;SUBSTITUTE(BN226," ",""))</f>
        <v/>
      </c>
    </row>
    <row r="227" spans="1:72">
      <c r="A227" s="49" t="str">
        <f t="shared" si="24"/>
        <v/>
      </c>
      <c r="B227" s="153"/>
      <c r="C227" s="154" t="str">
        <f>IF(BS_CONTROLE[[#This Row],[DATA]]="","",WEEKNUM(BS_CONTROLE[[#This Row],[DATA]]))</f>
        <v/>
      </c>
      <c r="D227" s="155"/>
      <c r="E227" s="237">
        <v>218</v>
      </c>
      <c r="F227" s="140"/>
      <c r="G227" s="175" t="str">
        <f>IF(D227="","*",VLOOKUP(F227,BS_ATIVIDADE[#Data],3,FALSE))</f>
        <v>*</v>
      </c>
      <c r="H227" s="198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8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0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3" t="str">
        <f>IF(AND(BQ227&lt;1,BR227&lt;1),"Produção e Intervalo",IF(BQ227&lt;1,"Intervalo",IF(BR227&lt;1,"Produção","")))</f>
        <v/>
      </c>
      <c r="BQ227" s="13" t="str">
        <f t="shared" si="25"/>
        <v>*</v>
      </c>
      <c r="BR227" s="20" t="str">
        <f t="shared" si="26"/>
        <v>*</v>
      </c>
      <c r="BS227" s="247" t="str">
        <f t="shared" si="27"/>
        <v/>
      </c>
      <c r="BT227" s="8" t="str">
        <f>IF(BN227="","",SUBSTITUTE(BM227," ","")&amp;SUBSTITUTE(BN227," ",""))</f>
        <v/>
      </c>
    </row>
    <row r="228" spans="1:72">
      <c r="A228" s="49" t="str">
        <f t="shared" si="24"/>
        <v/>
      </c>
      <c r="B228" s="153"/>
      <c r="C228" s="154" t="str">
        <f>IF(BS_CONTROLE[[#This Row],[DATA]]="","",WEEKNUM(BS_CONTROLE[[#This Row],[DATA]]))</f>
        <v/>
      </c>
      <c r="D228" s="155"/>
      <c r="E228" s="237">
        <v>219</v>
      </c>
      <c r="F228" s="140"/>
      <c r="G228" s="175" t="str">
        <f>IF(D228="","*",VLOOKUP(F228,BS_ATIVIDADE[#Data],3,FALSE))</f>
        <v>*</v>
      </c>
      <c r="H228" s="198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8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0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3" t="str">
        <f>IF(AND(BQ228&lt;1,BR228&lt;1),"Produção e Intervalo",IF(BQ228&lt;1,"Intervalo",IF(BR228&lt;1,"Produção","")))</f>
        <v/>
      </c>
      <c r="BQ228" s="13" t="str">
        <f t="shared" si="25"/>
        <v>*</v>
      </c>
      <c r="BR228" s="20" t="str">
        <f t="shared" si="26"/>
        <v>*</v>
      </c>
      <c r="BS228" s="247" t="str">
        <f t="shared" si="27"/>
        <v/>
      </c>
      <c r="BT228" s="8" t="str">
        <f>IF(BN228="","",SUBSTITUTE(BM228," ","")&amp;SUBSTITUTE(BN228," ",""))</f>
        <v/>
      </c>
    </row>
    <row r="229" spans="1:72">
      <c r="A229" s="49" t="str">
        <f t="shared" si="24"/>
        <v/>
      </c>
      <c r="B229" s="153"/>
      <c r="C229" s="154" t="str">
        <f>IF(BS_CONTROLE[[#This Row],[DATA]]="","",WEEKNUM(BS_CONTROLE[[#This Row],[DATA]]))</f>
        <v/>
      </c>
      <c r="D229" s="155"/>
      <c r="E229" s="237">
        <v>220</v>
      </c>
      <c r="F229" s="140"/>
      <c r="G229" s="175" t="str">
        <f>IF(D229="","*",VLOOKUP(F229,BS_ATIVIDADE[#Data],3,FALSE))</f>
        <v>*</v>
      </c>
      <c r="H229" s="198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8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0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3" t="str">
        <f>IF(AND(BQ229&lt;1,BR229&lt;1),"Produção e Intervalo",IF(BQ229&lt;1,"Intervalo",IF(BR229&lt;1,"Produção","")))</f>
        <v/>
      </c>
      <c r="BQ229" s="13" t="str">
        <f t="shared" si="25"/>
        <v>*</v>
      </c>
      <c r="BR229" s="20" t="str">
        <f t="shared" si="26"/>
        <v>*</v>
      </c>
      <c r="BS229" s="247" t="str">
        <f t="shared" si="27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4"/>
        <v/>
      </c>
      <c r="B230" s="153"/>
      <c r="C230" s="154" t="str">
        <f>IF(BS_CONTROLE[[#This Row],[DATA]]="","",WEEKNUM(BS_CONTROLE[[#This Row],[DATA]]))</f>
        <v/>
      </c>
      <c r="D230" s="155"/>
      <c r="E230" s="238">
        <v>221</v>
      </c>
      <c r="F230" s="140"/>
      <c r="G230" s="175" t="str">
        <f>IF(D230="","*",VLOOKUP(F230,BS_ATIVIDADE[#Data],3,FALSE))</f>
        <v>*</v>
      </c>
      <c r="H230" s="198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8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0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3" t="str">
        <f>IF(AND(BQ230&lt;1,BR230&lt;1),"Produção e Intervalo",IF(BQ230&lt;1,"Intervalo",IF(BR230&lt;1,"Produção","")))</f>
        <v/>
      </c>
      <c r="BQ230" s="13" t="str">
        <f t="shared" si="25"/>
        <v>*</v>
      </c>
      <c r="BR230" s="20" t="str">
        <f t="shared" si="26"/>
        <v>*</v>
      </c>
      <c r="BS230" s="247" t="str">
        <f t="shared" si="27"/>
        <v/>
      </c>
      <c r="BT230" s="8" t="str">
        <f>IF(BN230="","",SUBSTITUTE(BM230," ","")&amp;SUBSTITUTE(BN230," ",""))</f>
        <v/>
      </c>
    </row>
    <row r="231" spans="1:72">
      <c r="A231" s="49" t="str">
        <f t="shared" si="24"/>
        <v/>
      </c>
      <c r="B231" s="153"/>
      <c r="C231" s="154" t="str">
        <f>IF(BS_CONTROLE[[#This Row],[DATA]]="","",WEEKNUM(BS_CONTROLE[[#This Row],[DATA]]))</f>
        <v/>
      </c>
      <c r="D231" s="155"/>
      <c r="E231" s="237">
        <v>222</v>
      </c>
      <c r="F231" s="140"/>
      <c r="G231" s="175" t="str">
        <f>IF(D231="","*",VLOOKUP(F231,BS_ATIVIDADE[#Data],3,FALSE))</f>
        <v>*</v>
      </c>
      <c r="H231" s="198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8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0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3" t="str">
        <f>IF(AND(BQ231&lt;1,BR231&lt;1),"Produção e Intervalo",IF(BQ231&lt;1,"Intervalo",IF(BR231&lt;1,"Produção","")))</f>
        <v/>
      </c>
      <c r="BQ231" s="13" t="str">
        <f t="shared" si="25"/>
        <v>*</v>
      </c>
      <c r="BR231" s="20" t="str">
        <f t="shared" si="26"/>
        <v>*</v>
      </c>
      <c r="BS231" s="247" t="str">
        <f t="shared" si="27"/>
        <v/>
      </c>
      <c r="BT231" s="8" t="str">
        <f>IF(BN231="","",SUBSTITUTE(BM231," ","")&amp;SUBSTITUTE(BN231," ",""))</f>
        <v/>
      </c>
    </row>
    <row r="232" spans="1:72">
      <c r="A232" s="49" t="str">
        <f t="shared" si="24"/>
        <v/>
      </c>
      <c r="B232" s="153"/>
      <c r="C232" s="154" t="str">
        <f>IF(BS_CONTROLE[[#This Row],[DATA]]="","",WEEKNUM(BS_CONTROLE[[#This Row],[DATA]]))</f>
        <v/>
      </c>
      <c r="D232" s="155"/>
      <c r="E232" s="237">
        <v>223</v>
      </c>
      <c r="F232" s="140"/>
      <c r="G232" s="175" t="str">
        <f>IF(D232="","*",VLOOKUP(F232,BS_ATIVIDADE[#Data],3,FALSE))</f>
        <v>*</v>
      </c>
      <c r="H232" s="198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5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8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0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3" t="str">
        <f>IF(AND(BQ232&lt;1,BR232&lt;1),"Produção e Intervalo",IF(BQ232&lt;1,"Intervalo",IF(BR232&lt;1,"Produção","")))</f>
        <v/>
      </c>
      <c r="BQ232" s="13" t="str">
        <f t="shared" si="25"/>
        <v>*</v>
      </c>
      <c r="BR232" s="20" t="str">
        <f t="shared" si="26"/>
        <v>*</v>
      </c>
      <c r="BS232" s="247" t="str">
        <f t="shared" si="27"/>
        <v/>
      </c>
      <c r="BT232" s="8" t="str">
        <f>IF(BN232="","",SUBSTITUTE(BM232," ","")&amp;SUBSTITUTE(BN232," ",""))</f>
        <v/>
      </c>
    </row>
    <row r="233" spans="1:72">
      <c r="A233" s="49" t="str">
        <f t="shared" si="24"/>
        <v/>
      </c>
      <c r="B233" s="153"/>
      <c r="C233" s="154" t="str">
        <f>IF(BS_CONTROLE[[#This Row],[DATA]]="","",WEEKNUM(BS_CONTROLE[[#This Row],[DATA]]))</f>
        <v/>
      </c>
      <c r="D233" s="155"/>
      <c r="E233" s="237">
        <v>224</v>
      </c>
      <c r="F233" s="140"/>
      <c r="G233" s="175" t="str">
        <f>IF(D233="","*",VLOOKUP(F233,BS_ATIVIDADE[#Data],3,FALSE))</f>
        <v>*</v>
      </c>
      <c r="H233" s="198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8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0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3" t="str">
        <f>IF(AND(BQ233&lt;1,BR233&lt;1),"Produção e Intervalo",IF(BQ233&lt;1,"Intervalo",IF(BR233&lt;1,"Produção","")))</f>
        <v/>
      </c>
      <c r="BQ233" s="13" t="str">
        <f t="shared" si="25"/>
        <v>*</v>
      </c>
      <c r="BR233" s="20" t="str">
        <f t="shared" si="26"/>
        <v>*</v>
      </c>
      <c r="BS233" s="247" t="str">
        <f t="shared" si="27"/>
        <v/>
      </c>
      <c r="BT233" s="8" t="str">
        <f>IF(BN233="","",SUBSTITUTE(BM233," ","")&amp;SUBSTITUTE(BN233," ",""))</f>
        <v/>
      </c>
    </row>
    <row r="234" spans="1:72">
      <c r="A234" s="49" t="str">
        <f t="shared" si="24"/>
        <v/>
      </c>
      <c r="B234" s="153"/>
      <c r="C234" s="154" t="str">
        <f>IF(BS_CONTROLE[[#This Row],[DATA]]="","",WEEKNUM(BS_CONTROLE[[#This Row],[DATA]]))</f>
        <v/>
      </c>
      <c r="D234" s="155"/>
      <c r="E234" s="237">
        <v>225</v>
      </c>
      <c r="F234" s="140"/>
      <c r="G234" s="175" t="str">
        <f>IF(D234="","*",VLOOKUP(F234,BS_ATIVIDADE[#Data],3,FALSE))</f>
        <v>*</v>
      </c>
      <c r="H234" s="198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8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0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3" t="str">
        <f>IF(AND(BQ234&lt;1,BR234&lt;1),"Produção e Intervalo",IF(BQ234&lt;1,"Intervalo",IF(BR234&lt;1,"Produção","")))</f>
        <v/>
      </c>
      <c r="BQ234" s="13" t="str">
        <f t="shared" si="25"/>
        <v>*</v>
      </c>
      <c r="BR234" s="20" t="str">
        <f t="shared" si="26"/>
        <v>*</v>
      </c>
      <c r="BS234" s="247" t="str">
        <f t="shared" si="27"/>
        <v/>
      </c>
      <c r="BT234" s="8" t="str">
        <f>IF(BN234="","",SUBSTITUTE(BM234," ","")&amp;SUBSTITUTE(BN234," ",""))</f>
        <v/>
      </c>
    </row>
    <row r="235" spans="1:72">
      <c r="A235" s="49" t="str">
        <f t="shared" si="24"/>
        <v/>
      </c>
      <c r="B235" s="153"/>
      <c r="C235" s="154" t="str">
        <f>IF(BS_CONTROLE[[#This Row],[DATA]]="","",WEEKNUM(BS_CONTROLE[[#This Row],[DATA]]))</f>
        <v/>
      </c>
      <c r="D235" s="155"/>
      <c r="E235" s="237">
        <v>226</v>
      </c>
      <c r="F235" s="140"/>
      <c r="G235" s="175" t="str">
        <f>IF(D235="","*",VLOOKUP(F235,BS_ATIVIDADE[#Data],3,FALSE))</f>
        <v>*</v>
      </c>
      <c r="H235" s="198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8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0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3" t="str">
        <f>IF(AND(BQ235&lt;1,BR235&lt;1),"Produção e Intervalo",IF(BQ235&lt;1,"Intervalo",IF(BR235&lt;1,"Produção","")))</f>
        <v/>
      </c>
      <c r="BQ235" s="13" t="str">
        <f t="shared" si="25"/>
        <v>*</v>
      </c>
      <c r="BR235" s="20" t="str">
        <f t="shared" si="26"/>
        <v>*</v>
      </c>
      <c r="BS235" s="247" t="str">
        <f t="shared" si="27"/>
        <v/>
      </c>
      <c r="BT235" s="8" t="str">
        <f>IF(BN235="","",SUBSTITUTE(BM235," ","")&amp;SUBSTITUTE(BN235," ",""))</f>
        <v/>
      </c>
    </row>
    <row r="236" spans="1:72">
      <c r="A236" s="49" t="str">
        <f t="shared" si="24"/>
        <v/>
      </c>
      <c r="B236" s="153"/>
      <c r="C236" s="154" t="str">
        <f>IF(BS_CONTROLE[[#This Row],[DATA]]="","",WEEKNUM(BS_CONTROLE[[#This Row],[DATA]]))</f>
        <v/>
      </c>
      <c r="D236" s="155"/>
      <c r="E236" s="237">
        <v>227</v>
      </c>
      <c r="F236" s="140"/>
      <c r="G236" s="175" t="str">
        <f>IF(D236="","*",VLOOKUP(F236,BS_ATIVIDADE[#Data],3,FALSE))</f>
        <v>*</v>
      </c>
      <c r="H236" s="198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8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0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3" t="str">
        <f>IF(AND(BQ236&lt;1,BR236&lt;1),"Produção e Intervalo",IF(BQ236&lt;1,"Intervalo",IF(BR236&lt;1,"Produção","")))</f>
        <v/>
      </c>
      <c r="BQ236" s="13" t="str">
        <f t="shared" si="25"/>
        <v>*</v>
      </c>
      <c r="BR236" s="20" t="str">
        <f t="shared" si="26"/>
        <v>*</v>
      </c>
      <c r="BS236" s="247" t="str">
        <f t="shared" si="27"/>
        <v/>
      </c>
      <c r="BT236" s="8" t="str">
        <f>IF(BN236="","",SUBSTITUTE(BM236," ","")&amp;SUBSTITUTE(BN236," ",""))</f>
        <v/>
      </c>
    </row>
    <row r="237" spans="1:72">
      <c r="A237" s="49" t="str">
        <f t="shared" si="24"/>
        <v/>
      </c>
      <c r="B237" s="153"/>
      <c r="C237" s="154" t="str">
        <f>IF(BS_CONTROLE[[#This Row],[DATA]]="","",WEEKNUM(BS_CONTROLE[[#This Row],[DATA]]))</f>
        <v/>
      </c>
      <c r="D237" s="155"/>
      <c r="E237" s="237">
        <v>228</v>
      </c>
      <c r="F237" s="140"/>
      <c r="G237" s="175" t="str">
        <f>IF(D237="","*",VLOOKUP(F237,BS_ATIVIDADE[#Data],3,FALSE))</f>
        <v>*</v>
      </c>
      <c r="H237" s="198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8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0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3" t="str">
        <f>IF(AND(BQ237&lt;1,BR237&lt;1),"Produção e Intervalo",IF(BQ237&lt;1,"Intervalo",IF(BR237&lt;1,"Produção","")))</f>
        <v/>
      </c>
      <c r="BQ237" s="13" t="str">
        <f t="shared" si="25"/>
        <v>*</v>
      </c>
      <c r="BR237" s="20" t="str">
        <f t="shared" si="26"/>
        <v>*</v>
      </c>
      <c r="BS237" s="247" t="str">
        <f t="shared" si="27"/>
        <v/>
      </c>
      <c r="BT237" s="8" t="str">
        <f>IF(BN237="","",SUBSTITUTE(BM237," ","")&amp;SUBSTITUTE(BN237," ",""))</f>
        <v/>
      </c>
    </row>
    <row r="238" spans="1:72">
      <c r="A238" s="49" t="str">
        <f t="shared" si="24"/>
        <v/>
      </c>
      <c r="B238" s="153"/>
      <c r="C238" s="154" t="str">
        <f>IF(BS_CONTROLE[[#This Row],[DATA]]="","",WEEKNUM(BS_CONTROLE[[#This Row],[DATA]]))</f>
        <v/>
      </c>
      <c r="D238" s="155"/>
      <c r="E238" s="237">
        <v>229</v>
      </c>
      <c r="F238" s="140"/>
      <c r="G238" s="175" t="str">
        <f>IF(D238="","*",VLOOKUP(F238,BS_ATIVIDADE[#Data],3,FALSE))</f>
        <v>*</v>
      </c>
      <c r="H238" s="198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8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0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3" t="str">
        <f>IF(AND(BQ238&lt;1,BR238&lt;1),"Produção e Intervalo",IF(BQ238&lt;1,"Intervalo",IF(BR238&lt;1,"Produção","")))</f>
        <v/>
      </c>
      <c r="BQ238" s="13" t="str">
        <f t="shared" si="25"/>
        <v>*</v>
      </c>
      <c r="BR238" s="20" t="str">
        <f t="shared" si="26"/>
        <v>*</v>
      </c>
      <c r="BS238" s="247" t="str">
        <f t="shared" si="27"/>
        <v/>
      </c>
      <c r="BT238" s="8" t="str">
        <f>IF(BN238="","",SUBSTITUTE(BM238," ","")&amp;SUBSTITUTE(BN238," ",""))</f>
        <v/>
      </c>
    </row>
    <row r="239" spans="1:72">
      <c r="A239" s="49" t="str">
        <f t="shared" si="24"/>
        <v/>
      </c>
      <c r="B239" s="153"/>
      <c r="C239" s="154" t="str">
        <f>IF(BS_CONTROLE[[#This Row],[DATA]]="","",WEEKNUM(BS_CONTROLE[[#This Row],[DATA]]))</f>
        <v/>
      </c>
      <c r="D239" s="155"/>
      <c r="E239" s="237">
        <v>230</v>
      </c>
      <c r="F239" s="140"/>
      <c r="G239" s="175" t="str">
        <f>IF(D239="","*",VLOOKUP(F239,BS_ATIVIDADE[#Data],3,FALSE))</f>
        <v>*</v>
      </c>
      <c r="H239" s="198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8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0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3" t="str">
        <f>IF(AND(BQ239&lt;1,BR239&lt;1),"Produção e Intervalo",IF(BQ239&lt;1,"Intervalo",IF(BR239&lt;1,"Produção","")))</f>
        <v/>
      </c>
      <c r="BQ239" s="13" t="str">
        <f t="shared" si="25"/>
        <v>*</v>
      </c>
      <c r="BR239" s="20" t="str">
        <f t="shared" si="26"/>
        <v>*</v>
      </c>
      <c r="BS239" s="247" t="str">
        <f t="shared" si="27"/>
        <v/>
      </c>
      <c r="BT239" s="8" t="str">
        <f>IF(BN239="","",SUBSTITUTE(BM239," ","")&amp;SUBSTITUTE(BN239," ",""))</f>
        <v/>
      </c>
    </row>
    <row r="240" spans="1:72">
      <c r="A240" s="49" t="str">
        <f t="shared" si="24"/>
        <v/>
      </c>
      <c r="B240" s="153"/>
      <c r="C240" s="154" t="str">
        <f>IF(BS_CONTROLE[[#This Row],[DATA]]="","",WEEKNUM(BS_CONTROLE[[#This Row],[DATA]]))</f>
        <v/>
      </c>
      <c r="D240" s="155"/>
      <c r="E240" s="237">
        <v>231</v>
      </c>
      <c r="F240" s="140"/>
      <c r="G240" s="175" t="str">
        <f>IF(D240="","*",VLOOKUP(F240,BS_ATIVIDADE[#Data],3,FALSE))</f>
        <v>*</v>
      </c>
      <c r="H240" s="198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8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0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3" t="str">
        <f>IF(AND(BQ240&lt;1,BR240&lt;1),"Produção e Intervalo",IF(BQ240&lt;1,"Intervalo",IF(BR240&lt;1,"Produção","")))</f>
        <v/>
      </c>
      <c r="BQ240" s="13" t="str">
        <f t="shared" si="25"/>
        <v>*</v>
      </c>
      <c r="BR240" s="20" t="str">
        <f t="shared" si="26"/>
        <v>*</v>
      </c>
      <c r="BS240" s="247" t="str">
        <f t="shared" si="27"/>
        <v/>
      </c>
      <c r="BT240" s="8" t="str">
        <f>IF(BN240="","",SUBSTITUTE(BM240," ","")&amp;SUBSTITUTE(BN240," ",""))</f>
        <v/>
      </c>
    </row>
    <row r="241" spans="1:72">
      <c r="A241" s="49" t="str">
        <f t="shared" si="24"/>
        <v/>
      </c>
      <c r="B241" s="153"/>
      <c r="C241" s="154" t="str">
        <f>IF(BS_CONTROLE[[#This Row],[DATA]]="","",WEEKNUM(BS_CONTROLE[[#This Row],[DATA]]))</f>
        <v/>
      </c>
      <c r="D241" s="155"/>
      <c r="E241" s="237">
        <v>232</v>
      </c>
      <c r="F241" s="140"/>
      <c r="G241" s="175" t="str">
        <f>IF(D241="","*",VLOOKUP(F241,BS_ATIVIDADE[#Data],3,FALSE))</f>
        <v>*</v>
      </c>
      <c r="H241" s="198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8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0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3" t="str">
        <f>IF(AND(BQ241&lt;1,BR241&lt;1),"Produção e Intervalo",IF(BQ241&lt;1,"Intervalo",IF(BR241&lt;1,"Produção","")))</f>
        <v/>
      </c>
      <c r="BQ241" s="13" t="str">
        <f t="shared" si="25"/>
        <v>*</v>
      </c>
      <c r="BR241" s="20" t="str">
        <f t="shared" si="26"/>
        <v>*</v>
      </c>
      <c r="BS241" s="247" t="str">
        <f t="shared" si="27"/>
        <v/>
      </c>
      <c r="BT241" s="8" t="str">
        <f>IF(BN241="","",SUBSTITUTE(BM241," ","")&amp;SUBSTITUTE(BN241," ",""))</f>
        <v/>
      </c>
    </row>
    <row r="242" spans="1:72">
      <c r="A242" s="49" t="str">
        <f t="shared" si="24"/>
        <v/>
      </c>
      <c r="B242" s="153"/>
      <c r="C242" s="154" t="str">
        <f>IF(BS_CONTROLE[[#This Row],[DATA]]="","",WEEKNUM(BS_CONTROLE[[#This Row],[DATA]]))</f>
        <v/>
      </c>
      <c r="D242" s="155"/>
      <c r="E242" s="238">
        <v>233</v>
      </c>
      <c r="F242" s="140"/>
      <c r="G242" s="175" t="str">
        <f>IF(D242="","*",VLOOKUP(F242,BS_ATIVIDADE[#Data],3,FALSE))</f>
        <v>*</v>
      </c>
      <c r="H242" s="198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8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0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3" t="str">
        <f>IF(AND(BQ242&lt;1,BR242&lt;1),"Produção e Intervalo",IF(BQ242&lt;1,"Intervalo",IF(BR242&lt;1,"Produção","")))</f>
        <v/>
      </c>
      <c r="BQ242" s="13" t="str">
        <f t="shared" si="25"/>
        <v>*</v>
      </c>
      <c r="BR242" s="20" t="str">
        <f t="shared" si="26"/>
        <v>*</v>
      </c>
      <c r="BS242" s="247" t="str">
        <f t="shared" si="27"/>
        <v/>
      </c>
      <c r="BT242" s="8" t="str">
        <f>IF(BN242="","",SUBSTITUTE(BM242," ","")&amp;SUBSTITUTE(BN242," ",""))</f>
        <v/>
      </c>
    </row>
    <row r="243" spans="1:72">
      <c r="A243" s="49" t="str">
        <f t="shared" si="24"/>
        <v/>
      </c>
      <c r="B243" s="153"/>
      <c r="C243" s="154" t="str">
        <f>IF(BS_CONTROLE[[#This Row],[DATA]]="","",WEEKNUM(BS_CONTROLE[[#This Row],[DATA]]))</f>
        <v/>
      </c>
      <c r="D243" s="155"/>
      <c r="E243" s="237">
        <v>234</v>
      </c>
      <c r="F243" s="140"/>
      <c r="G243" s="175" t="str">
        <f>IF(D243="","*",VLOOKUP(F243,BS_ATIVIDADE[#Data],3,FALSE))</f>
        <v>*</v>
      </c>
      <c r="H243" s="198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8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0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3" t="str">
        <f>IF(AND(BQ243&lt;1,BR243&lt;1),"Produção e Intervalo",IF(BQ243&lt;1,"Intervalo",IF(BR243&lt;1,"Produção","")))</f>
        <v/>
      </c>
      <c r="BQ243" s="13" t="str">
        <f t="shared" si="25"/>
        <v>*</v>
      </c>
      <c r="BR243" s="20" t="str">
        <f t="shared" si="26"/>
        <v>*</v>
      </c>
      <c r="BS243" s="247" t="str">
        <f t="shared" si="27"/>
        <v/>
      </c>
      <c r="BT243" s="8" t="str">
        <f>IF(BN243="","",SUBSTITUTE(BM243," ","")&amp;SUBSTITUTE(BN243," ",""))</f>
        <v/>
      </c>
    </row>
    <row r="244" spans="1:72">
      <c r="A244" s="49" t="str">
        <f t="shared" si="24"/>
        <v/>
      </c>
      <c r="B244" s="153"/>
      <c r="C244" s="154" t="str">
        <f>IF(BS_CONTROLE[[#This Row],[DATA]]="","",WEEKNUM(BS_CONTROLE[[#This Row],[DATA]]))</f>
        <v/>
      </c>
      <c r="D244" s="155"/>
      <c r="E244" s="237">
        <v>235</v>
      </c>
      <c r="F244" s="140"/>
      <c r="G244" s="175" t="str">
        <f>IF(D244="","*",VLOOKUP(F244,BS_ATIVIDADE[#Data],3,FALSE))</f>
        <v>*</v>
      </c>
      <c r="H244" s="198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8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0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3" t="str">
        <f>IF(AND(BQ244&lt;1,BR244&lt;1),"Produção e Intervalo",IF(BQ244&lt;1,"Intervalo",IF(BR244&lt;1,"Produção","")))</f>
        <v/>
      </c>
      <c r="BQ244" s="13" t="str">
        <f t="shared" si="25"/>
        <v>*</v>
      </c>
      <c r="BR244" s="20" t="str">
        <f t="shared" si="26"/>
        <v>*</v>
      </c>
      <c r="BS244" s="247" t="str">
        <f t="shared" si="27"/>
        <v/>
      </c>
      <c r="BT244" s="8" t="str">
        <f>IF(BN244="","",SUBSTITUTE(BM244," ","")&amp;SUBSTITUTE(BN244," ",""))</f>
        <v/>
      </c>
    </row>
    <row r="245" spans="1:72">
      <c r="A245" s="49" t="str">
        <f t="shared" si="24"/>
        <v/>
      </c>
      <c r="B245" s="153"/>
      <c r="C245" s="154" t="str">
        <f>IF(BS_CONTROLE[[#This Row],[DATA]]="","",WEEKNUM(BS_CONTROLE[[#This Row],[DATA]]))</f>
        <v/>
      </c>
      <c r="D245" s="155"/>
      <c r="E245" s="237">
        <v>236</v>
      </c>
      <c r="F245" s="140"/>
      <c r="G245" s="175" t="str">
        <f>IF(D245="","*",VLOOKUP(F245,BS_ATIVIDADE[#Data],3,FALSE))</f>
        <v>*</v>
      </c>
      <c r="H245" s="198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8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0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3" t="str">
        <f>IF(AND(BQ245&lt;1,BR245&lt;1),"Produção e Intervalo",IF(BQ245&lt;1,"Intervalo",IF(BR245&lt;1,"Produção","")))</f>
        <v/>
      </c>
      <c r="BQ245" s="13" t="str">
        <f t="shared" si="25"/>
        <v>*</v>
      </c>
      <c r="BR245" s="20" t="str">
        <f t="shared" si="26"/>
        <v>*</v>
      </c>
      <c r="BS245" s="247" t="str">
        <f t="shared" si="27"/>
        <v/>
      </c>
      <c r="BT245" s="8" t="str">
        <f>IF(BN245="","",SUBSTITUTE(BM245," ","")&amp;SUBSTITUTE(BN245," ",""))</f>
        <v/>
      </c>
    </row>
    <row r="246" spans="1:72">
      <c r="A246" s="49" t="str">
        <f t="shared" si="24"/>
        <v/>
      </c>
      <c r="B246" s="153"/>
      <c r="C246" s="154" t="str">
        <f>IF(BS_CONTROLE[[#This Row],[DATA]]="","",WEEKNUM(BS_CONTROLE[[#This Row],[DATA]]))</f>
        <v/>
      </c>
      <c r="D246" s="155"/>
      <c r="E246" s="237">
        <v>237</v>
      </c>
      <c r="F246" s="140"/>
      <c r="G246" s="175" t="str">
        <f>IF(D246="","*",VLOOKUP(F246,BS_ATIVIDADE[#Data],3,FALSE))</f>
        <v>*</v>
      </c>
      <c r="H246" s="198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8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0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3" t="str">
        <f>IF(AND(BQ246&lt;1,BR246&lt;1),"Produção e Intervalo",IF(BQ246&lt;1,"Intervalo",IF(BR246&lt;1,"Produção","")))</f>
        <v/>
      </c>
      <c r="BQ246" s="13" t="str">
        <f t="shared" si="25"/>
        <v>*</v>
      </c>
      <c r="BR246" s="20" t="str">
        <f t="shared" si="26"/>
        <v>*</v>
      </c>
      <c r="BS246" s="247" t="str">
        <f t="shared" si="27"/>
        <v/>
      </c>
      <c r="BT246" s="8" t="str">
        <f>IF(BN246="","",SUBSTITUTE(BM246," ","")&amp;SUBSTITUTE(BN246," ",""))</f>
        <v/>
      </c>
    </row>
    <row r="247" spans="1:72">
      <c r="A247" s="49" t="str">
        <f t="shared" si="24"/>
        <v/>
      </c>
      <c r="B247" s="153"/>
      <c r="C247" s="154" t="str">
        <f>IF(BS_CONTROLE[[#This Row],[DATA]]="","",WEEKNUM(BS_CONTROLE[[#This Row],[DATA]]))</f>
        <v/>
      </c>
      <c r="D247" s="155"/>
      <c r="E247" s="237">
        <v>238</v>
      </c>
      <c r="F247" s="140"/>
      <c r="G247" s="175" t="str">
        <f>IF(D247="","*",VLOOKUP(F247,BS_ATIVIDADE[#Data],3,FALSE))</f>
        <v>*</v>
      </c>
      <c r="H247" s="198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8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0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3" t="str">
        <f>IF(AND(BQ247&lt;1,BR247&lt;1),"Produção e Intervalo",IF(BQ247&lt;1,"Intervalo",IF(BR247&lt;1,"Produção","")))</f>
        <v/>
      </c>
      <c r="BQ247" s="13" t="str">
        <f t="shared" si="25"/>
        <v>*</v>
      </c>
      <c r="BR247" s="20" t="str">
        <f t="shared" si="26"/>
        <v>*</v>
      </c>
      <c r="BS247" s="247" t="str">
        <f t="shared" si="27"/>
        <v/>
      </c>
      <c r="BT247" s="8" t="str">
        <f>IF(BN247="","",SUBSTITUTE(BM247," ","")&amp;SUBSTITUTE(BN247," ",""))</f>
        <v/>
      </c>
    </row>
    <row r="248" spans="1:72">
      <c r="A248" s="49" t="str">
        <f t="shared" si="24"/>
        <v/>
      </c>
      <c r="B248" s="153"/>
      <c r="C248" s="154" t="str">
        <f>IF(BS_CONTROLE[[#This Row],[DATA]]="","",WEEKNUM(BS_CONTROLE[[#This Row],[DATA]]))</f>
        <v/>
      </c>
      <c r="D248" s="155"/>
      <c r="E248" s="237">
        <v>239</v>
      </c>
      <c r="F248" s="140"/>
      <c r="G248" s="175" t="str">
        <f>IF(D248="","*",VLOOKUP(F248,BS_ATIVIDADE[#Data],3,FALSE))</f>
        <v>*</v>
      </c>
      <c r="H248" s="198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8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0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3" t="str">
        <f>IF(AND(BQ248&lt;1,BR248&lt;1),"Produção e Intervalo",IF(BQ248&lt;1,"Intervalo",IF(BR248&lt;1,"Produção","")))</f>
        <v/>
      </c>
      <c r="BQ248" s="13" t="str">
        <f t="shared" si="25"/>
        <v>*</v>
      </c>
      <c r="BR248" s="20" t="str">
        <f t="shared" si="26"/>
        <v>*</v>
      </c>
      <c r="BS248" s="247" t="str">
        <f t="shared" si="27"/>
        <v/>
      </c>
      <c r="BT248" s="8" t="str">
        <f>IF(BN248="","",SUBSTITUTE(BM248," ","")&amp;SUBSTITUTE(BN248," ",""))</f>
        <v/>
      </c>
    </row>
    <row r="249" spans="1:72">
      <c r="A249" s="49" t="str">
        <f t="shared" si="24"/>
        <v/>
      </c>
      <c r="B249" s="153"/>
      <c r="C249" s="154" t="str">
        <f>IF(BS_CONTROLE[[#This Row],[DATA]]="","",WEEKNUM(BS_CONTROLE[[#This Row],[DATA]]))</f>
        <v/>
      </c>
      <c r="D249" s="155"/>
      <c r="E249" s="237">
        <v>240</v>
      </c>
      <c r="F249" s="140"/>
      <c r="G249" s="175" t="str">
        <f>IF(D249="","*",VLOOKUP(F249,BS_ATIVIDADE[#Data],3,FALSE))</f>
        <v>*</v>
      </c>
      <c r="H249" s="198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8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0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3" t="str">
        <f>IF(AND(BQ249&lt;1,BR249&lt;1),"Produção e Intervalo",IF(BQ249&lt;1,"Intervalo",IF(BR249&lt;1,"Produção","")))</f>
        <v/>
      </c>
      <c r="BQ249" s="13" t="str">
        <f t="shared" si="25"/>
        <v>*</v>
      </c>
      <c r="BR249" s="20" t="str">
        <f t="shared" si="26"/>
        <v>*</v>
      </c>
      <c r="BS249" s="247" t="str">
        <f t="shared" si="27"/>
        <v/>
      </c>
      <c r="BT249" s="8" t="str">
        <f>IF(BN249="","",SUBSTITUTE(BM249," ","")&amp;SUBSTITUTE(BN249," ",""))</f>
        <v/>
      </c>
    </row>
    <row r="250" spans="1:72">
      <c r="A250" s="49" t="str">
        <f t="shared" si="24"/>
        <v/>
      </c>
      <c r="B250" s="153"/>
      <c r="C250" s="154" t="str">
        <f>IF(BS_CONTROLE[[#This Row],[DATA]]="","",WEEKNUM(BS_CONTROLE[[#This Row],[DATA]]))</f>
        <v/>
      </c>
      <c r="D250" s="155"/>
      <c r="E250" s="237">
        <v>241</v>
      </c>
      <c r="F250" s="140"/>
      <c r="G250" s="175" t="str">
        <f>IF(D250="","*",VLOOKUP(F250,BS_ATIVIDADE[#Data],3,FALSE))</f>
        <v>*</v>
      </c>
      <c r="H250" s="198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8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0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3" t="str">
        <f>IF(AND(BQ250&lt;1,BR250&lt;1),"Produção e Intervalo",IF(BQ250&lt;1,"Intervalo",IF(BR250&lt;1,"Produção","")))</f>
        <v/>
      </c>
      <c r="BQ250" s="13" t="str">
        <f t="shared" si="25"/>
        <v>*</v>
      </c>
      <c r="BR250" s="20" t="str">
        <f t="shared" si="26"/>
        <v>*</v>
      </c>
      <c r="BS250" s="247" t="str">
        <f t="shared" si="27"/>
        <v/>
      </c>
      <c r="BT250" s="8" t="str">
        <f>IF(BN250="","",SUBSTITUTE(BM250," ","")&amp;SUBSTITUTE(BN250," ",""))</f>
        <v/>
      </c>
    </row>
    <row r="251" spans="1:72">
      <c r="A251" s="49" t="str">
        <f t="shared" si="24"/>
        <v/>
      </c>
      <c r="B251" s="153"/>
      <c r="C251" s="154" t="str">
        <f>IF(BS_CONTROLE[[#This Row],[DATA]]="","",WEEKNUM(BS_CONTROLE[[#This Row],[DATA]]))</f>
        <v/>
      </c>
      <c r="D251" s="155"/>
      <c r="E251" s="237">
        <v>242</v>
      </c>
      <c r="F251" s="140"/>
      <c r="G251" s="175" t="str">
        <f>IF(D251="","*",VLOOKUP(F251,BS_ATIVIDADE[#Data],3,FALSE))</f>
        <v>*</v>
      </c>
      <c r="H251" s="198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8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0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3" t="str">
        <f>IF(AND(BQ251&lt;1,BR251&lt;1),"Produção e Intervalo",IF(BQ251&lt;1,"Intervalo",IF(BR251&lt;1,"Produção","")))</f>
        <v/>
      </c>
      <c r="BQ251" s="13" t="str">
        <f t="shared" si="25"/>
        <v>*</v>
      </c>
      <c r="BR251" s="20" t="str">
        <f t="shared" si="26"/>
        <v>*</v>
      </c>
      <c r="BS251" s="247" t="str">
        <f t="shared" si="27"/>
        <v/>
      </c>
      <c r="BT251" s="8" t="str">
        <f>IF(BN251="","",SUBSTITUTE(BM251," ","")&amp;SUBSTITUTE(BN251," ",""))</f>
        <v/>
      </c>
    </row>
    <row r="252" spans="1:72">
      <c r="A252" s="49" t="str">
        <f t="shared" si="24"/>
        <v/>
      </c>
      <c r="B252" s="153"/>
      <c r="C252" s="154" t="str">
        <f>IF(BS_CONTROLE[[#This Row],[DATA]]="","",WEEKNUM(BS_CONTROLE[[#This Row],[DATA]]))</f>
        <v/>
      </c>
      <c r="D252" s="155"/>
      <c r="E252" s="237">
        <v>243</v>
      </c>
      <c r="F252" s="140"/>
      <c r="G252" s="175" t="str">
        <f>IF(D252="","*",VLOOKUP(F252,BS_ATIVIDADE[#Data],3,FALSE))</f>
        <v>*</v>
      </c>
      <c r="H252" s="198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8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0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3" t="str">
        <f>IF(AND(BQ252&lt;1,BR252&lt;1),"Produção e Intervalo",IF(BQ252&lt;1,"Intervalo",IF(BR252&lt;1,"Produção","")))</f>
        <v/>
      </c>
      <c r="BQ252" s="13" t="str">
        <f t="shared" si="25"/>
        <v>*</v>
      </c>
      <c r="BR252" s="20" t="str">
        <f t="shared" si="26"/>
        <v>*</v>
      </c>
      <c r="BS252" s="247" t="str">
        <f t="shared" si="27"/>
        <v/>
      </c>
      <c r="BT252" s="8" t="str">
        <f>IF(BN252="","",SUBSTITUTE(BM252," ","")&amp;SUBSTITUTE(BN252," ",""))</f>
        <v/>
      </c>
    </row>
    <row r="253" spans="1:72">
      <c r="A253" s="49" t="str">
        <f t="shared" si="24"/>
        <v/>
      </c>
      <c r="B253" s="153"/>
      <c r="C253" s="154" t="str">
        <f>IF(BS_CONTROLE[[#This Row],[DATA]]="","",WEEKNUM(BS_CONTROLE[[#This Row],[DATA]]))</f>
        <v/>
      </c>
      <c r="D253" s="155"/>
      <c r="E253" s="237">
        <v>244</v>
      </c>
      <c r="F253" s="140"/>
      <c r="G253" s="175" t="str">
        <f>IF(D253="","*",VLOOKUP(F253,BS_ATIVIDADE[#Data],3,FALSE))</f>
        <v>*</v>
      </c>
      <c r="H253" s="198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8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0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3" t="str">
        <f>IF(AND(BQ253&lt;1,BR253&lt;1),"Produção e Intervalo",IF(BQ253&lt;1,"Intervalo",IF(BR253&lt;1,"Produção","")))</f>
        <v/>
      </c>
      <c r="BQ253" s="13" t="str">
        <f t="shared" si="25"/>
        <v>*</v>
      </c>
      <c r="BR253" s="20" t="str">
        <f t="shared" si="26"/>
        <v>*</v>
      </c>
      <c r="BS253" s="247" t="str">
        <f t="shared" si="27"/>
        <v/>
      </c>
      <c r="BT253" s="8" t="str">
        <f>IF(BN253="","",SUBSTITUTE(BM253," ","")&amp;SUBSTITUTE(BN253," ",""))</f>
        <v/>
      </c>
    </row>
    <row r="254" spans="1:72">
      <c r="A254" s="49" t="str">
        <f t="shared" si="24"/>
        <v/>
      </c>
      <c r="B254" s="153"/>
      <c r="C254" s="154" t="str">
        <f>IF(BS_CONTROLE[[#This Row],[DATA]]="","",WEEKNUM(BS_CONTROLE[[#This Row],[DATA]]))</f>
        <v/>
      </c>
      <c r="D254" s="155"/>
      <c r="E254" s="238">
        <v>245</v>
      </c>
      <c r="F254" s="140"/>
      <c r="G254" s="175" t="str">
        <f>IF(D254="","*",VLOOKUP(F254,BS_ATIVIDADE[#Data],3,FALSE))</f>
        <v>*</v>
      </c>
      <c r="H254" s="198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5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8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0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3" t="str">
        <f>IF(AND(BQ254&lt;1,BR254&lt;1),"Produção e Intervalo",IF(BQ254&lt;1,"Intervalo",IF(BR254&lt;1,"Produção","")))</f>
        <v/>
      </c>
      <c r="BQ254" s="13" t="str">
        <f t="shared" si="25"/>
        <v>*</v>
      </c>
      <c r="BR254" s="20" t="str">
        <f t="shared" si="26"/>
        <v>*</v>
      </c>
      <c r="BS254" s="247" t="str">
        <f t="shared" si="27"/>
        <v/>
      </c>
      <c r="BT254" s="8" t="str">
        <f>IF(BN254="","",SUBSTITUTE(BM254," ","")&amp;SUBSTITUTE(BN254," ",""))</f>
        <v/>
      </c>
    </row>
    <row r="255" spans="1:72">
      <c r="A255" s="49" t="str">
        <f t="shared" si="24"/>
        <v/>
      </c>
      <c r="B255" s="153"/>
      <c r="C255" s="154" t="str">
        <f>IF(BS_CONTROLE[[#This Row],[DATA]]="","",WEEKNUM(BS_CONTROLE[[#This Row],[DATA]]))</f>
        <v/>
      </c>
      <c r="D255" s="155"/>
      <c r="E255" s="237">
        <v>246</v>
      </c>
      <c r="F255" s="140"/>
      <c r="G255" s="175" t="str">
        <f>IF(D255="","*",VLOOKUP(F255,BS_ATIVIDADE[#Data],3,FALSE))</f>
        <v>*</v>
      </c>
      <c r="H255" s="198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8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0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3" t="str">
        <f>IF(AND(BQ255&lt;1,BR255&lt;1),"Produção e Intervalo",IF(BQ255&lt;1,"Intervalo",IF(BR255&lt;1,"Produção","")))</f>
        <v/>
      </c>
      <c r="BQ255" s="13" t="str">
        <f t="shared" si="25"/>
        <v>*</v>
      </c>
      <c r="BR255" s="20" t="str">
        <f t="shared" si="26"/>
        <v>*</v>
      </c>
      <c r="BS255" s="247" t="str">
        <f t="shared" si="27"/>
        <v/>
      </c>
      <c r="BT255" s="8" t="str">
        <f>IF(BN255="","",SUBSTITUTE(BM255," ","")&amp;SUBSTITUTE(BN255," ",""))</f>
        <v/>
      </c>
    </row>
    <row r="256" spans="1:72">
      <c r="A256" s="49" t="str">
        <f t="shared" si="24"/>
        <v/>
      </c>
      <c r="B256" s="153"/>
      <c r="C256" s="154" t="str">
        <f>IF(BS_CONTROLE[[#This Row],[DATA]]="","",WEEKNUM(BS_CONTROLE[[#This Row],[DATA]]))</f>
        <v/>
      </c>
      <c r="D256" s="155"/>
      <c r="E256" s="237">
        <v>247</v>
      </c>
      <c r="F256" s="140"/>
      <c r="G256" s="175" t="str">
        <f>IF(D256="","*",VLOOKUP(F256,BS_ATIVIDADE[#Data],3,FALSE))</f>
        <v>*</v>
      </c>
      <c r="H256" s="198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8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0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3" t="str">
        <f>IF(AND(BQ256&lt;1,BR256&lt;1),"Produção e Intervalo",IF(BQ256&lt;1,"Intervalo",IF(BR256&lt;1,"Produção","")))</f>
        <v/>
      </c>
      <c r="BQ256" s="13" t="str">
        <f t="shared" si="25"/>
        <v>*</v>
      </c>
      <c r="BR256" s="20" t="str">
        <f t="shared" si="26"/>
        <v>*</v>
      </c>
      <c r="BS256" s="247" t="str">
        <f t="shared" si="27"/>
        <v/>
      </c>
      <c r="BT256" s="8" t="str">
        <f>IF(BN256="","",SUBSTITUTE(BM256," ","")&amp;SUBSTITUTE(BN256," ",""))</f>
        <v/>
      </c>
    </row>
    <row r="257" spans="1:72">
      <c r="A257" s="49" t="str">
        <f t="shared" si="24"/>
        <v/>
      </c>
      <c r="B257" s="153"/>
      <c r="C257" s="154" t="str">
        <f>IF(BS_CONTROLE[[#This Row],[DATA]]="","",WEEKNUM(BS_CONTROLE[[#This Row],[DATA]]))</f>
        <v/>
      </c>
      <c r="D257" s="155"/>
      <c r="E257" s="237">
        <v>248</v>
      </c>
      <c r="F257" s="140"/>
      <c r="G257" s="175" t="str">
        <f>IF(D257="","*",VLOOKUP(F257,BS_ATIVIDADE[#Data],3,FALSE))</f>
        <v>*</v>
      </c>
      <c r="H257" s="198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8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0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3" t="str">
        <f>IF(AND(BQ257&lt;1,BR257&lt;1),"Produção e Intervalo",IF(BQ257&lt;1,"Intervalo",IF(BR257&lt;1,"Produção","")))</f>
        <v/>
      </c>
      <c r="BQ257" s="13" t="str">
        <f t="shared" si="25"/>
        <v>*</v>
      </c>
      <c r="BR257" s="20" t="str">
        <f t="shared" si="26"/>
        <v>*</v>
      </c>
      <c r="BS257" s="247" t="str">
        <f t="shared" si="27"/>
        <v/>
      </c>
      <c r="BT257" s="8" t="str">
        <f>IF(BN257="","",SUBSTITUTE(BM257," ","")&amp;SUBSTITUTE(BN257," ",""))</f>
        <v/>
      </c>
    </row>
    <row r="258" spans="1:72">
      <c r="A258" s="49" t="str">
        <f t="shared" si="24"/>
        <v/>
      </c>
      <c r="B258" s="153"/>
      <c r="C258" s="154" t="str">
        <f>IF(BS_CONTROLE[[#This Row],[DATA]]="","",WEEKNUM(BS_CONTROLE[[#This Row],[DATA]]))</f>
        <v/>
      </c>
      <c r="D258" s="155"/>
      <c r="E258" s="237">
        <v>249</v>
      </c>
      <c r="F258" s="140"/>
      <c r="G258" s="175" t="str">
        <f>IF(D258="","*",VLOOKUP(F258,BS_ATIVIDADE[#Data],3,FALSE))</f>
        <v>*</v>
      </c>
      <c r="H258" s="198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8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0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3" t="str">
        <f>IF(AND(BQ258&lt;1,BR258&lt;1),"Produção e Intervalo",IF(BQ258&lt;1,"Intervalo",IF(BR258&lt;1,"Produção","")))</f>
        <v/>
      </c>
      <c r="BQ258" s="13" t="str">
        <f t="shared" si="25"/>
        <v>*</v>
      </c>
      <c r="BR258" s="20" t="str">
        <f t="shared" si="26"/>
        <v>*</v>
      </c>
      <c r="BS258" s="247" t="str">
        <f t="shared" si="27"/>
        <v/>
      </c>
      <c r="BT258" s="8" t="str">
        <f>IF(BN258="","",SUBSTITUTE(BM258," ","")&amp;SUBSTITUTE(BN258," ",""))</f>
        <v/>
      </c>
    </row>
    <row r="259" spans="1:72">
      <c r="A259" s="49" t="str">
        <f t="shared" si="24"/>
        <v/>
      </c>
      <c r="B259" s="153"/>
      <c r="C259" s="154" t="str">
        <f>IF(BS_CONTROLE[[#This Row],[DATA]]="","",WEEKNUM(BS_CONTROLE[[#This Row],[DATA]]))</f>
        <v/>
      </c>
      <c r="D259" s="159"/>
      <c r="E259" s="237">
        <v>250</v>
      </c>
      <c r="F259" s="140"/>
      <c r="G259" s="175" t="str">
        <f>IF(D259="","*",VLOOKUP(F259,BS_ATIVIDADE[#Data],3,FALSE))</f>
        <v>*</v>
      </c>
      <c r="H259" s="198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8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0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3" t="str">
        <f>IF(AND(BQ259&lt;1,BR259&lt;1),"Produção e Intervalo",IF(BQ259&lt;1,"Intervalo",IF(BR259&lt;1,"Produção","")))</f>
        <v/>
      </c>
      <c r="BQ259" s="13" t="str">
        <f t="shared" si="25"/>
        <v>*</v>
      </c>
      <c r="BR259" s="20" t="str">
        <f t="shared" si="26"/>
        <v>*</v>
      </c>
      <c r="BS259" s="247" t="str">
        <f t="shared" si="27"/>
        <v/>
      </c>
      <c r="BT259" s="8" t="str">
        <f>IF(BN259="","",SUBSTITUTE(BM259," ","")&amp;SUBSTITUTE(BN259," ",""))</f>
        <v/>
      </c>
    </row>
    <row r="260" spans="1:72">
      <c r="A260" s="49" t="str">
        <f t="shared" si="24"/>
        <v/>
      </c>
      <c r="B260" s="153"/>
      <c r="C260" s="154" t="str">
        <f>IF(BS_CONTROLE[[#This Row],[DATA]]="","",WEEKNUM(BS_CONTROLE[[#This Row],[DATA]]))</f>
        <v/>
      </c>
      <c r="D260" s="155"/>
      <c r="E260" s="237">
        <v>251</v>
      </c>
      <c r="F260" s="140"/>
      <c r="G260" s="175" t="str">
        <f>IF(D260="","*",VLOOKUP(F260,BS_ATIVIDADE[#Data],3,FALSE))</f>
        <v>*</v>
      </c>
      <c r="H260" s="198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5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8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0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3" t="str">
        <f>IF(AND(BQ260&lt;1,BR260&lt;1),"Produção e Intervalo",IF(BQ260&lt;1,"Intervalo",IF(BR260&lt;1,"Produção","")))</f>
        <v/>
      </c>
      <c r="BQ260" s="13" t="str">
        <f t="shared" si="25"/>
        <v>*</v>
      </c>
      <c r="BR260" s="20" t="str">
        <f t="shared" si="26"/>
        <v>*</v>
      </c>
      <c r="BS260" s="247" t="str">
        <f t="shared" si="27"/>
        <v/>
      </c>
      <c r="BT260" s="8" t="str">
        <f>IF(BN260="","",SUBSTITUTE(BM260," ","")&amp;SUBSTITUTE(BN260," ",""))</f>
        <v/>
      </c>
    </row>
    <row r="261" spans="1:72">
      <c r="A261" s="49" t="str">
        <f t="shared" si="24"/>
        <v/>
      </c>
      <c r="B261" s="153"/>
      <c r="C261" s="154" t="str">
        <f>IF(BS_CONTROLE[[#This Row],[DATA]]="","",WEEKNUM(BS_CONTROLE[[#This Row],[DATA]]))</f>
        <v/>
      </c>
      <c r="D261" s="155"/>
      <c r="E261" s="237">
        <v>252</v>
      </c>
      <c r="F261" s="140"/>
      <c r="G261" s="175" t="str">
        <f>IF(D261="","*",VLOOKUP(F261,BS_ATIVIDADE[#Data],3,FALSE))</f>
        <v>*</v>
      </c>
      <c r="H261" s="198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8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0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3" t="str">
        <f>IF(AND(BQ261&lt;1,BR261&lt;1),"Produção e Intervalo",IF(BQ261&lt;1,"Intervalo",IF(BR261&lt;1,"Produção","")))</f>
        <v/>
      </c>
      <c r="BQ261" s="13" t="str">
        <f t="shared" si="25"/>
        <v>*</v>
      </c>
      <c r="BR261" s="20" t="str">
        <f t="shared" si="26"/>
        <v>*</v>
      </c>
      <c r="BS261" s="247" t="str">
        <f t="shared" si="27"/>
        <v/>
      </c>
      <c r="BT261" s="8" t="str">
        <f>IF(BN261="","",SUBSTITUTE(BM261," ","")&amp;SUBSTITUTE(BN261," ",""))</f>
        <v/>
      </c>
    </row>
    <row r="262" spans="1:72">
      <c r="A262" s="49" t="str">
        <f t="shared" si="24"/>
        <v/>
      </c>
      <c r="B262" s="153"/>
      <c r="C262" s="154" t="str">
        <f>IF(BS_CONTROLE[[#This Row],[DATA]]="","",WEEKNUM(BS_CONTROLE[[#This Row],[DATA]]))</f>
        <v/>
      </c>
      <c r="D262" s="155"/>
      <c r="E262" s="237">
        <v>253</v>
      </c>
      <c r="F262" s="140"/>
      <c r="G262" s="175" t="str">
        <f>IF(D262="","*",VLOOKUP(F262,BS_ATIVIDADE[#Data],3,FALSE))</f>
        <v>*</v>
      </c>
      <c r="H262" s="198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8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0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3" t="str">
        <f>IF(AND(BQ262&lt;1,BR262&lt;1),"Produção e Intervalo",IF(BQ262&lt;1,"Intervalo",IF(BR262&lt;1,"Produção","")))</f>
        <v/>
      </c>
      <c r="BQ262" s="13" t="str">
        <f t="shared" si="25"/>
        <v>*</v>
      </c>
      <c r="BR262" s="20" t="str">
        <f t="shared" si="26"/>
        <v>*</v>
      </c>
      <c r="BS262" s="247" t="str">
        <f t="shared" si="27"/>
        <v/>
      </c>
      <c r="BT262" s="8" t="str">
        <f>IF(BN262="","",SUBSTITUTE(BM262," ","")&amp;SUBSTITUTE(BN262," ",""))</f>
        <v/>
      </c>
    </row>
    <row r="263" spans="1:72">
      <c r="A263" s="49" t="str">
        <f t="shared" si="24"/>
        <v/>
      </c>
      <c r="B263" s="153"/>
      <c r="C263" s="154" t="str">
        <f>IF(BS_CONTROLE[[#This Row],[DATA]]="","",WEEKNUM(BS_CONTROLE[[#This Row],[DATA]]))</f>
        <v/>
      </c>
      <c r="D263" s="155"/>
      <c r="E263" s="237">
        <v>254</v>
      </c>
      <c r="F263" s="140"/>
      <c r="G263" s="175" t="str">
        <f>IF(D263="","*",VLOOKUP(F263,BS_ATIVIDADE[#Data],3,FALSE))</f>
        <v>*</v>
      </c>
      <c r="H263" s="198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8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0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3" t="str">
        <f>IF(AND(BQ263&lt;1,BR263&lt;1),"Produção e Intervalo",IF(BQ263&lt;1,"Intervalo",IF(BR263&lt;1,"Produção","")))</f>
        <v/>
      </c>
      <c r="BQ263" s="13" t="str">
        <f t="shared" si="25"/>
        <v>*</v>
      </c>
      <c r="BR263" s="20" t="str">
        <f t="shared" si="26"/>
        <v>*</v>
      </c>
      <c r="BS263" s="247" t="str">
        <f t="shared" si="27"/>
        <v/>
      </c>
      <c r="BT263" s="8" t="str">
        <f>IF(BN263="","",SUBSTITUTE(BM263," ","")&amp;SUBSTITUTE(BN263," ",""))</f>
        <v/>
      </c>
    </row>
    <row r="264" spans="1:72">
      <c r="A264" s="49" t="str">
        <f t="shared" si="24"/>
        <v/>
      </c>
      <c r="B264" s="153"/>
      <c r="C264" s="154" t="str">
        <f>IF(BS_CONTROLE[[#This Row],[DATA]]="","",WEEKNUM(BS_CONTROLE[[#This Row],[DATA]]))</f>
        <v/>
      </c>
      <c r="D264" s="155"/>
      <c r="E264" s="237">
        <v>255</v>
      </c>
      <c r="F264" s="140"/>
      <c r="G264" s="175" t="str">
        <f>IF(D264="","*",VLOOKUP(F264,BS_ATIVIDADE[#Data],3,FALSE))</f>
        <v>*</v>
      </c>
      <c r="H264" s="198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8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0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3" t="str">
        <f>IF(AND(BQ264&lt;1,BR264&lt;1),"Produção e Intervalo",IF(BQ264&lt;1,"Intervalo",IF(BR264&lt;1,"Produção","")))</f>
        <v/>
      </c>
      <c r="BQ264" s="13" t="str">
        <f t="shared" si="25"/>
        <v>*</v>
      </c>
      <c r="BR264" s="20" t="str">
        <f t="shared" si="26"/>
        <v>*</v>
      </c>
      <c r="BS264" s="247" t="str">
        <f t="shared" si="27"/>
        <v/>
      </c>
      <c r="BT264" s="8" t="str">
        <f>IF(BN264="","",SUBSTITUTE(BM264," ","")&amp;SUBSTITUTE(BN264," ",""))</f>
        <v/>
      </c>
    </row>
    <row r="265" spans="1:72">
      <c r="A265" s="49" t="str">
        <f t="shared" si="24"/>
        <v/>
      </c>
      <c r="B265" s="153"/>
      <c r="C265" s="154" t="str">
        <f>IF(BS_CONTROLE[[#This Row],[DATA]]="","",WEEKNUM(BS_CONTROLE[[#This Row],[DATA]]))</f>
        <v/>
      </c>
      <c r="D265" s="155"/>
      <c r="E265" s="237">
        <v>256</v>
      </c>
      <c r="F265" s="140"/>
      <c r="G265" s="175" t="str">
        <f>IF(D265="","*",VLOOKUP(F265,BS_ATIVIDADE[#Data],3,FALSE))</f>
        <v>*</v>
      </c>
      <c r="H265" s="198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5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8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0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3" t="str">
        <f>IF(AND(BQ265&lt;1,BR265&lt;1),"Produção e Intervalo",IF(BQ265&lt;1,"Intervalo",IF(BR265&lt;1,"Produção","")))</f>
        <v/>
      </c>
      <c r="BQ265" s="13" t="str">
        <f t="shared" si="25"/>
        <v>*</v>
      </c>
      <c r="BR265" s="20" t="str">
        <f t="shared" si="26"/>
        <v>*</v>
      </c>
      <c r="BS265" s="247" t="str">
        <f t="shared" si="27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9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8">
        <v>257</v>
      </c>
      <c r="F266" s="140"/>
      <c r="G266" s="175" t="str">
        <f>IF(D266="","*",VLOOKUP(F266,BS_ATIVIDADE[#Data],3,FALSE))</f>
        <v>*</v>
      </c>
      <c r="H266" s="198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8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0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3" t="str">
        <f>IF(AND(BQ266&lt;1,BR266&lt;1),"Produção e Intervalo",IF(BQ266&lt;1,"Intervalo",IF(BR266&lt;1,"Produção","")))</f>
        <v/>
      </c>
      <c r="BQ266" s="13" t="str">
        <f t="shared" ref="BQ266:BQ329" si="30">IF(OR(B266="",F266=""),"*",AY266/P266)</f>
        <v>*</v>
      </c>
      <c r="BR266" s="20" t="str">
        <f t="shared" ref="BR266:BR329" si="31">IF(OR(B266="",F266=""),"*",BA266/Q266)</f>
        <v>*</v>
      </c>
      <c r="BS266" s="247" t="str">
        <f t="shared" ref="BS266:BS329" si="32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9"/>
        <v/>
      </c>
      <c r="B267" s="153"/>
      <c r="C267" s="154" t="str">
        <f>IF(BS_CONTROLE[[#This Row],[DATA]]="","",WEEKNUM(BS_CONTROLE[[#This Row],[DATA]]))</f>
        <v/>
      </c>
      <c r="D267" s="155"/>
      <c r="E267" s="237">
        <v>258</v>
      </c>
      <c r="F267" s="140"/>
      <c r="G267" s="175" t="str">
        <f>IF(D267="","*",VLOOKUP(F267,BS_ATIVIDADE[#Data],3,FALSE))</f>
        <v>*</v>
      </c>
      <c r="H267" s="198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8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0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3" t="str">
        <f>IF(AND(BQ267&lt;1,BR267&lt;1),"Produção e Intervalo",IF(BQ267&lt;1,"Intervalo",IF(BR267&lt;1,"Produção","")))</f>
        <v/>
      </c>
      <c r="BQ267" s="13" t="str">
        <f t="shared" si="30"/>
        <v>*</v>
      </c>
      <c r="BR267" s="20" t="str">
        <f t="shared" si="31"/>
        <v>*</v>
      </c>
      <c r="BS267" s="247" t="str">
        <f t="shared" si="32"/>
        <v/>
      </c>
      <c r="BT267" s="8" t="str">
        <f>IF(BN267="","",SUBSTITUTE(BM267," ","")&amp;SUBSTITUTE(BN267," ",""))</f>
        <v/>
      </c>
    </row>
    <row r="268" spans="1:72">
      <c r="A268" s="49" t="str">
        <f t="shared" si="29"/>
        <v/>
      </c>
      <c r="B268" s="153"/>
      <c r="C268" s="154" t="str">
        <f>IF(BS_CONTROLE[[#This Row],[DATA]]="","",WEEKNUM(BS_CONTROLE[[#This Row],[DATA]]))</f>
        <v/>
      </c>
      <c r="D268" s="155"/>
      <c r="E268" s="237">
        <v>259</v>
      </c>
      <c r="F268" s="140"/>
      <c r="G268" s="175" t="str">
        <f>IF(D268="","*",VLOOKUP(F268,BS_ATIVIDADE[#Data],3,FALSE))</f>
        <v>*</v>
      </c>
      <c r="H268" s="198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8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0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3" t="str">
        <f>IF(AND(BQ268&lt;1,BR268&lt;1),"Produção e Intervalo",IF(BQ268&lt;1,"Intervalo",IF(BR268&lt;1,"Produção","")))</f>
        <v/>
      </c>
      <c r="BQ268" s="13" t="str">
        <f t="shared" si="30"/>
        <v>*</v>
      </c>
      <c r="BR268" s="20" t="str">
        <f t="shared" si="31"/>
        <v>*</v>
      </c>
      <c r="BS268" s="247" t="str">
        <f t="shared" si="32"/>
        <v/>
      </c>
      <c r="BT268" s="8" t="str">
        <f>IF(BN268="","",SUBSTITUTE(BM268," ","")&amp;SUBSTITUTE(BN268," ",""))</f>
        <v/>
      </c>
    </row>
    <row r="269" spans="1:72">
      <c r="A269" s="49" t="str">
        <f t="shared" si="29"/>
        <v/>
      </c>
      <c r="B269" s="153"/>
      <c r="C269" s="154" t="str">
        <f>IF(BS_CONTROLE[[#This Row],[DATA]]="","",WEEKNUM(BS_CONTROLE[[#This Row],[DATA]]))</f>
        <v/>
      </c>
      <c r="D269" s="155"/>
      <c r="E269" s="237">
        <v>260</v>
      </c>
      <c r="F269" s="140"/>
      <c r="G269" s="175" t="str">
        <f>IF(D269="","*",VLOOKUP(F269,BS_ATIVIDADE[#Data],3,FALSE))</f>
        <v>*</v>
      </c>
      <c r="H269" s="198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8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0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3" t="str">
        <f>IF(AND(BQ269&lt;1,BR269&lt;1),"Produção e Intervalo",IF(BQ269&lt;1,"Intervalo",IF(BR269&lt;1,"Produção","")))</f>
        <v/>
      </c>
      <c r="BQ269" s="13" t="str">
        <f t="shared" si="30"/>
        <v>*</v>
      </c>
      <c r="BR269" s="20" t="str">
        <f t="shared" si="31"/>
        <v>*</v>
      </c>
      <c r="BS269" s="247" t="str">
        <f t="shared" si="32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9"/>
        <v/>
      </c>
      <c r="B270" s="153"/>
      <c r="C270" s="154" t="str">
        <f>IF(BS_CONTROLE[[#This Row],[DATA]]="","",WEEKNUM(BS_CONTROLE[[#This Row],[DATA]]))</f>
        <v/>
      </c>
      <c r="D270" s="155"/>
      <c r="E270" s="237">
        <v>261</v>
      </c>
      <c r="F270" s="140"/>
      <c r="G270" s="175" t="str">
        <f>IF(D270="","*",VLOOKUP(F270,BS_ATIVIDADE[#Data],3,FALSE))</f>
        <v>*</v>
      </c>
      <c r="H270" s="198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8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0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3" t="str">
        <f>IF(AND(BQ270&lt;1,BR270&lt;1),"Produção e Intervalo",IF(BQ270&lt;1,"Intervalo",IF(BR270&lt;1,"Produção","")))</f>
        <v/>
      </c>
      <c r="BQ270" s="13" t="str">
        <f t="shared" si="30"/>
        <v>*</v>
      </c>
      <c r="BR270" s="20" t="str">
        <f t="shared" si="31"/>
        <v>*</v>
      </c>
      <c r="BS270" s="247" t="str">
        <f t="shared" si="32"/>
        <v/>
      </c>
      <c r="BT270" s="8" t="str">
        <f>IF(BN270="","",SUBSTITUTE(BM270," ","")&amp;SUBSTITUTE(BN270," ",""))</f>
        <v/>
      </c>
    </row>
    <row r="271" spans="1:72">
      <c r="A271" s="49" t="str">
        <f t="shared" si="29"/>
        <v/>
      </c>
      <c r="B271" s="153"/>
      <c r="C271" s="154" t="str">
        <f>IF(BS_CONTROLE[[#This Row],[DATA]]="","",WEEKNUM(BS_CONTROLE[[#This Row],[DATA]]))</f>
        <v/>
      </c>
      <c r="D271" s="155"/>
      <c r="E271" s="237">
        <v>262</v>
      </c>
      <c r="F271" s="140"/>
      <c r="G271" s="175" t="str">
        <f>IF(D271="","*",VLOOKUP(F271,BS_ATIVIDADE[#Data],3,FALSE))</f>
        <v>*</v>
      </c>
      <c r="H271" s="198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3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0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3" t="str">
        <f>IF(AND(BQ271&lt;1,BR271&lt;1),"Produção e Intervalo",IF(BQ271&lt;1,"Intervalo",IF(BR271&lt;1,"Produção","")))</f>
        <v/>
      </c>
      <c r="BQ271" s="13" t="str">
        <f t="shared" si="30"/>
        <v>*</v>
      </c>
      <c r="BR271" s="20" t="str">
        <f t="shared" si="31"/>
        <v>*</v>
      </c>
      <c r="BS271" s="247" t="str">
        <f t="shared" si="32"/>
        <v/>
      </c>
      <c r="BT271" s="8" t="str">
        <f>IF(BN271="","",SUBSTITUTE(BM271," ","")&amp;SUBSTITUTE(BN271," ",""))</f>
        <v/>
      </c>
    </row>
    <row r="272" spans="1:72">
      <c r="A272" s="49" t="str">
        <f t="shared" si="29"/>
        <v/>
      </c>
      <c r="B272" s="153"/>
      <c r="C272" s="154" t="str">
        <f>IF(BS_CONTROLE[[#This Row],[DATA]]="","",WEEKNUM(BS_CONTROLE[[#This Row],[DATA]]))</f>
        <v/>
      </c>
      <c r="D272" s="155"/>
      <c r="E272" s="237">
        <v>263</v>
      </c>
      <c r="F272" s="140"/>
      <c r="G272" s="175" t="str">
        <f>IF(D272="","*",VLOOKUP(F272,BS_ATIVIDADE[#Data],3,FALSE))</f>
        <v>*</v>
      </c>
      <c r="H272" s="198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3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0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3" t="str">
        <f>IF(AND(BQ272&lt;1,BR272&lt;1),"Produção e Intervalo",IF(BQ272&lt;1,"Intervalo",IF(BR272&lt;1,"Produção","")))</f>
        <v/>
      </c>
      <c r="BQ272" s="13" t="str">
        <f t="shared" si="30"/>
        <v>*</v>
      </c>
      <c r="BR272" s="20" t="str">
        <f t="shared" si="31"/>
        <v>*</v>
      </c>
      <c r="BS272" s="247" t="str">
        <f t="shared" si="32"/>
        <v/>
      </c>
      <c r="BT272" s="8" t="str">
        <f>IF(BN272="","",SUBSTITUTE(BM272," ","")&amp;SUBSTITUTE(BN272," ",""))</f>
        <v/>
      </c>
    </row>
    <row r="273" spans="1:72">
      <c r="A273" s="49" t="str">
        <f t="shared" si="29"/>
        <v/>
      </c>
      <c r="B273" s="153"/>
      <c r="C273" s="154" t="str">
        <f>IF(BS_CONTROLE[[#This Row],[DATA]]="","",WEEKNUM(BS_CONTROLE[[#This Row],[DATA]]))</f>
        <v/>
      </c>
      <c r="D273" s="155"/>
      <c r="E273" s="237">
        <v>264</v>
      </c>
      <c r="F273" s="140"/>
      <c r="G273" s="175" t="str">
        <f>IF(D273="","*",VLOOKUP(F273,BS_ATIVIDADE[#Data],3,FALSE))</f>
        <v>*</v>
      </c>
      <c r="H273" s="198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3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0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3" t="str">
        <f>IF(AND(BQ273&lt;1,BR273&lt;1),"Produção e Intervalo",IF(BQ273&lt;1,"Intervalo",IF(BR273&lt;1,"Produção","")))</f>
        <v/>
      </c>
      <c r="BQ273" s="13" t="str">
        <f t="shared" si="30"/>
        <v>*</v>
      </c>
      <c r="BR273" s="20" t="str">
        <f t="shared" si="31"/>
        <v>*</v>
      </c>
      <c r="BS273" s="247" t="str">
        <f t="shared" si="32"/>
        <v/>
      </c>
      <c r="BT273" s="8" t="str">
        <f>IF(BN273="","",SUBSTITUTE(BM273," ","")&amp;SUBSTITUTE(BN273," ",""))</f>
        <v/>
      </c>
    </row>
    <row r="274" spans="1:72">
      <c r="A274" s="49" t="str">
        <f t="shared" si="29"/>
        <v/>
      </c>
      <c r="B274" s="153"/>
      <c r="C274" s="154" t="str">
        <f>IF(BS_CONTROLE[[#This Row],[DATA]]="","",WEEKNUM(BS_CONTROLE[[#This Row],[DATA]]))</f>
        <v/>
      </c>
      <c r="D274" s="155"/>
      <c r="E274" s="237">
        <v>265</v>
      </c>
      <c r="F274" s="140"/>
      <c r="G274" s="175" t="str">
        <f>IF(D274="","*",VLOOKUP(F274,BS_ATIVIDADE[#Data],3,FALSE))</f>
        <v>*</v>
      </c>
      <c r="H274" s="198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3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0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3" t="str">
        <f>IF(AND(BQ274&lt;1,BR274&lt;1),"Produção e Intervalo",IF(BQ274&lt;1,"Intervalo",IF(BR274&lt;1,"Produção","")))</f>
        <v/>
      </c>
      <c r="BQ274" s="13" t="str">
        <f t="shared" si="30"/>
        <v>*</v>
      </c>
      <c r="BR274" s="20" t="str">
        <f t="shared" si="31"/>
        <v>*</v>
      </c>
      <c r="BS274" s="247" t="str">
        <f t="shared" si="32"/>
        <v/>
      </c>
      <c r="BT274" s="8" t="str">
        <f>IF(BN274="","",SUBSTITUTE(BM274," ","")&amp;SUBSTITUTE(BN274," ",""))</f>
        <v/>
      </c>
    </row>
    <row r="275" spans="1:72">
      <c r="A275" s="49" t="str">
        <f t="shared" si="29"/>
        <v/>
      </c>
      <c r="B275" s="153"/>
      <c r="C275" s="154" t="str">
        <f>IF(BS_CONTROLE[[#This Row],[DATA]]="","",WEEKNUM(BS_CONTROLE[[#This Row],[DATA]]))</f>
        <v/>
      </c>
      <c r="D275" s="155"/>
      <c r="E275" s="237">
        <v>266</v>
      </c>
      <c r="F275" s="140"/>
      <c r="G275" s="175" t="str">
        <f>IF(D275="","*",VLOOKUP(F275,BS_ATIVIDADE[#Data],3,FALSE))</f>
        <v>*</v>
      </c>
      <c r="H275" s="198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3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0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3" t="str">
        <f>IF(AND(BQ275&lt;1,BR275&lt;1),"Produção e Intervalo",IF(BQ275&lt;1,"Intervalo",IF(BR275&lt;1,"Produção","")))</f>
        <v/>
      </c>
      <c r="BQ275" s="13" t="str">
        <f t="shared" si="30"/>
        <v>*</v>
      </c>
      <c r="BR275" s="20" t="str">
        <f t="shared" si="31"/>
        <v>*</v>
      </c>
      <c r="BS275" s="247" t="str">
        <f t="shared" si="32"/>
        <v/>
      </c>
      <c r="BT275" s="8" t="str">
        <f>IF(BN275="","",SUBSTITUTE(BM275," ","")&amp;SUBSTITUTE(BN275," ",""))</f>
        <v/>
      </c>
    </row>
    <row r="276" spans="1:72">
      <c r="A276" s="49" t="str">
        <f t="shared" si="29"/>
        <v/>
      </c>
      <c r="B276" s="153"/>
      <c r="C276" s="154" t="str">
        <f>IF(BS_CONTROLE[[#This Row],[DATA]]="","",WEEKNUM(BS_CONTROLE[[#This Row],[DATA]]))</f>
        <v/>
      </c>
      <c r="D276" s="155"/>
      <c r="E276" s="237">
        <v>267</v>
      </c>
      <c r="F276" s="140"/>
      <c r="G276" s="175" t="str">
        <f>IF(D276="","*",VLOOKUP(F276,BS_ATIVIDADE[#Data],3,FALSE))</f>
        <v>*</v>
      </c>
      <c r="H276" s="198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3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0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3" t="str">
        <f>IF(AND(BQ276&lt;1,BR276&lt;1),"Produção e Intervalo",IF(BQ276&lt;1,"Intervalo",IF(BR276&lt;1,"Produção","")))</f>
        <v/>
      </c>
      <c r="BQ276" s="13" t="str">
        <f t="shared" si="30"/>
        <v>*</v>
      </c>
      <c r="BR276" s="20" t="str">
        <f t="shared" si="31"/>
        <v>*</v>
      </c>
      <c r="BS276" s="247" t="str">
        <f t="shared" si="32"/>
        <v/>
      </c>
      <c r="BT276" s="8" t="str">
        <f>IF(BN276="","",SUBSTITUTE(BM276," ","")&amp;SUBSTITUTE(BN276," ",""))</f>
        <v/>
      </c>
    </row>
    <row r="277" spans="1:72">
      <c r="A277" s="49" t="str">
        <f t="shared" si="29"/>
        <v/>
      </c>
      <c r="B277" s="153"/>
      <c r="C277" s="154" t="str">
        <f>IF(BS_CONTROLE[[#This Row],[DATA]]="","",WEEKNUM(BS_CONTROLE[[#This Row],[DATA]]))</f>
        <v/>
      </c>
      <c r="D277" s="155"/>
      <c r="E277" s="237">
        <v>268</v>
      </c>
      <c r="F277" s="140"/>
      <c r="G277" s="175" t="str">
        <f>IF(D277="","*",VLOOKUP(F277,BS_ATIVIDADE[#Data],3,FALSE))</f>
        <v>*</v>
      </c>
      <c r="H277" s="198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3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0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3" t="str">
        <f>IF(AND(BQ277&lt;1,BR277&lt;1),"Produção e Intervalo",IF(BQ277&lt;1,"Intervalo",IF(BR277&lt;1,"Produção","")))</f>
        <v/>
      </c>
      <c r="BQ277" s="13" t="str">
        <f t="shared" si="30"/>
        <v>*</v>
      </c>
      <c r="BR277" s="20" t="str">
        <f t="shared" si="31"/>
        <v>*</v>
      </c>
      <c r="BS277" s="247" t="str">
        <f t="shared" si="32"/>
        <v/>
      </c>
      <c r="BT277" s="8" t="str">
        <f>IF(BN277="","",SUBSTITUTE(BM277," ","")&amp;SUBSTITUTE(BN277," ",""))</f>
        <v/>
      </c>
    </row>
    <row r="278" spans="1:72">
      <c r="A278" s="49" t="str">
        <f t="shared" si="29"/>
        <v/>
      </c>
      <c r="B278" s="153"/>
      <c r="C278" s="154" t="str">
        <f>IF(BS_CONTROLE[[#This Row],[DATA]]="","",WEEKNUM(BS_CONTROLE[[#This Row],[DATA]]))</f>
        <v/>
      </c>
      <c r="D278" s="159"/>
      <c r="E278" s="238">
        <v>269</v>
      </c>
      <c r="F278" s="225"/>
      <c r="G278" s="175" t="str">
        <f>IF(D278="","*",VLOOKUP(F278,BS_ATIVIDADE[#Data],3,FALSE))</f>
        <v>*</v>
      </c>
      <c r="H278" s="198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5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3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0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3" t="str">
        <f>IF(AND(BQ278&lt;1,BR278&lt;1),"Produção e Intervalo",IF(BQ278&lt;1,"Intervalo",IF(BR278&lt;1,"Produção","")))</f>
        <v/>
      </c>
      <c r="BQ278" s="13" t="str">
        <f t="shared" si="30"/>
        <v>*</v>
      </c>
      <c r="BR278" s="20" t="str">
        <f t="shared" si="31"/>
        <v>*</v>
      </c>
      <c r="BS278" s="247" t="str">
        <f t="shared" si="32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9"/>
        <v/>
      </c>
      <c r="B279" s="153"/>
      <c r="C279" s="154" t="str">
        <f>IF(BS_CONTROLE[[#This Row],[DATA]]="","",WEEKNUM(BS_CONTROLE[[#This Row],[DATA]]))</f>
        <v/>
      </c>
      <c r="D279" s="155"/>
      <c r="E279" s="237">
        <v>270</v>
      </c>
      <c r="F279" s="140"/>
      <c r="G279" s="175" t="str">
        <f>IF(D279="","*",VLOOKUP(F279,BS_ATIVIDADE[#Data],3,FALSE))</f>
        <v>*</v>
      </c>
      <c r="H279" s="198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3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0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3" t="str">
        <f>IF(AND(BQ279&lt;1,BR279&lt;1),"Produção e Intervalo",IF(BQ279&lt;1,"Intervalo",IF(BR279&lt;1,"Produção","")))</f>
        <v/>
      </c>
      <c r="BQ279" s="13" t="str">
        <f t="shared" si="30"/>
        <v>*</v>
      </c>
      <c r="BR279" s="20" t="str">
        <f t="shared" si="31"/>
        <v>*</v>
      </c>
      <c r="BS279" s="247" t="str">
        <f t="shared" si="32"/>
        <v/>
      </c>
      <c r="BT279" s="8" t="str">
        <f>IF(BN279="","",SUBSTITUTE(BM279," ","")&amp;SUBSTITUTE(BN279," ",""))</f>
        <v/>
      </c>
    </row>
    <row r="280" spans="1:72">
      <c r="A280" s="49" t="str">
        <f t="shared" si="29"/>
        <v/>
      </c>
      <c r="B280" s="153"/>
      <c r="C280" s="154" t="str">
        <f>IF(BS_CONTROLE[[#This Row],[DATA]]="","",WEEKNUM(BS_CONTROLE[[#This Row],[DATA]]))</f>
        <v/>
      </c>
      <c r="D280" s="159"/>
      <c r="E280" s="237">
        <v>271</v>
      </c>
      <c r="F280" s="225"/>
      <c r="G280" s="175" t="str">
        <f>IF(D280="","*",VLOOKUP(F280,BS_ATIVIDADE[#Data],3,FALSE))</f>
        <v>*</v>
      </c>
      <c r="H280" s="198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3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0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3" t="str">
        <f>IF(AND(BQ280&lt;1,BR280&lt;1),"Produção e Intervalo",IF(BQ280&lt;1,"Intervalo",IF(BR280&lt;1,"Produção","")))</f>
        <v/>
      </c>
      <c r="BQ280" s="13" t="str">
        <f t="shared" si="30"/>
        <v>*</v>
      </c>
      <c r="BR280" s="20" t="str">
        <f t="shared" si="31"/>
        <v>*</v>
      </c>
      <c r="BS280" s="247" t="str">
        <f t="shared" si="32"/>
        <v/>
      </c>
      <c r="BT280" s="8" t="str">
        <f>IF(BN280="","",SUBSTITUTE(BM280," ","")&amp;SUBSTITUTE(BN280," ",""))</f>
        <v/>
      </c>
    </row>
    <row r="281" spans="1:72">
      <c r="A281" s="49" t="str">
        <f t="shared" si="29"/>
        <v/>
      </c>
      <c r="B281" s="153"/>
      <c r="C281" s="154" t="str">
        <f>IF(BS_CONTROLE[[#This Row],[DATA]]="","",WEEKNUM(BS_CONTROLE[[#This Row],[DATA]]))</f>
        <v/>
      </c>
      <c r="D281" s="159"/>
      <c r="E281" s="237">
        <v>272</v>
      </c>
      <c r="F281" s="225"/>
      <c r="G281" s="175" t="str">
        <f>IF(D281="","*",VLOOKUP(F281,BS_ATIVIDADE[#Data],3,FALSE))</f>
        <v>*</v>
      </c>
      <c r="H281" s="198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3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0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3" t="str">
        <f>IF(AND(BQ281&lt;1,BR281&lt;1),"Produção e Intervalo",IF(BQ281&lt;1,"Intervalo",IF(BR281&lt;1,"Produção","")))</f>
        <v/>
      </c>
      <c r="BQ281" s="13" t="str">
        <f t="shared" si="30"/>
        <v>*</v>
      </c>
      <c r="BR281" s="20" t="str">
        <f t="shared" si="31"/>
        <v>*</v>
      </c>
      <c r="BS281" s="247" t="str">
        <f t="shared" si="32"/>
        <v/>
      </c>
      <c r="BT281" s="8" t="str">
        <f>IF(BN281="","",SUBSTITUTE(BM281," ","")&amp;SUBSTITUTE(BN281," ",""))</f>
        <v/>
      </c>
    </row>
    <row r="282" spans="1:72">
      <c r="A282" s="49" t="str">
        <f t="shared" si="29"/>
        <v/>
      </c>
      <c r="B282" s="153"/>
      <c r="C282" s="154" t="str">
        <f>IF(BS_CONTROLE[[#This Row],[DATA]]="","",WEEKNUM(BS_CONTROLE[[#This Row],[DATA]]))</f>
        <v/>
      </c>
      <c r="D282" s="159"/>
      <c r="E282" s="237">
        <v>273</v>
      </c>
      <c r="F282" s="225"/>
      <c r="G282" s="175" t="str">
        <f>IF(D282="","*",VLOOKUP(F282,BS_ATIVIDADE[#Data],3,FALSE))</f>
        <v>*</v>
      </c>
      <c r="H282" s="198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3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0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3" t="str">
        <f>IF(AND(BQ282&lt;1,BR282&lt;1),"Produção e Intervalo",IF(BQ282&lt;1,"Intervalo",IF(BR282&lt;1,"Produção","")))</f>
        <v/>
      </c>
      <c r="BQ282" s="13" t="str">
        <f t="shared" si="30"/>
        <v>*</v>
      </c>
      <c r="BR282" s="20" t="str">
        <f t="shared" si="31"/>
        <v>*</v>
      </c>
      <c r="BS282" s="247" t="str">
        <f t="shared" si="32"/>
        <v/>
      </c>
      <c r="BT282" s="8" t="str">
        <f>IF(BN282="","",SUBSTITUTE(BM282," ","")&amp;SUBSTITUTE(BN282," ",""))</f>
        <v/>
      </c>
    </row>
    <row r="283" spans="1:72">
      <c r="A283" s="49" t="str">
        <f t="shared" si="29"/>
        <v/>
      </c>
      <c r="B283" s="153"/>
      <c r="C283" s="154" t="str">
        <f>IF(BS_CONTROLE[[#This Row],[DATA]]="","",WEEKNUM(BS_CONTROLE[[#This Row],[DATA]]))</f>
        <v/>
      </c>
      <c r="D283" s="159"/>
      <c r="E283" s="237">
        <v>274</v>
      </c>
      <c r="F283" s="225"/>
      <c r="G283" s="175" t="str">
        <f>IF(D283="","*",VLOOKUP(F283,BS_ATIVIDADE[#Data],3,FALSE))</f>
        <v>*</v>
      </c>
      <c r="H283" s="198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3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0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3" t="str">
        <f>IF(AND(BQ283&lt;1,BR283&lt;1),"Produção e Intervalo",IF(BQ283&lt;1,"Intervalo",IF(BR283&lt;1,"Produção","")))</f>
        <v/>
      </c>
      <c r="BQ283" s="13" t="str">
        <f t="shared" si="30"/>
        <v>*</v>
      </c>
      <c r="BR283" s="20" t="str">
        <f t="shared" si="31"/>
        <v>*</v>
      </c>
      <c r="BS283" s="247" t="str">
        <f t="shared" si="32"/>
        <v/>
      </c>
      <c r="BT283" s="8" t="str">
        <f>IF(BN283="","",SUBSTITUTE(BM283," ","")&amp;SUBSTITUTE(BN283," ",""))</f>
        <v/>
      </c>
    </row>
    <row r="284" spans="1:72">
      <c r="A284" s="49" t="str">
        <f t="shared" si="29"/>
        <v/>
      </c>
      <c r="B284" s="153"/>
      <c r="C284" s="154" t="str">
        <f>IF(BS_CONTROLE[[#This Row],[DATA]]="","",WEEKNUM(BS_CONTROLE[[#This Row],[DATA]]))</f>
        <v/>
      </c>
      <c r="D284" s="159"/>
      <c r="E284" s="237">
        <v>275</v>
      </c>
      <c r="F284" s="140"/>
      <c r="G284" s="175" t="str">
        <f>IF(D284="","*",VLOOKUP(F284,BS_ATIVIDADE[#Data],3,FALSE))</f>
        <v>*</v>
      </c>
      <c r="H284" s="198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3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0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3" t="str">
        <f>IF(AND(BQ284&lt;1,BR284&lt;1),"Produção e Intervalo",IF(BQ284&lt;1,"Intervalo",IF(BR284&lt;1,"Produção","")))</f>
        <v/>
      </c>
      <c r="BQ284" s="13" t="str">
        <f t="shared" si="30"/>
        <v>*</v>
      </c>
      <c r="BR284" s="20" t="str">
        <f t="shared" si="31"/>
        <v>*</v>
      </c>
      <c r="BS284" s="247" t="str">
        <f t="shared" si="32"/>
        <v/>
      </c>
      <c r="BT284" s="8" t="str">
        <f>IF(BN284="","",SUBSTITUTE(BM284," ","")&amp;SUBSTITUTE(BN284," ",""))</f>
        <v/>
      </c>
    </row>
    <row r="285" spans="1:72">
      <c r="A285" s="49" t="str">
        <f t="shared" si="29"/>
        <v/>
      </c>
      <c r="B285" s="153"/>
      <c r="C285" s="154" t="str">
        <f>IF(BS_CONTROLE[[#This Row],[DATA]]="","",WEEKNUM(BS_CONTROLE[[#This Row],[DATA]]))</f>
        <v/>
      </c>
      <c r="D285" s="159"/>
      <c r="E285" s="237">
        <v>276</v>
      </c>
      <c r="F285" s="225"/>
      <c r="G285" s="175" t="str">
        <f>IF(D285="","*",VLOOKUP(F285,BS_ATIVIDADE[#Data],3,FALSE))</f>
        <v>*</v>
      </c>
      <c r="H285" s="198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3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0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3" t="str">
        <f>IF(AND(BQ285&lt;1,BR285&lt;1),"Produção e Intervalo",IF(BQ285&lt;1,"Intervalo",IF(BR285&lt;1,"Produção","")))</f>
        <v/>
      </c>
      <c r="BQ285" s="13" t="str">
        <f t="shared" si="30"/>
        <v>*</v>
      </c>
      <c r="BR285" s="20" t="str">
        <f t="shared" si="31"/>
        <v>*</v>
      </c>
      <c r="BS285" s="247" t="str">
        <f t="shared" si="32"/>
        <v/>
      </c>
      <c r="BT285" s="8" t="str">
        <f>IF(BN285="","",SUBSTITUTE(BM285," ","")&amp;SUBSTITUTE(BN285," ",""))</f>
        <v/>
      </c>
    </row>
    <row r="286" spans="1:72">
      <c r="A286" s="49" t="str">
        <f t="shared" si="29"/>
        <v/>
      </c>
      <c r="B286" s="153"/>
      <c r="C286" s="154" t="str">
        <f>IF(BS_CONTROLE[[#This Row],[DATA]]="","",WEEKNUM(BS_CONTROLE[[#This Row],[DATA]]))</f>
        <v/>
      </c>
      <c r="D286" s="159"/>
      <c r="E286" s="237">
        <v>277</v>
      </c>
      <c r="F286" s="225"/>
      <c r="G286" s="175" t="str">
        <f>IF(D286="","*",VLOOKUP(F286,BS_ATIVIDADE[#Data],3,FALSE))</f>
        <v>*</v>
      </c>
      <c r="H286" s="198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3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0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3" t="str">
        <f>IF(AND(BQ286&lt;1,BR286&lt;1),"Produção e Intervalo",IF(BQ286&lt;1,"Intervalo",IF(BR286&lt;1,"Produção","")))</f>
        <v/>
      </c>
      <c r="BQ286" s="13" t="str">
        <f t="shared" si="30"/>
        <v>*</v>
      </c>
      <c r="BR286" s="20" t="str">
        <f t="shared" si="31"/>
        <v>*</v>
      </c>
      <c r="BS286" s="247" t="str">
        <f t="shared" si="32"/>
        <v/>
      </c>
      <c r="BT286" s="8" t="str">
        <f>IF(BN286="","",SUBSTITUTE(BM286," ","")&amp;SUBSTITUTE(BN286," ",""))</f>
        <v/>
      </c>
    </row>
    <row r="287" spans="1:72">
      <c r="A287" s="49" t="str">
        <f t="shared" si="29"/>
        <v/>
      </c>
      <c r="B287" s="153"/>
      <c r="C287" s="154" t="str">
        <f>IF(BS_CONTROLE[[#This Row],[DATA]]="","",WEEKNUM(BS_CONTROLE[[#This Row],[DATA]]))</f>
        <v/>
      </c>
      <c r="D287" s="159"/>
      <c r="E287" s="237">
        <v>278</v>
      </c>
      <c r="F287" s="225"/>
      <c r="G287" s="175" t="str">
        <f>IF(D287="","*",VLOOKUP(F287,BS_ATIVIDADE[#Data],3,FALSE))</f>
        <v>*</v>
      </c>
      <c r="H287" s="198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3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0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3" t="str">
        <f>IF(AND(BQ287&lt;1,BR287&lt;1),"Produção e Intervalo",IF(BQ287&lt;1,"Intervalo",IF(BR287&lt;1,"Produção","")))</f>
        <v/>
      </c>
      <c r="BQ287" s="13" t="str">
        <f t="shared" si="30"/>
        <v>*</v>
      </c>
      <c r="BR287" s="20" t="str">
        <f t="shared" si="31"/>
        <v>*</v>
      </c>
      <c r="BS287" s="247" t="str">
        <f t="shared" si="32"/>
        <v/>
      </c>
      <c r="BT287" s="8" t="str">
        <f>IF(BN287="","",SUBSTITUTE(BM287," ","")&amp;SUBSTITUTE(BN287," ",""))</f>
        <v/>
      </c>
    </row>
    <row r="288" spans="1:72">
      <c r="A288" s="49" t="str">
        <f t="shared" si="29"/>
        <v/>
      </c>
      <c r="B288" s="153"/>
      <c r="C288" s="154" t="str">
        <f>IF(BS_CONTROLE[[#This Row],[DATA]]="","",WEEKNUM(BS_CONTROLE[[#This Row],[DATA]]))</f>
        <v/>
      </c>
      <c r="D288" s="159"/>
      <c r="E288" s="237">
        <v>279</v>
      </c>
      <c r="F288" s="225"/>
      <c r="G288" s="175" t="str">
        <f>IF(D288="","*",VLOOKUP(F288,BS_ATIVIDADE[#Data],3,FALSE))</f>
        <v>*</v>
      </c>
      <c r="H288" s="198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3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0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3" t="str">
        <f>IF(AND(BQ288&lt;1,BR288&lt;1),"Produção e Intervalo",IF(BQ288&lt;1,"Intervalo",IF(BR288&lt;1,"Produção","")))</f>
        <v/>
      </c>
      <c r="BQ288" s="13" t="str">
        <f t="shared" si="30"/>
        <v>*</v>
      </c>
      <c r="BR288" s="20" t="str">
        <f t="shared" si="31"/>
        <v>*</v>
      </c>
      <c r="BS288" s="247" t="str">
        <f t="shared" si="32"/>
        <v/>
      </c>
      <c r="BT288" s="8" t="str">
        <f>IF(BN288="","",SUBSTITUTE(BM288," ","")&amp;SUBSTITUTE(BN288," ",""))</f>
        <v/>
      </c>
    </row>
    <row r="289" spans="1:72">
      <c r="A289" s="49" t="str">
        <f t="shared" si="29"/>
        <v/>
      </c>
      <c r="B289" s="153"/>
      <c r="C289" s="154" t="str">
        <f>IF(BS_CONTROLE[[#This Row],[DATA]]="","",WEEKNUM(BS_CONTROLE[[#This Row],[DATA]]))</f>
        <v/>
      </c>
      <c r="D289" s="159"/>
      <c r="E289" s="237">
        <v>280</v>
      </c>
      <c r="F289" s="225"/>
      <c r="G289" s="175" t="str">
        <f>IF(D289="","*",VLOOKUP(F289,BS_ATIVIDADE[#Data],3,FALSE))</f>
        <v>*</v>
      </c>
      <c r="H289" s="198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3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0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3" t="str">
        <f>IF(AND(BQ289&lt;1,BR289&lt;1),"Produção e Intervalo",IF(BQ289&lt;1,"Intervalo",IF(BR289&lt;1,"Produção","")))</f>
        <v/>
      </c>
      <c r="BQ289" s="13" t="str">
        <f t="shared" si="30"/>
        <v>*</v>
      </c>
      <c r="BR289" s="20" t="str">
        <f t="shared" si="31"/>
        <v>*</v>
      </c>
      <c r="BS289" s="247" t="str">
        <f t="shared" si="32"/>
        <v/>
      </c>
      <c r="BT289" s="8" t="str">
        <f>IF(BN289="","",SUBSTITUTE(BM289," ","")&amp;SUBSTITUTE(BN289," ",""))</f>
        <v/>
      </c>
    </row>
    <row r="290" spans="1:72">
      <c r="A290" s="49" t="str">
        <f t="shared" si="29"/>
        <v/>
      </c>
      <c r="B290" s="153"/>
      <c r="C290" s="154" t="str">
        <f>IF(BS_CONTROLE[[#This Row],[DATA]]="","",WEEKNUM(BS_CONTROLE[[#This Row],[DATA]]))</f>
        <v/>
      </c>
      <c r="D290" s="155"/>
      <c r="E290" s="238">
        <v>281</v>
      </c>
      <c r="F290" s="225"/>
      <c r="G290" s="175" t="str">
        <f>IF(D290="","*",VLOOKUP(F290,BS_ATIVIDADE[#Data],3,FALSE))</f>
        <v>*</v>
      </c>
      <c r="H290" s="198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3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0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3" t="str">
        <f>IF(AND(BQ290&lt;1,BR290&lt;1),"Produção e Intervalo",IF(BQ290&lt;1,"Intervalo",IF(BR290&lt;1,"Produção","")))</f>
        <v/>
      </c>
      <c r="BQ290" s="13" t="str">
        <f t="shared" si="30"/>
        <v>*</v>
      </c>
      <c r="BR290" s="20" t="str">
        <f t="shared" si="31"/>
        <v>*</v>
      </c>
      <c r="BS290" s="247" t="str">
        <f t="shared" si="32"/>
        <v/>
      </c>
      <c r="BT290" s="8" t="str">
        <f>IF(BN290="","",SUBSTITUTE(BM290," ","")&amp;SUBSTITUTE(BN290," ",""))</f>
        <v/>
      </c>
    </row>
    <row r="291" spans="1:72">
      <c r="A291" s="49" t="str">
        <f t="shared" si="29"/>
        <v/>
      </c>
      <c r="B291" s="153"/>
      <c r="C291" s="154" t="str">
        <f>IF(BS_CONTROLE[[#This Row],[DATA]]="","",WEEKNUM(BS_CONTROLE[[#This Row],[DATA]]))</f>
        <v/>
      </c>
      <c r="D291" s="155"/>
      <c r="E291" s="237">
        <v>282</v>
      </c>
      <c r="F291" s="140"/>
      <c r="G291" s="175" t="str">
        <f>IF(D291="","*",VLOOKUP(F291,BS_ATIVIDADE[#Data],3,FALSE))</f>
        <v>*</v>
      </c>
      <c r="H291" s="198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3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0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3" t="str">
        <f>IF(AND(BQ291&lt;1,BR291&lt;1),"Produção e Intervalo",IF(BQ291&lt;1,"Intervalo",IF(BR291&lt;1,"Produção","")))</f>
        <v/>
      </c>
      <c r="BQ291" s="13" t="str">
        <f t="shared" si="30"/>
        <v>*</v>
      </c>
      <c r="BR291" s="20" t="str">
        <f t="shared" si="31"/>
        <v>*</v>
      </c>
      <c r="BS291" s="247" t="str">
        <f t="shared" si="32"/>
        <v/>
      </c>
      <c r="BT291" s="8" t="str">
        <f>IF(BN291="","",SUBSTITUTE(BM291," ","")&amp;SUBSTITUTE(BN291," ",""))</f>
        <v/>
      </c>
    </row>
    <row r="292" spans="1:72">
      <c r="A292" s="49" t="str">
        <f t="shared" si="29"/>
        <v/>
      </c>
      <c r="B292" s="153"/>
      <c r="C292" s="154" t="str">
        <f>IF(BS_CONTROLE[[#This Row],[DATA]]="","",WEEKNUM(BS_CONTROLE[[#This Row],[DATA]]))</f>
        <v/>
      </c>
      <c r="D292" s="155"/>
      <c r="E292" s="237">
        <v>283</v>
      </c>
      <c r="F292" s="140"/>
      <c r="G292" s="175" t="str">
        <f>IF(D292="","*",VLOOKUP(F292,BS_ATIVIDADE[#Data],3,FALSE))</f>
        <v>*</v>
      </c>
      <c r="H292" s="198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3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0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3" t="str">
        <f>IF(AND(BQ292&lt;1,BR292&lt;1),"Produção e Intervalo",IF(BQ292&lt;1,"Intervalo",IF(BR292&lt;1,"Produção","")))</f>
        <v/>
      </c>
      <c r="BQ292" s="13" t="str">
        <f t="shared" si="30"/>
        <v>*</v>
      </c>
      <c r="BR292" s="20" t="str">
        <f t="shared" si="31"/>
        <v>*</v>
      </c>
      <c r="BS292" s="247" t="str">
        <f t="shared" si="32"/>
        <v/>
      </c>
      <c r="BT292" s="8" t="str">
        <f>IF(BN292="","",SUBSTITUTE(BM292," ","")&amp;SUBSTITUTE(BN292," ",""))</f>
        <v/>
      </c>
    </row>
    <row r="293" spans="1:72">
      <c r="A293" s="49" t="str">
        <f t="shared" si="29"/>
        <v/>
      </c>
      <c r="B293" s="153"/>
      <c r="C293" s="154" t="str">
        <f>IF(BS_CONTROLE[[#This Row],[DATA]]="","",WEEKNUM(BS_CONTROLE[[#This Row],[DATA]]))</f>
        <v/>
      </c>
      <c r="D293" s="155"/>
      <c r="E293" s="237">
        <v>284</v>
      </c>
      <c r="F293" s="140"/>
      <c r="G293" s="175" t="str">
        <f>IF(D293="","*",VLOOKUP(F293,BS_ATIVIDADE[#Data],3,FALSE))</f>
        <v>*</v>
      </c>
      <c r="H293" s="198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3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0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3" t="str">
        <f>IF(AND(BQ293&lt;1,BR293&lt;1),"Produção e Intervalo",IF(BQ293&lt;1,"Intervalo",IF(BR293&lt;1,"Produção","")))</f>
        <v/>
      </c>
      <c r="BQ293" s="13" t="str">
        <f t="shared" si="30"/>
        <v>*</v>
      </c>
      <c r="BR293" s="20" t="str">
        <f t="shared" si="31"/>
        <v>*</v>
      </c>
      <c r="BS293" s="247" t="str">
        <f t="shared" si="32"/>
        <v/>
      </c>
      <c r="BT293" s="8" t="str">
        <f>IF(BN293="","",SUBSTITUTE(BM293," ","")&amp;SUBSTITUTE(BN293," ",""))</f>
        <v/>
      </c>
    </row>
    <row r="294" spans="1:72">
      <c r="A294" s="49" t="str">
        <f t="shared" si="29"/>
        <v/>
      </c>
      <c r="B294" s="153"/>
      <c r="C294" s="154" t="str">
        <f>IF(BS_CONTROLE[[#This Row],[DATA]]="","",WEEKNUM(BS_CONTROLE[[#This Row],[DATA]]))</f>
        <v/>
      </c>
      <c r="D294" s="155"/>
      <c r="E294" s="237">
        <v>285</v>
      </c>
      <c r="F294" s="140"/>
      <c r="G294" s="175" t="str">
        <f>IF(D294="","*",VLOOKUP(F294,BS_ATIVIDADE[#Data],3,FALSE))</f>
        <v>*</v>
      </c>
      <c r="H294" s="198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3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0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3" t="str">
        <f>IF(AND(BQ294&lt;1,BR294&lt;1),"Produção e Intervalo",IF(BQ294&lt;1,"Intervalo",IF(BR294&lt;1,"Produção","")))</f>
        <v/>
      </c>
      <c r="BQ294" s="13" t="str">
        <f t="shared" si="30"/>
        <v>*</v>
      </c>
      <c r="BR294" s="20" t="str">
        <f t="shared" si="31"/>
        <v>*</v>
      </c>
      <c r="BS294" s="247" t="str">
        <f t="shared" si="32"/>
        <v/>
      </c>
      <c r="BT294" s="8" t="str">
        <f>IF(BN294="","",SUBSTITUTE(BM294," ","")&amp;SUBSTITUTE(BN294," ",""))</f>
        <v/>
      </c>
    </row>
    <row r="295" spans="1:72">
      <c r="A295" s="49" t="str">
        <f t="shared" si="29"/>
        <v/>
      </c>
      <c r="B295" s="153"/>
      <c r="C295" s="154" t="str">
        <f>IF(BS_CONTROLE[[#This Row],[DATA]]="","",WEEKNUM(BS_CONTROLE[[#This Row],[DATA]]))</f>
        <v/>
      </c>
      <c r="D295" s="155"/>
      <c r="E295" s="237">
        <v>286</v>
      </c>
      <c r="F295" s="140"/>
      <c r="G295" s="175" t="str">
        <f>IF(D295="","*",VLOOKUP(F295,BS_ATIVIDADE[#Data],3,FALSE))</f>
        <v>*</v>
      </c>
      <c r="H295" s="198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3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0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3" t="str">
        <f>IF(AND(BQ295&lt;1,BR295&lt;1),"Produção e Intervalo",IF(BQ295&lt;1,"Intervalo",IF(BR295&lt;1,"Produção","")))</f>
        <v/>
      </c>
      <c r="BQ295" s="13" t="str">
        <f t="shared" si="30"/>
        <v>*</v>
      </c>
      <c r="BR295" s="20" t="str">
        <f t="shared" si="31"/>
        <v>*</v>
      </c>
      <c r="BS295" s="247" t="str">
        <f t="shared" si="32"/>
        <v/>
      </c>
      <c r="BT295" s="8" t="str">
        <f>IF(BN295="","",SUBSTITUTE(BM295," ","")&amp;SUBSTITUTE(BN295," ",""))</f>
        <v/>
      </c>
    </row>
    <row r="296" spans="1:72">
      <c r="A296" s="49" t="str">
        <f t="shared" si="29"/>
        <v/>
      </c>
      <c r="B296" s="153"/>
      <c r="C296" s="154" t="str">
        <f>IF(BS_CONTROLE[[#This Row],[DATA]]="","",WEEKNUM(BS_CONTROLE[[#This Row],[DATA]]))</f>
        <v/>
      </c>
      <c r="D296" s="155"/>
      <c r="E296" s="237">
        <v>287</v>
      </c>
      <c r="F296" s="140"/>
      <c r="G296" s="175" t="str">
        <f>IF(D296="","*",VLOOKUP(F296,BS_ATIVIDADE[#Data],3,FALSE))</f>
        <v>*</v>
      </c>
      <c r="H296" s="198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3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0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3" t="str">
        <f>IF(AND(BQ296&lt;1,BR296&lt;1),"Produção e Intervalo",IF(BQ296&lt;1,"Intervalo",IF(BR296&lt;1,"Produção","")))</f>
        <v/>
      </c>
      <c r="BQ296" s="13" t="str">
        <f t="shared" si="30"/>
        <v>*</v>
      </c>
      <c r="BR296" s="20" t="str">
        <f t="shared" si="31"/>
        <v>*</v>
      </c>
      <c r="BS296" s="247" t="str">
        <f t="shared" si="32"/>
        <v/>
      </c>
      <c r="BT296" s="8" t="str">
        <f>IF(BN296="","",SUBSTITUTE(BM296," ","")&amp;SUBSTITUTE(BN296," ",""))</f>
        <v/>
      </c>
    </row>
    <row r="297" spans="1:72">
      <c r="A297" s="49" t="str">
        <f t="shared" si="29"/>
        <v/>
      </c>
      <c r="B297" s="153"/>
      <c r="C297" s="154" t="str">
        <f>IF(BS_CONTROLE[[#This Row],[DATA]]="","",WEEKNUM(BS_CONTROLE[[#This Row],[DATA]]))</f>
        <v/>
      </c>
      <c r="D297" s="155"/>
      <c r="E297" s="237">
        <v>288</v>
      </c>
      <c r="F297" s="140"/>
      <c r="G297" s="175" t="str">
        <f>IF(D297="","*",VLOOKUP(F297,BS_ATIVIDADE[#Data],3,FALSE))</f>
        <v>*</v>
      </c>
      <c r="H297" s="198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3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0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3" t="str">
        <f>IF(AND(BQ297&lt;1,BR297&lt;1),"Produção e Intervalo",IF(BQ297&lt;1,"Intervalo",IF(BR297&lt;1,"Produção","")))</f>
        <v/>
      </c>
      <c r="BQ297" s="13" t="str">
        <f t="shared" si="30"/>
        <v>*</v>
      </c>
      <c r="BR297" s="20" t="str">
        <f t="shared" si="31"/>
        <v>*</v>
      </c>
      <c r="BS297" s="247" t="str">
        <f t="shared" si="32"/>
        <v/>
      </c>
      <c r="BT297" s="8" t="str">
        <f>IF(BN297="","",SUBSTITUTE(BM297," ","")&amp;SUBSTITUTE(BN297," ",""))</f>
        <v/>
      </c>
    </row>
    <row r="298" spans="1:72">
      <c r="A298" s="49" t="str">
        <f t="shared" si="29"/>
        <v/>
      </c>
      <c r="B298" s="153"/>
      <c r="C298" s="154" t="str">
        <f>IF(BS_CONTROLE[[#This Row],[DATA]]="","",WEEKNUM(BS_CONTROLE[[#This Row],[DATA]]))</f>
        <v/>
      </c>
      <c r="D298" s="155"/>
      <c r="E298" s="237">
        <v>289</v>
      </c>
      <c r="F298" s="140"/>
      <c r="G298" s="175" t="str">
        <f>IF(D298="","*",VLOOKUP(F298,BS_ATIVIDADE[#Data],3,FALSE))</f>
        <v>*</v>
      </c>
      <c r="H298" s="198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3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0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3" t="str">
        <f>IF(AND(BQ298&lt;1,BR298&lt;1),"Produção e Intervalo",IF(BQ298&lt;1,"Intervalo",IF(BR298&lt;1,"Produção","")))</f>
        <v/>
      </c>
      <c r="BQ298" s="13" t="str">
        <f t="shared" si="30"/>
        <v>*</v>
      </c>
      <c r="BR298" s="20" t="str">
        <f t="shared" si="31"/>
        <v>*</v>
      </c>
      <c r="BS298" s="247" t="str">
        <f t="shared" si="32"/>
        <v/>
      </c>
      <c r="BT298" s="8" t="str">
        <f>IF(BN298="","",SUBSTITUTE(BM298," ","")&amp;SUBSTITUTE(BN298," ",""))</f>
        <v/>
      </c>
    </row>
    <row r="299" spans="1:72">
      <c r="A299" s="49" t="str">
        <f t="shared" si="29"/>
        <v/>
      </c>
      <c r="B299" s="153"/>
      <c r="C299" s="154" t="str">
        <f>IF(BS_CONTROLE[[#This Row],[DATA]]="","",WEEKNUM(BS_CONTROLE[[#This Row],[DATA]]))</f>
        <v/>
      </c>
      <c r="D299" s="159"/>
      <c r="E299" s="237">
        <v>290</v>
      </c>
      <c r="F299" s="225"/>
      <c r="G299" s="175" t="str">
        <f>IF(D299="","*",VLOOKUP(F299,BS_ATIVIDADE[#Data],3,FALSE))</f>
        <v>*</v>
      </c>
      <c r="H299" s="198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5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3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0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3" t="str">
        <f>IF(AND(BQ299&lt;1,BR299&lt;1),"Produção e Intervalo",IF(BQ299&lt;1,"Intervalo",IF(BR299&lt;1,"Produção","")))</f>
        <v/>
      </c>
      <c r="BQ299" s="13" t="str">
        <f t="shared" si="30"/>
        <v>*</v>
      </c>
      <c r="BR299" s="20" t="str">
        <f t="shared" si="31"/>
        <v>*</v>
      </c>
      <c r="BS299" s="247" t="str">
        <f t="shared" si="32"/>
        <v/>
      </c>
      <c r="BT299" s="8" t="str">
        <f>IF(BN299="","",SUBSTITUTE(BM299," ","")&amp;SUBSTITUTE(BN299," ",""))</f>
        <v/>
      </c>
    </row>
    <row r="300" spans="1:72">
      <c r="A300" s="49" t="str">
        <f t="shared" si="29"/>
        <v/>
      </c>
      <c r="B300" s="153"/>
      <c r="C300" s="154" t="str">
        <f>IF(BS_CONTROLE[[#This Row],[DATA]]="","",WEEKNUM(BS_CONTROLE[[#This Row],[DATA]]))</f>
        <v/>
      </c>
      <c r="D300" s="155"/>
      <c r="E300" s="237">
        <v>291</v>
      </c>
      <c r="F300" s="140"/>
      <c r="G300" s="175" t="str">
        <f>IF(D300="","*",VLOOKUP(F300,BS_ATIVIDADE[#Data],3,FALSE))</f>
        <v>*</v>
      </c>
      <c r="H300" s="198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3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0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3" t="str">
        <f>IF(AND(BQ300&lt;1,BR300&lt;1),"Produção e Intervalo",IF(BQ300&lt;1,"Intervalo",IF(BR300&lt;1,"Produção","")))</f>
        <v/>
      </c>
      <c r="BQ300" s="13" t="str">
        <f t="shared" si="30"/>
        <v>*</v>
      </c>
      <c r="BR300" s="20" t="str">
        <f t="shared" si="31"/>
        <v>*</v>
      </c>
      <c r="BS300" s="247" t="str">
        <f t="shared" si="32"/>
        <v/>
      </c>
      <c r="BT300" s="8" t="str">
        <f>IF(BN300="","",SUBSTITUTE(BM300," ","")&amp;SUBSTITUTE(BN300," ",""))</f>
        <v/>
      </c>
    </row>
    <row r="301" spans="1:72">
      <c r="A301" s="49" t="str">
        <f t="shared" si="29"/>
        <v/>
      </c>
      <c r="B301" s="153"/>
      <c r="C301" s="154" t="str">
        <f>IF(BS_CONTROLE[[#This Row],[DATA]]="","",WEEKNUM(BS_CONTROLE[[#This Row],[DATA]]))</f>
        <v/>
      </c>
      <c r="D301" s="159"/>
      <c r="E301" s="237">
        <v>292</v>
      </c>
      <c r="F301" s="225"/>
      <c r="G301" s="175" t="str">
        <f>IF(D301="","*",VLOOKUP(F301,BS_ATIVIDADE[#Data],3,FALSE))</f>
        <v>*</v>
      </c>
      <c r="H301" s="198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5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3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0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3" t="str">
        <f>IF(AND(BQ301&lt;1,BR301&lt;1),"Produção e Intervalo",IF(BQ301&lt;1,"Intervalo",IF(BR301&lt;1,"Produção","")))</f>
        <v/>
      </c>
      <c r="BQ301" s="13" t="str">
        <f t="shared" si="30"/>
        <v>*</v>
      </c>
      <c r="BR301" s="20" t="str">
        <f t="shared" si="31"/>
        <v>*</v>
      </c>
      <c r="BS301" s="247" t="str">
        <f t="shared" si="32"/>
        <v/>
      </c>
      <c r="BT301" s="8" t="str">
        <f>IF(BN301="","",SUBSTITUTE(BM301," ","")&amp;SUBSTITUTE(BN301," ",""))</f>
        <v/>
      </c>
    </row>
    <row r="302" spans="1:72">
      <c r="A302" s="49" t="str">
        <f t="shared" si="29"/>
        <v/>
      </c>
      <c r="B302" s="153"/>
      <c r="C302" s="154" t="str">
        <f>IF(BS_CONTROLE[[#This Row],[DATA]]="","",WEEKNUM(BS_CONTROLE[[#This Row],[DATA]]))</f>
        <v/>
      </c>
      <c r="D302" s="159"/>
      <c r="E302" s="238">
        <v>293</v>
      </c>
      <c r="F302" s="225"/>
      <c r="G302" s="175" t="str">
        <f>IF(D302="","*",VLOOKUP(F302,BS_ATIVIDADE[#Data],3,FALSE))</f>
        <v>*</v>
      </c>
      <c r="H302" s="198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3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0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3" t="str">
        <f>IF(AND(BQ302&lt;1,BR302&lt;1),"Produção e Intervalo",IF(BQ302&lt;1,"Intervalo",IF(BR302&lt;1,"Produção","")))</f>
        <v/>
      </c>
      <c r="BQ302" s="13" t="str">
        <f t="shared" si="30"/>
        <v>*</v>
      </c>
      <c r="BR302" s="20" t="str">
        <f t="shared" si="31"/>
        <v>*</v>
      </c>
      <c r="BS302" s="247" t="str">
        <f t="shared" si="32"/>
        <v/>
      </c>
      <c r="BT302" s="8" t="str">
        <f>IF(BN302="","",SUBSTITUTE(BM302," ","")&amp;SUBSTITUTE(BN302," ",""))</f>
        <v/>
      </c>
    </row>
    <row r="303" spans="1:72">
      <c r="A303" s="49" t="str">
        <f t="shared" si="29"/>
        <v/>
      </c>
      <c r="B303" s="153"/>
      <c r="C303" s="154" t="str">
        <f>IF(BS_CONTROLE[[#This Row],[DATA]]="","",WEEKNUM(BS_CONTROLE[[#This Row],[DATA]]))</f>
        <v/>
      </c>
      <c r="D303" s="159"/>
      <c r="E303" s="237">
        <v>294</v>
      </c>
      <c r="F303" s="225"/>
      <c r="G303" s="175" t="str">
        <f>IF(D303="","*",VLOOKUP(F303,BS_ATIVIDADE[#Data],3,FALSE))</f>
        <v>*</v>
      </c>
      <c r="H303" s="198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3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0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3" t="str">
        <f>IF(AND(BQ303&lt;1,BR303&lt;1),"Produção e Intervalo",IF(BQ303&lt;1,"Intervalo",IF(BR303&lt;1,"Produção","")))</f>
        <v/>
      </c>
      <c r="BQ303" s="13" t="str">
        <f t="shared" si="30"/>
        <v>*</v>
      </c>
      <c r="BR303" s="20" t="str">
        <f t="shared" si="31"/>
        <v>*</v>
      </c>
      <c r="BS303" s="247" t="str">
        <f t="shared" si="32"/>
        <v/>
      </c>
      <c r="BT303" s="8" t="str">
        <f>IF(BN303="","",SUBSTITUTE(BM303," ","")&amp;SUBSTITUTE(BN303," ",""))</f>
        <v/>
      </c>
    </row>
    <row r="304" spans="1:72">
      <c r="A304" s="49" t="str">
        <f t="shared" si="29"/>
        <v/>
      </c>
      <c r="B304" s="153"/>
      <c r="C304" s="154" t="str">
        <f>IF(BS_CONTROLE[[#This Row],[DATA]]="","",WEEKNUM(BS_CONTROLE[[#This Row],[DATA]]))</f>
        <v/>
      </c>
      <c r="D304" s="159"/>
      <c r="E304" s="237">
        <v>295</v>
      </c>
      <c r="F304" s="225"/>
      <c r="G304" s="175" t="str">
        <f>IF(D304="","*",VLOOKUP(F304,BS_ATIVIDADE[#Data],3,FALSE))</f>
        <v>*</v>
      </c>
      <c r="H304" s="198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3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0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3" t="str">
        <f>IF(AND(BQ304&lt;1,BR304&lt;1),"Produção e Intervalo",IF(BQ304&lt;1,"Intervalo",IF(BR304&lt;1,"Produção","")))</f>
        <v/>
      </c>
      <c r="BQ304" s="13" t="str">
        <f t="shared" si="30"/>
        <v>*</v>
      </c>
      <c r="BR304" s="20" t="str">
        <f t="shared" si="31"/>
        <v>*</v>
      </c>
      <c r="BS304" s="247" t="str">
        <f t="shared" si="32"/>
        <v/>
      </c>
      <c r="BT304" s="8" t="str">
        <f>IF(BN304="","",SUBSTITUTE(BM304," ","")&amp;SUBSTITUTE(BN304," ",""))</f>
        <v/>
      </c>
    </row>
    <row r="305" spans="1:72">
      <c r="A305" s="49" t="str">
        <f t="shared" si="29"/>
        <v/>
      </c>
      <c r="B305" s="153"/>
      <c r="C305" s="154" t="str">
        <f>IF(BS_CONTROLE[[#This Row],[DATA]]="","",WEEKNUM(BS_CONTROLE[[#This Row],[DATA]]))</f>
        <v/>
      </c>
      <c r="D305" s="159"/>
      <c r="E305" s="237">
        <v>296</v>
      </c>
      <c r="F305" s="225"/>
      <c r="G305" s="175" t="str">
        <f>IF(D305="","*",VLOOKUP(F305,BS_ATIVIDADE[#Data],3,FALSE))</f>
        <v>*</v>
      </c>
      <c r="H305" s="198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3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0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3" t="str">
        <f>IF(AND(BQ305&lt;1,BR305&lt;1),"Produção e Intervalo",IF(BQ305&lt;1,"Intervalo",IF(BR305&lt;1,"Produção","")))</f>
        <v/>
      </c>
      <c r="BQ305" s="13" t="str">
        <f t="shared" si="30"/>
        <v>*</v>
      </c>
      <c r="BR305" s="20" t="str">
        <f t="shared" si="31"/>
        <v>*</v>
      </c>
      <c r="BS305" s="247" t="str">
        <f t="shared" si="32"/>
        <v/>
      </c>
      <c r="BT305" s="8" t="str">
        <f>IF(BN305="","",SUBSTITUTE(BM305," ","")&amp;SUBSTITUTE(BN305," ",""))</f>
        <v/>
      </c>
    </row>
    <row r="306" spans="1:72">
      <c r="A306" s="49" t="str">
        <f t="shared" si="29"/>
        <v/>
      </c>
      <c r="B306" s="153"/>
      <c r="C306" s="154" t="str">
        <f>IF(BS_CONTROLE[[#This Row],[DATA]]="","",WEEKNUM(BS_CONTROLE[[#This Row],[DATA]]))</f>
        <v/>
      </c>
      <c r="D306" s="159"/>
      <c r="E306" s="237">
        <v>297</v>
      </c>
      <c r="F306" s="225"/>
      <c r="G306" s="175" t="str">
        <f>IF(D306="","*",VLOOKUP(F306,BS_ATIVIDADE[#Data],3,FALSE))</f>
        <v>*</v>
      </c>
      <c r="H306" s="198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3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0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3" t="str">
        <f>IF(AND(BQ306&lt;1,BR306&lt;1),"Produção e Intervalo",IF(BQ306&lt;1,"Intervalo",IF(BR306&lt;1,"Produção","")))</f>
        <v/>
      </c>
      <c r="BQ306" s="13" t="str">
        <f t="shared" si="30"/>
        <v>*</v>
      </c>
      <c r="BR306" s="20" t="str">
        <f t="shared" si="31"/>
        <v>*</v>
      </c>
      <c r="BS306" s="247" t="str">
        <f t="shared" si="32"/>
        <v/>
      </c>
      <c r="BT306" s="8" t="str">
        <f>IF(BN306="","",SUBSTITUTE(BM306," ","")&amp;SUBSTITUTE(BN306," ",""))</f>
        <v/>
      </c>
    </row>
    <row r="307" spans="1:72">
      <c r="A307" s="49" t="str">
        <f t="shared" si="29"/>
        <v/>
      </c>
      <c r="B307" s="153"/>
      <c r="C307" s="154" t="str">
        <f>IF(BS_CONTROLE[[#This Row],[DATA]]="","",WEEKNUM(BS_CONTROLE[[#This Row],[DATA]]))</f>
        <v/>
      </c>
      <c r="D307" s="155"/>
      <c r="E307" s="237">
        <v>298</v>
      </c>
      <c r="F307" s="140"/>
      <c r="G307" s="175" t="str">
        <f>IF(D307="","*",VLOOKUP(F307,BS_ATIVIDADE[#Data],3,FALSE))</f>
        <v>*</v>
      </c>
      <c r="H307" s="198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3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0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3" t="str">
        <f>IF(AND(BQ307&lt;1,BR307&lt;1),"Produção e Intervalo",IF(BQ307&lt;1,"Intervalo",IF(BR307&lt;1,"Produção","")))</f>
        <v/>
      </c>
      <c r="BQ307" s="13" t="str">
        <f t="shared" si="30"/>
        <v>*</v>
      </c>
      <c r="BR307" s="20" t="str">
        <f t="shared" si="31"/>
        <v>*</v>
      </c>
      <c r="BS307" s="247" t="str">
        <f t="shared" si="32"/>
        <v/>
      </c>
      <c r="BT307" s="8" t="str">
        <f>IF(BN307="","",SUBSTITUTE(BM307," ","")&amp;SUBSTITUTE(BN307," ",""))</f>
        <v/>
      </c>
    </row>
    <row r="308" spans="1:72">
      <c r="A308" s="49" t="str">
        <f t="shared" si="29"/>
        <v/>
      </c>
      <c r="B308" s="153"/>
      <c r="C308" s="154" t="str">
        <f>IF(BS_CONTROLE[[#This Row],[DATA]]="","",WEEKNUM(BS_CONTROLE[[#This Row],[DATA]]))</f>
        <v/>
      </c>
      <c r="D308" s="155"/>
      <c r="E308" s="237">
        <v>299</v>
      </c>
      <c r="F308" s="225"/>
      <c r="G308" s="175" t="str">
        <f>IF(D308="","*",VLOOKUP(F308,BS_ATIVIDADE[#Data],3,FALSE))</f>
        <v>*</v>
      </c>
      <c r="H308" s="198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3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0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3" t="str">
        <f>IF(AND(BQ308&lt;1,BR308&lt;1),"Produção e Intervalo",IF(BQ308&lt;1,"Intervalo",IF(BR308&lt;1,"Produção","")))</f>
        <v/>
      </c>
      <c r="BQ308" s="13" t="str">
        <f t="shared" si="30"/>
        <v>*</v>
      </c>
      <c r="BR308" s="20" t="str">
        <f t="shared" si="31"/>
        <v>*</v>
      </c>
      <c r="BS308" s="247" t="str">
        <f t="shared" si="32"/>
        <v/>
      </c>
      <c r="BT308" s="8" t="str">
        <f>IF(BN308="","",SUBSTITUTE(BM308," ","")&amp;SUBSTITUTE(BN308," ",""))</f>
        <v/>
      </c>
    </row>
    <row r="309" spans="1:72">
      <c r="A309" s="49" t="str">
        <f t="shared" si="29"/>
        <v/>
      </c>
      <c r="B309" s="153"/>
      <c r="C309" s="154" t="str">
        <f>IF(BS_CONTROLE[[#This Row],[DATA]]="","",WEEKNUM(BS_CONTROLE[[#This Row],[DATA]]))</f>
        <v/>
      </c>
      <c r="D309" s="155"/>
      <c r="E309" s="237">
        <v>300</v>
      </c>
      <c r="F309" s="140"/>
      <c r="G309" s="175" t="str">
        <f>IF(D309="","*",VLOOKUP(F309,BS_ATIVIDADE[#Data],3,FALSE))</f>
        <v>*</v>
      </c>
      <c r="H309" s="198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3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0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3" t="str">
        <f>IF(AND(BQ309&lt;1,BR309&lt;1),"Produção e Intervalo",IF(BQ309&lt;1,"Intervalo",IF(BR309&lt;1,"Produção","")))</f>
        <v/>
      </c>
      <c r="BQ309" s="13" t="str">
        <f t="shared" si="30"/>
        <v>*</v>
      </c>
      <c r="BR309" s="20" t="str">
        <f t="shared" si="31"/>
        <v>*</v>
      </c>
      <c r="BS309" s="247" t="str">
        <f t="shared" si="32"/>
        <v/>
      </c>
      <c r="BT309" s="8" t="str">
        <f>IF(BN309="","",SUBSTITUTE(BM309," ","")&amp;SUBSTITUTE(BN309," ",""))</f>
        <v/>
      </c>
    </row>
    <row r="310" spans="1:72">
      <c r="A310" s="49" t="str">
        <f t="shared" si="29"/>
        <v/>
      </c>
      <c r="B310" s="153"/>
      <c r="C310" s="154" t="str">
        <f>IF(BS_CONTROLE[[#This Row],[DATA]]="","",WEEKNUM(BS_CONTROLE[[#This Row],[DATA]]))</f>
        <v/>
      </c>
      <c r="D310" s="155"/>
      <c r="E310" s="237">
        <v>301</v>
      </c>
      <c r="F310" s="140"/>
      <c r="G310" s="175" t="str">
        <f>IF(D310="","*",VLOOKUP(F310,BS_ATIVIDADE[#Data],3,FALSE))</f>
        <v>*</v>
      </c>
      <c r="H310" s="198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3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0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3" t="str">
        <f>IF(AND(BQ310&lt;1,BR310&lt;1),"Produção e Intervalo",IF(BQ310&lt;1,"Intervalo",IF(BR310&lt;1,"Produção","")))</f>
        <v/>
      </c>
      <c r="BQ310" s="13" t="str">
        <f t="shared" si="30"/>
        <v>*</v>
      </c>
      <c r="BR310" s="20" t="str">
        <f t="shared" si="31"/>
        <v>*</v>
      </c>
      <c r="BS310" s="247" t="str">
        <f t="shared" si="32"/>
        <v/>
      </c>
      <c r="BT310" s="8" t="str">
        <f>IF(BN310="","",SUBSTITUTE(BM310," ","")&amp;SUBSTITUTE(BN310," ",""))</f>
        <v/>
      </c>
    </row>
    <row r="311" spans="1:72">
      <c r="A311" s="49" t="str">
        <f t="shared" si="29"/>
        <v/>
      </c>
      <c r="B311" s="153"/>
      <c r="C311" s="154" t="str">
        <f>IF(BS_CONTROLE[[#This Row],[DATA]]="","",WEEKNUM(BS_CONTROLE[[#This Row],[DATA]]))</f>
        <v/>
      </c>
      <c r="D311" s="155"/>
      <c r="E311" s="237">
        <v>302</v>
      </c>
      <c r="F311" s="140"/>
      <c r="G311" s="175" t="str">
        <f>IF(D311="","*",VLOOKUP(F311,BS_ATIVIDADE[#Data],3,FALSE))</f>
        <v>*</v>
      </c>
      <c r="H311" s="198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3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0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3" t="str">
        <f>IF(AND(BQ311&lt;1,BR311&lt;1),"Produção e Intervalo",IF(BQ311&lt;1,"Intervalo",IF(BR311&lt;1,"Produção","")))</f>
        <v/>
      </c>
      <c r="BQ311" s="13" t="str">
        <f t="shared" si="30"/>
        <v>*</v>
      </c>
      <c r="BR311" s="20" t="str">
        <f t="shared" si="31"/>
        <v>*</v>
      </c>
      <c r="BS311" s="247" t="str">
        <f t="shared" si="32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9"/>
        <v/>
      </c>
      <c r="B312" s="153"/>
      <c r="C312" s="154" t="str">
        <f>IF(BS_CONTROLE[[#This Row],[DATA]]="","",WEEKNUM(BS_CONTROLE[[#This Row],[DATA]]))</f>
        <v/>
      </c>
      <c r="D312" s="155"/>
      <c r="E312" s="237">
        <v>303</v>
      </c>
      <c r="F312" s="140"/>
      <c r="G312" s="175" t="str">
        <f>IF(D312="","*",VLOOKUP(F312,BS_ATIVIDADE[#Data],3,FALSE))</f>
        <v>*</v>
      </c>
      <c r="H312" s="198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3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0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3" t="str">
        <f>IF(AND(BQ312&lt;1,BR312&lt;1),"Produção e Intervalo",IF(BQ312&lt;1,"Intervalo",IF(BR312&lt;1,"Produção","")))</f>
        <v/>
      </c>
      <c r="BQ312" s="13" t="str">
        <f t="shared" si="30"/>
        <v>*</v>
      </c>
      <c r="BR312" s="20" t="str">
        <f t="shared" si="31"/>
        <v>*</v>
      </c>
      <c r="BS312" s="247" t="str">
        <f t="shared" si="32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9"/>
        <v/>
      </c>
      <c r="B313" s="153"/>
      <c r="C313" s="154" t="str">
        <f>IF(BS_CONTROLE[[#This Row],[DATA]]="","",WEEKNUM(BS_CONTROLE[[#This Row],[DATA]]))</f>
        <v/>
      </c>
      <c r="D313" s="155"/>
      <c r="E313" s="237">
        <v>304</v>
      </c>
      <c r="F313" s="140"/>
      <c r="G313" s="175" t="str">
        <f>IF(D313="","*",VLOOKUP(F313,BS_ATIVIDADE[#Data],3,FALSE))</f>
        <v>*</v>
      </c>
      <c r="H313" s="198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3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0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3" t="str">
        <f>IF(AND(BQ313&lt;1,BR313&lt;1),"Produção e Intervalo",IF(BQ313&lt;1,"Intervalo",IF(BR313&lt;1,"Produção","")))</f>
        <v/>
      </c>
      <c r="BQ313" s="13" t="str">
        <f t="shared" si="30"/>
        <v>*</v>
      </c>
      <c r="BR313" s="20" t="str">
        <f t="shared" si="31"/>
        <v>*</v>
      </c>
      <c r="BS313" s="247" t="str">
        <f t="shared" si="32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9"/>
        <v/>
      </c>
      <c r="B314" s="153"/>
      <c r="C314" s="154" t="str">
        <f>IF(BS_CONTROLE[[#This Row],[DATA]]="","",WEEKNUM(BS_CONTROLE[[#This Row],[DATA]]))</f>
        <v/>
      </c>
      <c r="D314" s="155"/>
      <c r="E314" s="238">
        <v>305</v>
      </c>
      <c r="F314" s="140"/>
      <c r="G314" s="175" t="str">
        <f>IF(D314="","*",VLOOKUP(F314,BS_ATIVIDADE[#Data],3,FALSE))</f>
        <v>*</v>
      </c>
      <c r="H314" s="198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3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0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3" t="str">
        <f>IF(AND(BQ314&lt;1,BR314&lt;1),"Produção e Intervalo",IF(BQ314&lt;1,"Intervalo",IF(BR314&lt;1,"Produção","")))</f>
        <v/>
      </c>
      <c r="BQ314" s="13" t="str">
        <f t="shared" si="30"/>
        <v>*</v>
      </c>
      <c r="BR314" s="20" t="str">
        <f t="shared" si="31"/>
        <v>*</v>
      </c>
      <c r="BS314" s="247" t="str">
        <f t="shared" si="32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9"/>
        <v/>
      </c>
      <c r="B315" s="153"/>
      <c r="C315" s="154" t="str">
        <f>IF(BS_CONTROLE[[#This Row],[DATA]]="","",WEEKNUM(BS_CONTROLE[[#This Row],[DATA]]))</f>
        <v/>
      </c>
      <c r="D315" s="155"/>
      <c r="E315" s="237">
        <v>306</v>
      </c>
      <c r="F315" s="140"/>
      <c r="G315" s="175" t="str">
        <f>IF(D315="","*",VLOOKUP(F315,BS_ATIVIDADE[#Data],3,FALSE))</f>
        <v>*</v>
      </c>
      <c r="H315" s="198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3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0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3" t="str">
        <f>IF(AND(BQ315&lt;1,BR315&lt;1),"Produção e Intervalo",IF(BQ315&lt;1,"Intervalo",IF(BR315&lt;1,"Produção","")))</f>
        <v/>
      </c>
      <c r="BQ315" s="13" t="str">
        <f t="shared" si="30"/>
        <v>*</v>
      </c>
      <c r="BR315" s="20" t="str">
        <f t="shared" si="31"/>
        <v>*</v>
      </c>
      <c r="BS315" s="247" t="str">
        <f t="shared" si="32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9"/>
        <v/>
      </c>
      <c r="B316" s="153"/>
      <c r="C316" s="154" t="str">
        <f>IF(BS_CONTROLE[[#This Row],[DATA]]="","",WEEKNUM(BS_CONTROLE[[#This Row],[DATA]]))</f>
        <v/>
      </c>
      <c r="D316" s="155"/>
      <c r="E316" s="237">
        <v>307</v>
      </c>
      <c r="F316" s="140"/>
      <c r="G316" s="175" t="str">
        <f>IF(D316="","*",VLOOKUP(F316,BS_ATIVIDADE[#Data],3,FALSE))</f>
        <v>*</v>
      </c>
      <c r="H316" s="198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3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0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3" t="str">
        <f>IF(AND(BQ316&lt;1,BR316&lt;1),"Produção e Intervalo",IF(BQ316&lt;1,"Intervalo",IF(BR316&lt;1,"Produção","")))</f>
        <v/>
      </c>
      <c r="BQ316" s="13" t="str">
        <f t="shared" si="30"/>
        <v>*</v>
      </c>
      <c r="BR316" s="20" t="str">
        <f t="shared" si="31"/>
        <v>*</v>
      </c>
      <c r="BS316" s="247" t="str">
        <f t="shared" si="32"/>
        <v/>
      </c>
      <c r="BT316" s="8" t="str">
        <f>IF(BN316="","",SUBSTITUTE(BM316," ","")&amp;SUBSTITUTE(BN316," ",""))</f>
        <v/>
      </c>
    </row>
    <row r="317" spans="1:72">
      <c r="A317" s="49" t="str">
        <f t="shared" si="29"/>
        <v/>
      </c>
      <c r="B317" s="153"/>
      <c r="C317" s="154" t="str">
        <f>IF(BS_CONTROLE[[#This Row],[DATA]]="","",WEEKNUM(BS_CONTROLE[[#This Row],[DATA]]))</f>
        <v/>
      </c>
      <c r="D317" s="155"/>
      <c r="E317" s="237">
        <v>308</v>
      </c>
      <c r="F317" s="140"/>
      <c r="G317" s="175" t="str">
        <f>IF(D317="","*",VLOOKUP(F317,BS_ATIVIDADE[#Data],3,FALSE))</f>
        <v>*</v>
      </c>
      <c r="H317" s="198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3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0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3" t="str">
        <f>IF(AND(BQ317&lt;1,BR317&lt;1),"Produção e Intervalo",IF(BQ317&lt;1,"Intervalo",IF(BR317&lt;1,"Produção","")))</f>
        <v/>
      </c>
      <c r="BQ317" s="13" t="str">
        <f t="shared" si="30"/>
        <v>*</v>
      </c>
      <c r="BR317" s="20" t="str">
        <f t="shared" si="31"/>
        <v>*</v>
      </c>
      <c r="BS317" s="247" t="str">
        <f t="shared" si="32"/>
        <v/>
      </c>
      <c r="BT317" s="8" t="str">
        <f>IF(BN317="","",SUBSTITUTE(BM317," ","")&amp;SUBSTITUTE(BN317," ",""))</f>
        <v/>
      </c>
    </row>
    <row r="318" spans="1:72">
      <c r="A318" s="49" t="str">
        <f t="shared" si="29"/>
        <v/>
      </c>
      <c r="B318" s="153"/>
      <c r="C318" s="154" t="str">
        <f>IF(BS_CONTROLE[[#This Row],[DATA]]="","",WEEKNUM(BS_CONTROLE[[#This Row],[DATA]]))</f>
        <v/>
      </c>
      <c r="D318" s="155"/>
      <c r="E318" s="237">
        <v>309</v>
      </c>
      <c r="F318" s="140"/>
      <c r="G318" s="175" t="str">
        <f>IF(D318="","*",VLOOKUP(F318,BS_ATIVIDADE[#Data],3,FALSE))</f>
        <v>*</v>
      </c>
      <c r="H318" s="198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3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0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3" t="str">
        <f>IF(AND(BQ318&lt;1,BR318&lt;1),"Produção e Intervalo",IF(BQ318&lt;1,"Intervalo",IF(BR318&lt;1,"Produção","")))</f>
        <v/>
      </c>
      <c r="BQ318" s="13" t="str">
        <f t="shared" si="30"/>
        <v>*</v>
      </c>
      <c r="BR318" s="20" t="str">
        <f t="shared" si="31"/>
        <v>*</v>
      </c>
      <c r="BS318" s="247" t="str">
        <f t="shared" si="32"/>
        <v/>
      </c>
      <c r="BT318" s="8" t="str">
        <f>IF(BN318="","",SUBSTITUTE(BM318," ","")&amp;SUBSTITUTE(BN318," ",""))</f>
        <v/>
      </c>
    </row>
    <row r="319" spans="1:72">
      <c r="A319" s="49" t="str">
        <f t="shared" si="29"/>
        <v/>
      </c>
      <c r="B319" s="153"/>
      <c r="C319" s="154" t="str">
        <f>IF(BS_CONTROLE[[#This Row],[DATA]]="","",WEEKNUM(BS_CONTROLE[[#This Row],[DATA]]))</f>
        <v/>
      </c>
      <c r="D319" s="155"/>
      <c r="E319" s="237">
        <v>310</v>
      </c>
      <c r="F319" s="140"/>
      <c r="G319" s="175" t="str">
        <f>IF(D319="","*",VLOOKUP(F319,BS_ATIVIDADE[#Data],3,FALSE))</f>
        <v>*</v>
      </c>
      <c r="H319" s="198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3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0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3" t="str">
        <f>IF(AND(BQ319&lt;1,BR319&lt;1),"Produção e Intervalo",IF(BQ319&lt;1,"Intervalo",IF(BR319&lt;1,"Produção","")))</f>
        <v/>
      </c>
      <c r="BQ319" s="13" t="str">
        <f t="shared" si="30"/>
        <v>*</v>
      </c>
      <c r="BR319" s="20" t="str">
        <f t="shared" si="31"/>
        <v>*</v>
      </c>
      <c r="BS319" s="247" t="str">
        <f t="shared" si="32"/>
        <v/>
      </c>
      <c r="BT319" s="8" t="str">
        <f>IF(BN319="","",SUBSTITUTE(BM319," ","")&amp;SUBSTITUTE(BN319," ",""))</f>
        <v/>
      </c>
    </row>
    <row r="320" spans="1:72">
      <c r="A320" s="49" t="str">
        <f t="shared" si="29"/>
        <v/>
      </c>
      <c r="B320" s="153"/>
      <c r="C320" s="154" t="str">
        <f>IF(BS_CONTROLE[[#This Row],[DATA]]="","",WEEKNUM(BS_CONTROLE[[#This Row],[DATA]]))</f>
        <v/>
      </c>
      <c r="D320" s="155"/>
      <c r="E320" s="237">
        <v>311</v>
      </c>
      <c r="F320" s="140"/>
      <c r="G320" s="175" t="str">
        <f>IF(D320="","*",VLOOKUP(F320,BS_ATIVIDADE[#Data],3,FALSE))</f>
        <v>*</v>
      </c>
      <c r="H320" s="198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3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0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3" t="str">
        <f>IF(AND(BQ320&lt;1,BR320&lt;1),"Produção e Intervalo",IF(BQ320&lt;1,"Intervalo",IF(BR320&lt;1,"Produção","")))</f>
        <v/>
      </c>
      <c r="BQ320" s="13" t="str">
        <f t="shared" si="30"/>
        <v>*</v>
      </c>
      <c r="BR320" s="20" t="str">
        <f t="shared" si="31"/>
        <v>*</v>
      </c>
      <c r="BS320" s="247" t="str">
        <f t="shared" si="32"/>
        <v/>
      </c>
      <c r="BT320" s="8" t="str">
        <f>IF(BN320="","",SUBSTITUTE(BM320," ","")&amp;SUBSTITUTE(BN320," ",""))</f>
        <v/>
      </c>
    </row>
    <row r="321" spans="1:72">
      <c r="A321" s="49" t="str">
        <f t="shared" si="29"/>
        <v/>
      </c>
      <c r="B321" s="153"/>
      <c r="C321" s="154" t="str">
        <f>IF(BS_CONTROLE[[#This Row],[DATA]]="","",WEEKNUM(BS_CONTROLE[[#This Row],[DATA]]))</f>
        <v/>
      </c>
      <c r="D321" s="155"/>
      <c r="E321" s="237">
        <v>312</v>
      </c>
      <c r="F321" s="140"/>
      <c r="G321" s="175" t="str">
        <f>IF(D321="","*",VLOOKUP(F321,BS_ATIVIDADE[#Data],3,FALSE))</f>
        <v>*</v>
      </c>
      <c r="H321" s="198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3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0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3" t="str">
        <f>IF(AND(BQ321&lt;1,BR321&lt;1),"Produção e Intervalo",IF(BQ321&lt;1,"Intervalo",IF(BR321&lt;1,"Produção","")))</f>
        <v/>
      </c>
      <c r="BQ321" s="13" t="str">
        <f t="shared" si="30"/>
        <v>*</v>
      </c>
      <c r="BR321" s="20" t="str">
        <f t="shared" si="31"/>
        <v>*</v>
      </c>
      <c r="BS321" s="247" t="str">
        <f t="shared" si="32"/>
        <v/>
      </c>
      <c r="BT321" s="8" t="str">
        <f>IF(BN321="","",SUBSTITUTE(BM321," ","")&amp;SUBSTITUTE(BN321," ",""))</f>
        <v/>
      </c>
    </row>
    <row r="322" spans="1:72">
      <c r="A322" s="49" t="str">
        <f t="shared" si="29"/>
        <v/>
      </c>
      <c r="B322" s="153"/>
      <c r="C322" s="154" t="str">
        <f>IF(BS_CONTROLE[[#This Row],[DATA]]="","",WEEKNUM(BS_CONTROLE[[#This Row],[DATA]]))</f>
        <v/>
      </c>
      <c r="D322" s="155"/>
      <c r="E322" s="237">
        <v>313</v>
      </c>
      <c r="F322" s="140"/>
      <c r="G322" s="175" t="str">
        <f>IF(D322="","*",VLOOKUP(F322,BS_ATIVIDADE[#Data],3,FALSE))</f>
        <v>*</v>
      </c>
      <c r="H322" s="198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3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0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3" t="str">
        <f>IF(AND(BQ322&lt;1,BR322&lt;1),"Produção e Intervalo",IF(BQ322&lt;1,"Intervalo",IF(BR322&lt;1,"Produção","")))</f>
        <v/>
      </c>
      <c r="BQ322" s="13" t="str">
        <f t="shared" si="30"/>
        <v>*</v>
      </c>
      <c r="BR322" s="20" t="str">
        <f t="shared" si="31"/>
        <v>*</v>
      </c>
      <c r="BS322" s="247" t="str">
        <f t="shared" si="32"/>
        <v/>
      </c>
      <c r="BT322" s="8" t="str">
        <f>IF(BN322="","",SUBSTITUTE(BM322," ","")&amp;SUBSTITUTE(BN322," ",""))</f>
        <v/>
      </c>
    </row>
    <row r="323" spans="1:72">
      <c r="A323" s="49" t="str">
        <f t="shared" si="29"/>
        <v/>
      </c>
      <c r="B323" s="153"/>
      <c r="C323" s="154" t="str">
        <f>IF(BS_CONTROLE[[#This Row],[DATA]]="","",WEEKNUM(BS_CONTROLE[[#This Row],[DATA]]))</f>
        <v/>
      </c>
      <c r="D323" s="155"/>
      <c r="E323" s="237">
        <v>314</v>
      </c>
      <c r="F323" s="140"/>
      <c r="G323" s="175" t="str">
        <f>IF(D323="","*",VLOOKUP(F323,BS_ATIVIDADE[#Data],3,FALSE))</f>
        <v>*</v>
      </c>
      <c r="H323" s="198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3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0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3" t="str">
        <f>IF(AND(BQ323&lt;1,BR323&lt;1),"Produção e Intervalo",IF(BQ323&lt;1,"Intervalo",IF(BR323&lt;1,"Produção","")))</f>
        <v/>
      </c>
      <c r="BQ323" s="13" t="str">
        <f t="shared" si="30"/>
        <v>*</v>
      </c>
      <c r="BR323" s="20" t="str">
        <f t="shared" si="31"/>
        <v>*</v>
      </c>
      <c r="BS323" s="247" t="str">
        <f t="shared" si="32"/>
        <v/>
      </c>
      <c r="BT323" s="8" t="str">
        <f>IF(BN323="","",SUBSTITUTE(BM323," ","")&amp;SUBSTITUTE(BN323," ",""))</f>
        <v/>
      </c>
    </row>
    <row r="324" spans="1:72">
      <c r="A324" s="49" t="str">
        <f t="shared" si="29"/>
        <v/>
      </c>
      <c r="B324" s="153"/>
      <c r="C324" s="154" t="str">
        <f>IF(BS_CONTROLE[[#This Row],[DATA]]="","",WEEKNUM(BS_CONTROLE[[#This Row],[DATA]]))</f>
        <v/>
      </c>
      <c r="D324" s="155"/>
      <c r="E324" s="237">
        <v>315</v>
      </c>
      <c r="F324" s="140"/>
      <c r="G324" s="175" t="str">
        <f>IF(D324="","*",VLOOKUP(F324,BS_ATIVIDADE[#Data],3,FALSE))</f>
        <v>*</v>
      </c>
      <c r="H324" s="198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3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0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3" t="str">
        <f>IF(AND(BQ324&lt;1,BR324&lt;1),"Produção e Intervalo",IF(BQ324&lt;1,"Intervalo",IF(BR324&lt;1,"Produção","")))</f>
        <v/>
      </c>
      <c r="BQ324" s="13" t="str">
        <f t="shared" si="30"/>
        <v>*</v>
      </c>
      <c r="BR324" s="20" t="str">
        <f t="shared" si="31"/>
        <v>*</v>
      </c>
      <c r="BS324" s="247" t="str">
        <f t="shared" si="32"/>
        <v/>
      </c>
      <c r="BT324" s="8" t="str">
        <f>IF(BN324="","",SUBSTITUTE(BM324," ","")&amp;SUBSTITUTE(BN324," ",""))</f>
        <v/>
      </c>
    </row>
    <row r="325" spans="1:72">
      <c r="A325" s="49" t="str">
        <f t="shared" si="29"/>
        <v/>
      </c>
      <c r="B325" s="153"/>
      <c r="C325" s="154" t="str">
        <f>IF(BS_CONTROLE[[#This Row],[DATA]]="","",WEEKNUM(BS_CONTROLE[[#This Row],[DATA]]))</f>
        <v/>
      </c>
      <c r="D325" s="155"/>
      <c r="E325" s="237">
        <v>316</v>
      </c>
      <c r="F325" s="140"/>
      <c r="G325" s="175" t="str">
        <f>IF(D325="","*",VLOOKUP(F325,BS_ATIVIDADE[#Data],3,FALSE))</f>
        <v>*</v>
      </c>
      <c r="H325" s="198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3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0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3" t="str">
        <f>IF(AND(BQ325&lt;1,BR325&lt;1),"Produção e Intervalo",IF(BQ325&lt;1,"Intervalo",IF(BR325&lt;1,"Produção","")))</f>
        <v/>
      </c>
      <c r="BQ325" s="13" t="str">
        <f t="shared" si="30"/>
        <v>*</v>
      </c>
      <c r="BR325" s="20" t="str">
        <f t="shared" si="31"/>
        <v>*</v>
      </c>
      <c r="BS325" s="247" t="str">
        <f t="shared" si="32"/>
        <v/>
      </c>
      <c r="BT325" s="8" t="str">
        <f>IF(BN325="","",SUBSTITUTE(BM325," ","")&amp;SUBSTITUTE(BN325," ",""))</f>
        <v/>
      </c>
    </row>
    <row r="326" spans="1:72">
      <c r="A326" s="49" t="str">
        <f t="shared" si="29"/>
        <v/>
      </c>
      <c r="B326" s="153"/>
      <c r="C326" s="154" t="str">
        <f>IF(BS_CONTROLE[[#This Row],[DATA]]="","",WEEKNUM(BS_CONTROLE[[#This Row],[DATA]]))</f>
        <v/>
      </c>
      <c r="D326" s="155"/>
      <c r="E326" s="238">
        <v>317</v>
      </c>
      <c r="F326" s="140"/>
      <c r="G326" s="175" t="str">
        <f>IF(D326="","*",VLOOKUP(F326,BS_ATIVIDADE[#Data],3,FALSE))</f>
        <v>*</v>
      </c>
      <c r="H326" s="198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3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0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3" t="str">
        <f>IF(AND(BQ326&lt;1,BR326&lt;1),"Produção e Intervalo",IF(BQ326&lt;1,"Intervalo",IF(BR326&lt;1,"Produção","")))</f>
        <v/>
      </c>
      <c r="BQ326" s="13" t="str">
        <f t="shared" si="30"/>
        <v>*</v>
      </c>
      <c r="BR326" s="20" t="str">
        <f t="shared" si="31"/>
        <v>*</v>
      </c>
      <c r="BS326" s="247" t="str">
        <f t="shared" si="32"/>
        <v/>
      </c>
      <c r="BT326" s="8" t="str">
        <f>IF(BN326="","",SUBSTITUTE(BM326," ","")&amp;SUBSTITUTE(BN326," ",""))</f>
        <v/>
      </c>
    </row>
    <row r="327" spans="1:72">
      <c r="A327" s="49" t="str">
        <f t="shared" si="29"/>
        <v/>
      </c>
      <c r="B327" s="153"/>
      <c r="C327" s="154" t="str">
        <f>IF(BS_CONTROLE[[#This Row],[DATA]]="","",WEEKNUM(BS_CONTROLE[[#This Row],[DATA]]))</f>
        <v/>
      </c>
      <c r="D327" s="155"/>
      <c r="E327" s="237">
        <v>318</v>
      </c>
      <c r="F327" s="140"/>
      <c r="G327" s="175" t="str">
        <f>IF(D327="","*",VLOOKUP(F327,BS_ATIVIDADE[#Data],3,FALSE))</f>
        <v>*</v>
      </c>
      <c r="H327" s="198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3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0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3" t="str">
        <f>IF(AND(BQ327&lt;1,BR327&lt;1),"Produção e Intervalo",IF(BQ327&lt;1,"Intervalo",IF(BR327&lt;1,"Produção","")))</f>
        <v/>
      </c>
      <c r="BQ327" s="13" t="str">
        <f t="shared" si="30"/>
        <v>*</v>
      </c>
      <c r="BR327" s="20" t="str">
        <f t="shared" si="31"/>
        <v>*</v>
      </c>
      <c r="BS327" s="247" t="str">
        <f t="shared" si="32"/>
        <v/>
      </c>
      <c r="BT327" s="8" t="str">
        <f>IF(BN327="","",SUBSTITUTE(BM327," ","")&amp;SUBSTITUTE(BN327," ",""))</f>
        <v/>
      </c>
    </row>
    <row r="328" spans="1:72">
      <c r="A328" s="49" t="str">
        <f t="shared" si="29"/>
        <v/>
      </c>
      <c r="B328" s="153"/>
      <c r="C328" s="154" t="str">
        <f>IF(BS_CONTROLE[[#This Row],[DATA]]="","",WEEKNUM(BS_CONTROLE[[#This Row],[DATA]]))</f>
        <v/>
      </c>
      <c r="D328" s="155"/>
      <c r="E328" s="237">
        <v>319</v>
      </c>
      <c r="F328" s="140"/>
      <c r="G328" s="175" t="str">
        <f>IF(D328="","*",VLOOKUP(F328,BS_ATIVIDADE[#Data],3,FALSE))</f>
        <v>*</v>
      </c>
      <c r="H328" s="198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3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0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3" t="str">
        <f>IF(AND(BQ328&lt;1,BR328&lt;1),"Produção e Intervalo",IF(BQ328&lt;1,"Intervalo",IF(BR328&lt;1,"Produção","")))</f>
        <v/>
      </c>
      <c r="BQ328" s="13" t="str">
        <f t="shared" si="30"/>
        <v>*</v>
      </c>
      <c r="BR328" s="20" t="str">
        <f t="shared" si="31"/>
        <v>*</v>
      </c>
      <c r="BS328" s="247" t="str">
        <f t="shared" si="32"/>
        <v/>
      </c>
      <c r="BT328" s="8" t="str">
        <f>IF(BN328="","",SUBSTITUTE(BM328," ","")&amp;SUBSTITUTE(BN328," ",""))</f>
        <v/>
      </c>
    </row>
    <row r="329" spans="1:72">
      <c r="A329" s="49" t="str">
        <f t="shared" si="29"/>
        <v/>
      </c>
      <c r="B329" s="153"/>
      <c r="C329" s="154" t="str">
        <f>IF(BS_CONTROLE[[#This Row],[DATA]]="","",WEEKNUM(BS_CONTROLE[[#This Row],[DATA]]))</f>
        <v/>
      </c>
      <c r="D329" s="155"/>
      <c r="E329" s="237">
        <v>320</v>
      </c>
      <c r="F329" s="140"/>
      <c r="G329" s="175" t="str">
        <f>IF(D329="","*",VLOOKUP(F329,BS_ATIVIDADE[#Data],3,FALSE))</f>
        <v>*</v>
      </c>
      <c r="H329" s="198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3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0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3" t="str">
        <f>IF(AND(BQ329&lt;1,BR329&lt;1),"Produção e Intervalo",IF(BQ329&lt;1,"Intervalo",IF(BR329&lt;1,"Produção","")))</f>
        <v/>
      </c>
      <c r="BQ329" s="13" t="str">
        <f t="shared" si="30"/>
        <v>*</v>
      </c>
      <c r="BR329" s="20" t="str">
        <f t="shared" si="31"/>
        <v>*</v>
      </c>
      <c r="BS329" s="247" t="str">
        <f t="shared" si="32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4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7">
        <v>321</v>
      </c>
      <c r="F330" s="140"/>
      <c r="G330" s="175" t="str">
        <f>IF(D330="","*",VLOOKUP(F330,BS_ATIVIDADE[#Data],3,FALSE))</f>
        <v>*</v>
      </c>
      <c r="H330" s="198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5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3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0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3" t="str">
        <f>IF(AND(BQ330&lt;1,BR330&lt;1),"Produção e Intervalo",IF(BQ330&lt;1,"Intervalo",IF(BR330&lt;1,"Produção","")))</f>
        <v/>
      </c>
      <c r="BQ330" s="13" t="str">
        <f t="shared" ref="BQ330:BQ393" si="35">IF(OR(B330="",F330=""),"*",AY330/P330)</f>
        <v>*</v>
      </c>
      <c r="BR330" s="20" t="str">
        <f t="shared" ref="BR330:BR393" si="36">IF(OR(B330="",F330=""),"*",BA330/Q330)</f>
        <v>*</v>
      </c>
      <c r="BS330" s="247" t="str">
        <f t="shared" ref="BS330:BS393" si="37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4"/>
        <v/>
      </c>
      <c r="B331" s="153"/>
      <c r="C331" s="154" t="str">
        <f>IF(BS_CONTROLE[[#This Row],[DATA]]="","",WEEKNUM(BS_CONTROLE[[#This Row],[DATA]]))</f>
        <v/>
      </c>
      <c r="D331" s="155"/>
      <c r="E331" s="237">
        <v>322</v>
      </c>
      <c r="F331" s="140"/>
      <c r="G331" s="175" t="str">
        <f>IF(D331="","*",VLOOKUP(F331,BS_ATIVIDADE[#Data],3,FALSE))</f>
        <v>*</v>
      </c>
      <c r="H331" s="198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3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0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3" t="str">
        <f>IF(AND(BQ331&lt;1,BR331&lt;1),"Produção e Intervalo",IF(BQ331&lt;1,"Intervalo",IF(BR331&lt;1,"Produção","")))</f>
        <v/>
      </c>
      <c r="BQ331" s="13" t="str">
        <f t="shared" si="35"/>
        <v>*</v>
      </c>
      <c r="BR331" s="20" t="str">
        <f t="shared" si="36"/>
        <v>*</v>
      </c>
      <c r="BS331" s="247" t="str">
        <f t="shared" si="37"/>
        <v/>
      </c>
      <c r="BT331" s="8" t="str">
        <f>IF(BN331="","",SUBSTITUTE(BM331," ","")&amp;SUBSTITUTE(BN331," ",""))</f>
        <v/>
      </c>
    </row>
    <row r="332" spans="1:72">
      <c r="A332" s="49" t="str">
        <f t="shared" si="34"/>
        <v/>
      </c>
      <c r="B332" s="153"/>
      <c r="C332" s="154" t="str">
        <f>IF(BS_CONTROLE[[#This Row],[DATA]]="","",WEEKNUM(BS_CONTROLE[[#This Row],[DATA]]))</f>
        <v/>
      </c>
      <c r="D332" s="155"/>
      <c r="E332" s="237">
        <v>323</v>
      </c>
      <c r="F332" s="140"/>
      <c r="G332" s="175" t="str">
        <f>IF(D332="","*",VLOOKUP(F332,BS_ATIVIDADE[#Data],3,FALSE))</f>
        <v>*</v>
      </c>
      <c r="H332" s="198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3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0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3" t="str">
        <f>IF(AND(BQ332&lt;1,BR332&lt;1),"Produção e Intervalo",IF(BQ332&lt;1,"Intervalo",IF(BR332&lt;1,"Produção","")))</f>
        <v/>
      </c>
      <c r="BQ332" s="13" t="str">
        <f t="shared" si="35"/>
        <v>*</v>
      </c>
      <c r="BR332" s="20" t="str">
        <f t="shared" si="36"/>
        <v>*</v>
      </c>
      <c r="BS332" s="247" t="str">
        <f t="shared" si="37"/>
        <v/>
      </c>
      <c r="BT332" s="8" t="str">
        <f>IF(BN332="","",SUBSTITUTE(BM332," ","")&amp;SUBSTITUTE(BN332," ",""))</f>
        <v/>
      </c>
    </row>
    <row r="333" spans="1:72">
      <c r="A333" s="49" t="str">
        <f t="shared" si="34"/>
        <v/>
      </c>
      <c r="B333" s="153"/>
      <c r="C333" s="154" t="str">
        <f>IF(BS_CONTROLE[[#This Row],[DATA]]="","",WEEKNUM(BS_CONTROLE[[#This Row],[DATA]]))</f>
        <v/>
      </c>
      <c r="D333" s="159"/>
      <c r="E333" s="237">
        <v>324</v>
      </c>
      <c r="F333" s="225"/>
      <c r="G333" s="175" t="str">
        <f>IF(D333="","*",VLOOKUP(F333,BS_ATIVIDADE[#Data],3,FALSE))</f>
        <v>*</v>
      </c>
      <c r="H333" s="198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3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0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3" t="str">
        <f>IF(AND(BQ333&lt;1,BR333&lt;1),"Produção e Intervalo",IF(BQ333&lt;1,"Intervalo",IF(BR333&lt;1,"Produção","")))</f>
        <v/>
      </c>
      <c r="BQ333" s="13" t="str">
        <f t="shared" si="35"/>
        <v>*</v>
      </c>
      <c r="BR333" s="20" t="str">
        <f t="shared" si="36"/>
        <v>*</v>
      </c>
      <c r="BS333" s="247" t="str">
        <f t="shared" si="37"/>
        <v/>
      </c>
      <c r="BT333" s="8" t="str">
        <f>IF(BN333="","",SUBSTITUTE(BM333," ","")&amp;SUBSTITUTE(BN333," ",""))</f>
        <v/>
      </c>
    </row>
    <row r="334" spans="1:72">
      <c r="A334" s="49" t="str">
        <f t="shared" si="34"/>
        <v/>
      </c>
      <c r="B334" s="153"/>
      <c r="C334" s="154" t="str">
        <f>IF(BS_CONTROLE[[#This Row],[DATA]]="","",WEEKNUM(BS_CONTROLE[[#This Row],[DATA]]))</f>
        <v/>
      </c>
      <c r="D334" s="155"/>
      <c r="E334" s="237">
        <v>325</v>
      </c>
      <c r="F334" s="140"/>
      <c r="G334" s="175" t="str">
        <f>IF(D334="","*",VLOOKUP(F334,BS_ATIVIDADE[#Data],3,FALSE))</f>
        <v>*</v>
      </c>
      <c r="H334" s="198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3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0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3" t="str">
        <f>IF(AND(BQ334&lt;1,BR334&lt;1),"Produção e Intervalo",IF(BQ334&lt;1,"Intervalo",IF(BR334&lt;1,"Produção","")))</f>
        <v/>
      </c>
      <c r="BQ334" s="13" t="str">
        <f t="shared" si="35"/>
        <v>*</v>
      </c>
      <c r="BR334" s="20" t="str">
        <f t="shared" si="36"/>
        <v>*</v>
      </c>
      <c r="BS334" s="247" t="str">
        <f t="shared" si="37"/>
        <v/>
      </c>
      <c r="BT334" s="8" t="str">
        <f>IF(BN334="","",SUBSTITUTE(BM334," ","")&amp;SUBSTITUTE(BN334," ",""))</f>
        <v/>
      </c>
    </row>
    <row r="335" spans="1:72">
      <c r="A335" s="49" t="str">
        <f t="shared" si="34"/>
        <v/>
      </c>
      <c r="B335" s="153"/>
      <c r="C335" s="154" t="str">
        <f>IF(BS_CONTROLE[[#This Row],[DATA]]="","",WEEKNUM(BS_CONTROLE[[#This Row],[DATA]]))</f>
        <v/>
      </c>
      <c r="D335" s="155"/>
      <c r="E335" s="237">
        <v>326</v>
      </c>
      <c r="F335" s="140"/>
      <c r="G335" s="175" t="str">
        <f>IF(D335="","*",VLOOKUP(F335,BS_ATIVIDADE[#Data],3,FALSE))</f>
        <v>*</v>
      </c>
      <c r="H335" s="198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8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0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3" t="str">
        <f>IF(AND(BQ335&lt;1,BR335&lt;1),"Produção e Intervalo",IF(BQ335&lt;1,"Intervalo",IF(BR335&lt;1,"Produção","")))</f>
        <v/>
      </c>
      <c r="BQ335" s="13" t="str">
        <f t="shared" si="35"/>
        <v>*</v>
      </c>
      <c r="BR335" s="20" t="str">
        <f t="shared" si="36"/>
        <v>*</v>
      </c>
      <c r="BS335" s="247" t="str">
        <f t="shared" si="37"/>
        <v/>
      </c>
      <c r="BT335" s="8" t="str">
        <f>IF(BN335="","",SUBSTITUTE(BM335," ","")&amp;SUBSTITUTE(BN335," ",""))</f>
        <v/>
      </c>
    </row>
    <row r="336" spans="1:72">
      <c r="A336" s="49" t="str">
        <f t="shared" si="34"/>
        <v/>
      </c>
      <c r="B336" s="153"/>
      <c r="C336" s="154" t="str">
        <f>IF(BS_CONTROLE[[#This Row],[DATA]]="","",WEEKNUM(BS_CONTROLE[[#This Row],[DATA]]))</f>
        <v/>
      </c>
      <c r="D336" s="155"/>
      <c r="E336" s="237">
        <v>327</v>
      </c>
      <c r="F336" s="140"/>
      <c r="G336" s="175" t="str">
        <f>IF(D336="","*",VLOOKUP(F336,BS_ATIVIDADE[#Data],3,FALSE))</f>
        <v>*</v>
      </c>
      <c r="H336" s="198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8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0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3" t="str">
        <f>IF(AND(BQ336&lt;1,BR336&lt;1),"Produção e Intervalo",IF(BQ336&lt;1,"Intervalo",IF(BR336&lt;1,"Produção","")))</f>
        <v/>
      </c>
      <c r="BQ336" s="13" t="str">
        <f t="shared" si="35"/>
        <v>*</v>
      </c>
      <c r="BR336" s="20" t="str">
        <f t="shared" si="36"/>
        <v>*</v>
      </c>
      <c r="BS336" s="247" t="str">
        <f t="shared" si="37"/>
        <v/>
      </c>
      <c r="BT336" s="8" t="str">
        <f>IF(BN336="","",SUBSTITUTE(BM336," ","")&amp;SUBSTITUTE(BN336," ",""))</f>
        <v/>
      </c>
    </row>
    <row r="337" spans="1:72">
      <c r="A337" s="49" t="str">
        <f t="shared" si="34"/>
        <v/>
      </c>
      <c r="B337" s="153"/>
      <c r="C337" s="154" t="str">
        <f>IF(BS_CONTROLE[[#This Row],[DATA]]="","",WEEKNUM(BS_CONTROLE[[#This Row],[DATA]]))</f>
        <v/>
      </c>
      <c r="D337" s="155"/>
      <c r="E337" s="237">
        <v>328</v>
      </c>
      <c r="F337" s="140"/>
      <c r="G337" s="175" t="str">
        <f>IF(D337="","*",VLOOKUP(F337,BS_ATIVIDADE[#Data],3,FALSE))</f>
        <v>*</v>
      </c>
      <c r="H337" s="198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8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0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3" t="str">
        <f>IF(AND(BQ337&lt;1,BR337&lt;1),"Produção e Intervalo",IF(BQ337&lt;1,"Intervalo",IF(BR337&lt;1,"Produção","")))</f>
        <v/>
      </c>
      <c r="BQ337" s="13" t="str">
        <f t="shared" si="35"/>
        <v>*</v>
      </c>
      <c r="BR337" s="20" t="str">
        <f t="shared" si="36"/>
        <v>*</v>
      </c>
      <c r="BS337" s="247" t="str">
        <f t="shared" si="37"/>
        <v/>
      </c>
      <c r="BT337" s="8" t="str">
        <f>IF(BN337="","",SUBSTITUTE(BM337," ","")&amp;SUBSTITUTE(BN337," ",""))</f>
        <v/>
      </c>
    </row>
    <row r="338" spans="1:72">
      <c r="A338" s="49" t="str">
        <f t="shared" si="34"/>
        <v/>
      </c>
      <c r="B338" s="153"/>
      <c r="C338" s="154" t="str">
        <f>IF(BS_CONTROLE[[#This Row],[DATA]]="","",WEEKNUM(BS_CONTROLE[[#This Row],[DATA]]))</f>
        <v/>
      </c>
      <c r="D338" s="155"/>
      <c r="E338" s="238">
        <v>329</v>
      </c>
      <c r="F338" s="140"/>
      <c r="G338" s="175" t="str">
        <f>IF(D338="","*",VLOOKUP(F338,BS_ATIVIDADE[#Data],3,FALSE))</f>
        <v>*</v>
      </c>
      <c r="H338" s="198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8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0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3" t="str">
        <f>IF(AND(BQ338&lt;1,BR338&lt;1),"Produção e Intervalo",IF(BQ338&lt;1,"Intervalo",IF(BR338&lt;1,"Produção","")))</f>
        <v/>
      </c>
      <c r="BQ338" s="13" t="str">
        <f t="shared" si="35"/>
        <v>*</v>
      </c>
      <c r="BR338" s="20" t="str">
        <f t="shared" si="36"/>
        <v>*</v>
      </c>
      <c r="BS338" s="247" t="str">
        <f t="shared" si="37"/>
        <v/>
      </c>
      <c r="BT338" s="8" t="str">
        <f>IF(BN338="","",SUBSTITUTE(BM338," ","")&amp;SUBSTITUTE(BN338," ",""))</f>
        <v/>
      </c>
    </row>
    <row r="339" spans="1:72">
      <c r="A339" s="49" t="str">
        <f t="shared" si="34"/>
        <v/>
      </c>
      <c r="B339" s="153"/>
      <c r="C339" s="154" t="str">
        <f>IF(BS_CONTROLE[[#This Row],[DATA]]="","",WEEKNUM(BS_CONTROLE[[#This Row],[DATA]]))</f>
        <v/>
      </c>
      <c r="D339" s="155"/>
      <c r="E339" s="237">
        <v>330</v>
      </c>
      <c r="F339" s="140"/>
      <c r="G339" s="175" t="str">
        <f>IF(D339="","*",VLOOKUP(F339,BS_ATIVIDADE[#Data],3,FALSE))</f>
        <v>*</v>
      </c>
      <c r="H339" s="198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8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0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3" t="str">
        <f>IF(AND(BQ339&lt;1,BR339&lt;1),"Produção e Intervalo",IF(BQ339&lt;1,"Intervalo",IF(BR339&lt;1,"Produção","")))</f>
        <v/>
      </c>
      <c r="BQ339" s="13" t="str">
        <f t="shared" si="35"/>
        <v>*</v>
      </c>
      <c r="BR339" s="20" t="str">
        <f t="shared" si="36"/>
        <v>*</v>
      </c>
      <c r="BS339" s="247" t="str">
        <f t="shared" si="37"/>
        <v/>
      </c>
      <c r="BT339" s="8" t="str">
        <f>IF(BN339="","",SUBSTITUTE(BM339," ","")&amp;SUBSTITUTE(BN339," ",""))</f>
        <v/>
      </c>
    </row>
    <row r="340" spans="1:72">
      <c r="A340" s="49" t="str">
        <f t="shared" si="34"/>
        <v/>
      </c>
      <c r="B340" s="153"/>
      <c r="C340" s="154" t="str">
        <f>IF(BS_CONTROLE[[#This Row],[DATA]]="","",WEEKNUM(BS_CONTROLE[[#This Row],[DATA]]))</f>
        <v/>
      </c>
      <c r="D340" s="159"/>
      <c r="E340" s="237">
        <v>331</v>
      </c>
      <c r="F340" s="225"/>
      <c r="G340" s="175" t="str">
        <f>IF(D340="","*",VLOOKUP(F340,BS_ATIVIDADE[#Data],3,FALSE))</f>
        <v>*</v>
      </c>
      <c r="H340" s="198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8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0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3" t="str">
        <f>IF(AND(BQ340&lt;1,BR340&lt;1),"Produção e Intervalo",IF(BQ340&lt;1,"Intervalo",IF(BR340&lt;1,"Produção","")))</f>
        <v/>
      </c>
      <c r="BQ340" s="13" t="str">
        <f t="shared" si="35"/>
        <v>*</v>
      </c>
      <c r="BR340" s="20" t="str">
        <f t="shared" si="36"/>
        <v>*</v>
      </c>
      <c r="BS340" s="247" t="str">
        <f t="shared" si="37"/>
        <v/>
      </c>
      <c r="BT340" s="8" t="str">
        <f>IF(BN340="","",SUBSTITUTE(BM340," ","")&amp;SUBSTITUTE(BN340," ",""))</f>
        <v/>
      </c>
    </row>
    <row r="341" spans="1:72">
      <c r="A341" s="49" t="str">
        <f t="shared" si="34"/>
        <v/>
      </c>
      <c r="B341" s="153"/>
      <c r="C341" s="154" t="str">
        <f>IF(BS_CONTROLE[[#This Row],[DATA]]="","",WEEKNUM(BS_CONTROLE[[#This Row],[DATA]]))</f>
        <v/>
      </c>
      <c r="D341" s="159"/>
      <c r="E341" s="237">
        <v>332</v>
      </c>
      <c r="F341" s="225"/>
      <c r="G341" s="175" t="str">
        <f>IF(D341="","*",VLOOKUP(F341,BS_ATIVIDADE[#Data],3,FALSE))</f>
        <v>*</v>
      </c>
      <c r="H341" s="198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8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0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3" t="str">
        <f>IF(AND(BQ341&lt;1,BR341&lt;1),"Produção e Intervalo",IF(BQ341&lt;1,"Intervalo",IF(BR341&lt;1,"Produção","")))</f>
        <v/>
      </c>
      <c r="BQ341" s="13" t="str">
        <f t="shared" si="35"/>
        <v>*</v>
      </c>
      <c r="BR341" s="20" t="str">
        <f t="shared" si="36"/>
        <v>*</v>
      </c>
      <c r="BS341" s="247" t="str">
        <f t="shared" si="37"/>
        <v/>
      </c>
      <c r="BT341" s="8" t="str">
        <f>IF(BN341="","",SUBSTITUTE(BM341," ","")&amp;SUBSTITUTE(BN341," ",""))</f>
        <v/>
      </c>
    </row>
    <row r="342" spans="1:72">
      <c r="A342" s="49" t="str">
        <f t="shared" si="34"/>
        <v/>
      </c>
      <c r="B342" s="153"/>
      <c r="C342" s="154" t="str">
        <f>IF(BS_CONTROLE[[#This Row],[DATA]]="","",WEEKNUM(BS_CONTROLE[[#This Row],[DATA]]))</f>
        <v/>
      </c>
      <c r="D342" s="159"/>
      <c r="E342" s="237">
        <v>333</v>
      </c>
      <c r="F342" s="225"/>
      <c r="G342" s="175" t="str">
        <f>IF(D342="","*",VLOOKUP(F342,BS_ATIVIDADE[#Data],3,FALSE))</f>
        <v>*</v>
      </c>
      <c r="H342" s="198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8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0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3" t="str">
        <f>IF(AND(BQ342&lt;1,BR342&lt;1),"Produção e Intervalo",IF(BQ342&lt;1,"Intervalo",IF(BR342&lt;1,"Produção","")))</f>
        <v/>
      </c>
      <c r="BQ342" s="13" t="str">
        <f t="shared" si="35"/>
        <v>*</v>
      </c>
      <c r="BR342" s="20" t="str">
        <f t="shared" si="36"/>
        <v>*</v>
      </c>
      <c r="BS342" s="247" t="str">
        <f t="shared" si="37"/>
        <v/>
      </c>
      <c r="BT342" s="8" t="str">
        <f>IF(BN342="","",SUBSTITUTE(BM342," ","")&amp;SUBSTITUTE(BN342," ",""))</f>
        <v/>
      </c>
    </row>
    <row r="343" spans="1:72">
      <c r="A343" s="49" t="str">
        <f t="shared" si="34"/>
        <v/>
      </c>
      <c r="B343" s="153"/>
      <c r="C343" s="154" t="str">
        <f>IF(BS_CONTROLE[[#This Row],[DATA]]="","",WEEKNUM(BS_CONTROLE[[#This Row],[DATA]]))</f>
        <v/>
      </c>
      <c r="D343" s="159"/>
      <c r="E343" s="237">
        <v>334</v>
      </c>
      <c r="F343" s="140"/>
      <c r="G343" s="175" t="str">
        <f>IF(D343="","*",VLOOKUP(F343,BS_ATIVIDADE[#Data],3,FALSE))</f>
        <v>*</v>
      </c>
      <c r="H343" s="198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8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0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3" t="str">
        <f>IF(AND(BQ343&lt;1,BR343&lt;1),"Produção e Intervalo",IF(BQ343&lt;1,"Intervalo",IF(BR343&lt;1,"Produção","")))</f>
        <v/>
      </c>
      <c r="BQ343" s="13" t="str">
        <f t="shared" si="35"/>
        <v>*</v>
      </c>
      <c r="BR343" s="20" t="str">
        <f t="shared" si="36"/>
        <v>*</v>
      </c>
      <c r="BS343" s="247" t="str">
        <f t="shared" si="37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4"/>
        <v/>
      </c>
      <c r="B344" s="153"/>
      <c r="C344" s="154" t="str">
        <f>IF(BS_CONTROLE[[#This Row],[DATA]]="","",WEEKNUM(BS_CONTROLE[[#This Row],[DATA]]))</f>
        <v/>
      </c>
      <c r="D344" s="155"/>
      <c r="E344" s="237">
        <v>335</v>
      </c>
      <c r="F344" s="140"/>
      <c r="G344" s="175" t="str">
        <f>IF(D344="","*",VLOOKUP(F344,BS_ATIVIDADE[#Data],3,FALSE))</f>
        <v>*</v>
      </c>
      <c r="H344" s="198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8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0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3" t="str">
        <f>IF(AND(BQ344&lt;1,BR344&lt;1),"Produção e Intervalo",IF(BQ344&lt;1,"Intervalo",IF(BR344&lt;1,"Produção","")))</f>
        <v/>
      </c>
      <c r="BQ344" s="13" t="str">
        <f t="shared" si="35"/>
        <v>*</v>
      </c>
      <c r="BR344" s="20" t="str">
        <f t="shared" si="36"/>
        <v>*</v>
      </c>
      <c r="BS344" s="247" t="str">
        <f t="shared" si="37"/>
        <v/>
      </c>
      <c r="BT344" s="8" t="str">
        <f>IF(BN344="","",SUBSTITUTE(BM344," ","")&amp;SUBSTITUTE(BN344," ",""))</f>
        <v/>
      </c>
    </row>
    <row r="345" spans="1:72">
      <c r="A345" s="49" t="str">
        <f t="shared" si="34"/>
        <v/>
      </c>
      <c r="B345" s="153"/>
      <c r="C345" s="154" t="str">
        <f>IF(BS_CONTROLE[[#This Row],[DATA]]="","",WEEKNUM(BS_CONTROLE[[#This Row],[DATA]]))</f>
        <v/>
      </c>
      <c r="D345" s="155"/>
      <c r="E345" s="237">
        <v>336</v>
      </c>
      <c r="F345" s="140"/>
      <c r="G345" s="175" t="str">
        <f>IF(D345="","*",VLOOKUP(F345,BS_ATIVIDADE[#Data],3,FALSE))</f>
        <v>*</v>
      </c>
      <c r="H345" s="198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8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0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3" t="str">
        <f>IF(AND(BQ345&lt;1,BR345&lt;1),"Produção e Intervalo",IF(BQ345&lt;1,"Intervalo",IF(BR345&lt;1,"Produção","")))</f>
        <v/>
      </c>
      <c r="BQ345" s="13" t="str">
        <f t="shared" si="35"/>
        <v>*</v>
      </c>
      <c r="BR345" s="20" t="str">
        <f t="shared" si="36"/>
        <v>*</v>
      </c>
      <c r="BS345" s="247" t="str">
        <f t="shared" si="37"/>
        <v/>
      </c>
      <c r="BT345" s="8" t="str">
        <f>IF(BN345="","",SUBSTITUTE(BM345," ","")&amp;SUBSTITUTE(BN345," ",""))</f>
        <v/>
      </c>
    </row>
    <row r="346" spans="1:72">
      <c r="A346" s="49" t="str">
        <f t="shared" si="34"/>
        <v/>
      </c>
      <c r="B346" s="153"/>
      <c r="C346" s="154" t="str">
        <f>IF(BS_CONTROLE[[#This Row],[DATA]]="","",WEEKNUM(BS_CONTROLE[[#This Row],[DATA]]))</f>
        <v/>
      </c>
      <c r="D346" s="155"/>
      <c r="E346" s="237">
        <v>337</v>
      </c>
      <c r="F346" s="140"/>
      <c r="G346" s="175" t="str">
        <f>IF(D346="","*",VLOOKUP(F346,BS_ATIVIDADE[#Data],3,FALSE))</f>
        <v>*</v>
      </c>
      <c r="H346" s="198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8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0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3" t="str">
        <f>IF(AND(BQ346&lt;1,BR346&lt;1),"Produção e Intervalo",IF(BQ346&lt;1,"Intervalo",IF(BR346&lt;1,"Produção","")))</f>
        <v/>
      </c>
      <c r="BQ346" s="13" t="str">
        <f t="shared" si="35"/>
        <v>*</v>
      </c>
      <c r="BR346" s="20" t="str">
        <f t="shared" si="36"/>
        <v>*</v>
      </c>
      <c r="BS346" s="247" t="str">
        <f t="shared" si="37"/>
        <v/>
      </c>
      <c r="BT346" s="8" t="str">
        <f>IF(BN346="","",SUBSTITUTE(BM346," ","")&amp;SUBSTITUTE(BN346," ",""))</f>
        <v/>
      </c>
    </row>
    <row r="347" spans="1:72">
      <c r="A347" s="49" t="str">
        <f t="shared" si="34"/>
        <v/>
      </c>
      <c r="B347" s="153"/>
      <c r="C347" s="154" t="str">
        <f>IF(BS_CONTROLE[[#This Row],[DATA]]="","",WEEKNUM(BS_CONTROLE[[#This Row],[DATA]]))</f>
        <v/>
      </c>
      <c r="D347" s="155"/>
      <c r="E347" s="237">
        <v>338</v>
      </c>
      <c r="F347" s="140"/>
      <c r="G347" s="175" t="str">
        <f>IF(D347="","*",VLOOKUP(F347,BS_ATIVIDADE[#Data],3,FALSE))</f>
        <v>*</v>
      </c>
      <c r="H347" s="198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8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0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3" t="str">
        <f>IF(AND(BQ347&lt;1,BR347&lt;1),"Produção e Intervalo",IF(BQ347&lt;1,"Intervalo",IF(BR347&lt;1,"Produção","")))</f>
        <v/>
      </c>
      <c r="BQ347" s="13" t="str">
        <f t="shared" si="35"/>
        <v>*</v>
      </c>
      <c r="BR347" s="20" t="str">
        <f t="shared" si="36"/>
        <v>*</v>
      </c>
      <c r="BS347" s="247" t="str">
        <f t="shared" si="37"/>
        <v/>
      </c>
      <c r="BT347" s="8" t="str">
        <f>IF(BN347="","",SUBSTITUTE(BM347," ","")&amp;SUBSTITUTE(BN347," ",""))</f>
        <v/>
      </c>
    </row>
    <row r="348" spans="1:72">
      <c r="A348" s="49" t="str">
        <f t="shared" si="34"/>
        <v/>
      </c>
      <c r="B348" s="153"/>
      <c r="C348" s="154" t="str">
        <f>IF(BS_CONTROLE[[#This Row],[DATA]]="","",WEEKNUM(BS_CONTROLE[[#This Row],[DATA]]))</f>
        <v/>
      </c>
      <c r="D348" s="155"/>
      <c r="E348" s="237">
        <v>339</v>
      </c>
      <c r="F348" s="140"/>
      <c r="G348" s="175" t="str">
        <f>IF(D348="","*",VLOOKUP(F348,BS_ATIVIDADE[#Data],3,FALSE))</f>
        <v>*</v>
      </c>
      <c r="H348" s="198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8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0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3" t="str">
        <f>IF(AND(BQ348&lt;1,BR348&lt;1),"Produção e Intervalo",IF(BQ348&lt;1,"Intervalo",IF(BR348&lt;1,"Produção","")))</f>
        <v/>
      </c>
      <c r="BQ348" s="13" t="str">
        <f t="shared" si="35"/>
        <v>*</v>
      </c>
      <c r="BR348" s="20" t="str">
        <f t="shared" si="36"/>
        <v>*</v>
      </c>
      <c r="BS348" s="247" t="str">
        <f t="shared" si="37"/>
        <v/>
      </c>
      <c r="BT348" s="8" t="str">
        <f>IF(BN348="","",SUBSTITUTE(BM348," ","")&amp;SUBSTITUTE(BN348," ",""))</f>
        <v/>
      </c>
    </row>
    <row r="349" spans="1:72">
      <c r="A349" s="49" t="str">
        <f t="shared" si="34"/>
        <v/>
      </c>
      <c r="B349" s="153"/>
      <c r="C349" s="154" t="str">
        <f>IF(BS_CONTROLE[[#This Row],[DATA]]="","",WEEKNUM(BS_CONTROLE[[#This Row],[DATA]]))</f>
        <v/>
      </c>
      <c r="D349" s="155"/>
      <c r="E349" s="237">
        <v>340</v>
      </c>
      <c r="F349" s="140"/>
      <c r="G349" s="175" t="str">
        <f>IF(D349="","*",VLOOKUP(F349,BS_ATIVIDADE[#Data],3,FALSE))</f>
        <v>*</v>
      </c>
      <c r="H349" s="198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8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0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3" t="str">
        <f>IF(AND(BQ349&lt;1,BR349&lt;1),"Produção e Intervalo",IF(BQ349&lt;1,"Intervalo",IF(BR349&lt;1,"Produção","")))</f>
        <v/>
      </c>
      <c r="BQ349" s="13" t="str">
        <f t="shared" si="35"/>
        <v>*</v>
      </c>
      <c r="BR349" s="20" t="str">
        <f t="shared" si="36"/>
        <v>*</v>
      </c>
      <c r="BS349" s="247" t="str">
        <f t="shared" si="37"/>
        <v/>
      </c>
      <c r="BT349" s="8" t="str">
        <f>IF(BN349="","",SUBSTITUTE(BM349," ","")&amp;SUBSTITUTE(BN349," ",""))</f>
        <v/>
      </c>
    </row>
    <row r="350" spans="1:72">
      <c r="A350" s="49" t="str">
        <f t="shared" si="34"/>
        <v/>
      </c>
      <c r="B350" s="153"/>
      <c r="C350" s="154" t="str">
        <f>IF(BS_CONTROLE[[#This Row],[DATA]]="","",WEEKNUM(BS_CONTROLE[[#This Row],[DATA]]))</f>
        <v/>
      </c>
      <c r="D350" s="159"/>
      <c r="E350" s="238">
        <v>341</v>
      </c>
      <c r="F350" s="140"/>
      <c r="G350" s="175" t="str">
        <f>IF(D350="","*",VLOOKUP(F350,BS_ATIVIDADE[#Data],3,FALSE))</f>
        <v>*</v>
      </c>
      <c r="H350" s="198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6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8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0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3" t="str">
        <f>IF(AND(BQ350&lt;1,BR350&lt;1),"Produção e Intervalo",IF(BQ350&lt;1,"Intervalo",IF(BR350&lt;1,"Produção","")))</f>
        <v/>
      </c>
      <c r="BQ350" s="13" t="str">
        <f t="shared" si="35"/>
        <v>*</v>
      </c>
      <c r="BR350" s="20" t="str">
        <f t="shared" si="36"/>
        <v>*</v>
      </c>
      <c r="BS350" s="247" t="str">
        <f t="shared" si="37"/>
        <v/>
      </c>
      <c r="BT350" s="8" t="str">
        <f>IF(BN350="","",SUBSTITUTE(BM350," ","")&amp;SUBSTITUTE(BN350," ",""))</f>
        <v/>
      </c>
    </row>
    <row r="351" spans="1:72">
      <c r="A351" s="49" t="str">
        <f t="shared" si="34"/>
        <v/>
      </c>
      <c r="B351" s="153"/>
      <c r="C351" s="154" t="str">
        <f>IF(BS_CONTROLE[[#This Row],[DATA]]="","",WEEKNUM(BS_CONTROLE[[#This Row],[DATA]]))</f>
        <v/>
      </c>
      <c r="D351" s="159"/>
      <c r="E351" s="237">
        <v>342</v>
      </c>
      <c r="F351" s="140"/>
      <c r="G351" s="175" t="str">
        <f>IF(D351="","*",VLOOKUP(F351,BS_ATIVIDADE[#Data],3,FALSE))</f>
        <v>*</v>
      </c>
      <c r="H351" s="198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6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8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0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3" t="str">
        <f>IF(AND(BQ351&lt;1,BR351&lt;1),"Produção e Intervalo",IF(BQ351&lt;1,"Intervalo",IF(BR351&lt;1,"Produção","")))</f>
        <v/>
      </c>
      <c r="BQ351" s="13" t="str">
        <f t="shared" si="35"/>
        <v>*</v>
      </c>
      <c r="BR351" s="20" t="str">
        <f t="shared" si="36"/>
        <v>*</v>
      </c>
      <c r="BS351" s="247" t="str">
        <f t="shared" si="37"/>
        <v/>
      </c>
      <c r="BT351" s="8" t="str">
        <f>IF(BN351="","",SUBSTITUTE(BM351," ","")&amp;SUBSTITUTE(BN351," ",""))</f>
        <v/>
      </c>
    </row>
    <row r="352" spans="1:72">
      <c r="A352" s="49" t="str">
        <f t="shared" si="34"/>
        <v/>
      </c>
      <c r="B352" s="153"/>
      <c r="C352" s="154" t="str">
        <f>IF(BS_CONTROLE[[#This Row],[DATA]]="","",WEEKNUM(BS_CONTROLE[[#This Row],[DATA]]))</f>
        <v/>
      </c>
      <c r="D352" s="155"/>
      <c r="E352" s="237">
        <v>343</v>
      </c>
      <c r="F352" s="140"/>
      <c r="G352" s="175" t="str">
        <f>IF(D352="","*",VLOOKUP(F352,BS_ATIVIDADE[#Data],3,FALSE))</f>
        <v>*</v>
      </c>
      <c r="H352" s="198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8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0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3" t="str">
        <f>IF(AND(BQ352&lt;1,BR352&lt;1),"Produção e Intervalo",IF(BQ352&lt;1,"Intervalo",IF(BR352&lt;1,"Produção","")))</f>
        <v/>
      </c>
      <c r="BQ352" s="13" t="str">
        <f t="shared" si="35"/>
        <v>*</v>
      </c>
      <c r="BR352" s="20" t="str">
        <f t="shared" si="36"/>
        <v>*</v>
      </c>
      <c r="BS352" s="247" t="str">
        <f t="shared" si="37"/>
        <v/>
      </c>
      <c r="BT352" s="8" t="str">
        <f>IF(BN352="","",SUBSTITUTE(BM352," ","")&amp;SUBSTITUTE(BN352," ",""))</f>
        <v/>
      </c>
    </row>
    <row r="353" spans="1:72">
      <c r="A353" s="49" t="str">
        <f t="shared" si="34"/>
        <v/>
      </c>
      <c r="B353" s="153"/>
      <c r="C353" s="154" t="str">
        <f>IF(BS_CONTROLE[[#This Row],[DATA]]="","",WEEKNUM(BS_CONTROLE[[#This Row],[DATA]]))</f>
        <v/>
      </c>
      <c r="D353" s="155"/>
      <c r="E353" s="237">
        <v>344</v>
      </c>
      <c r="F353" s="140"/>
      <c r="G353" s="175" t="str">
        <f>IF(D353="","*",VLOOKUP(F353,BS_ATIVIDADE[#Data],3,FALSE))</f>
        <v>*</v>
      </c>
      <c r="H353" s="198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8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0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3" t="str">
        <f>IF(AND(BQ353&lt;1,BR353&lt;1),"Produção e Intervalo",IF(BQ353&lt;1,"Intervalo",IF(BR353&lt;1,"Produção","")))</f>
        <v/>
      </c>
      <c r="BQ353" s="13" t="str">
        <f t="shared" si="35"/>
        <v>*</v>
      </c>
      <c r="BR353" s="20" t="str">
        <f t="shared" si="36"/>
        <v>*</v>
      </c>
      <c r="BS353" s="247" t="str">
        <f t="shared" si="37"/>
        <v/>
      </c>
      <c r="BT353" s="8" t="str">
        <f>IF(BN353="","",SUBSTITUTE(BM353," ","")&amp;SUBSTITUTE(BN353," ",""))</f>
        <v/>
      </c>
    </row>
    <row r="354" spans="1:72">
      <c r="A354" s="49" t="str">
        <f t="shared" si="34"/>
        <v/>
      </c>
      <c r="B354" s="153"/>
      <c r="C354" s="154" t="str">
        <f>IF(BS_CONTROLE[[#This Row],[DATA]]="","",WEEKNUM(BS_CONTROLE[[#This Row],[DATA]]))</f>
        <v/>
      </c>
      <c r="D354" s="159"/>
      <c r="E354" s="237">
        <v>345</v>
      </c>
      <c r="F354" s="140"/>
      <c r="G354" s="175" t="str">
        <f>IF(D354="","*",VLOOKUP(F354,BS_ATIVIDADE[#Data],3,FALSE))</f>
        <v>*</v>
      </c>
      <c r="H354" s="198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8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0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3" t="str">
        <f>IF(AND(BQ354&lt;1,BR354&lt;1),"Produção e Intervalo",IF(BQ354&lt;1,"Intervalo",IF(BR354&lt;1,"Produção","")))</f>
        <v/>
      </c>
      <c r="BQ354" s="13" t="str">
        <f t="shared" si="35"/>
        <v>*</v>
      </c>
      <c r="BR354" s="20" t="str">
        <f t="shared" si="36"/>
        <v>*</v>
      </c>
      <c r="BS354" s="247" t="str">
        <f t="shared" si="37"/>
        <v/>
      </c>
      <c r="BT354" s="8" t="str">
        <f>IF(BN354="","",SUBSTITUTE(BM354," ","")&amp;SUBSTITUTE(BN354," ",""))</f>
        <v/>
      </c>
    </row>
    <row r="355" spans="1:72">
      <c r="A355" s="49" t="str">
        <f t="shared" si="34"/>
        <v/>
      </c>
      <c r="B355" s="153"/>
      <c r="C355" s="154" t="str">
        <f>IF(BS_CONTROLE[[#This Row],[DATA]]="","",WEEKNUM(BS_CONTROLE[[#This Row],[DATA]]))</f>
        <v/>
      </c>
      <c r="D355" s="155"/>
      <c r="E355" s="237">
        <v>346</v>
      </c>
      <c r="F355" s="140"/>
      <c r="G355" s="175" t="str">
        <f>IF(D355="","*",VLOOKUP(F355,BS_ATIVIDADE[#Data],3,FALSE))</f>
        <v>*</v>
      </c>
      <c r="H355" s="198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6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8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0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3" t="str">
        <f>IF(AND(BQ355&lt;1,BR355&lt;1),"Produção e Intervalo",IF(BQ355&lt;1,"Intervalo",IF(BR355&lt;1,"Produção","")))</f>
        <v/>
      </c>
      <c r="BQ355" s="13" t="str">
        <f t="shared" si="35"/>
        <v>*</v>
      </c>
      <c r="BR355" s="20" t="str">
        <f t="shared" si="36"/>
        <v>*</v>
      </c>
      <c r="BS355" s="247" t="str">
        <f t="shared" si="37"/>
        <v/>
      </c>
      <c r="BT355" s="8" t="str">
        <f>IF(BN355="","",SUBSTITUTE(BM355," ","")&amp;SUBSTITUTE(BN355," ",""))</f>
        <v/>
      </c>
    </row>
    <row r="356" spans="1:72">
      <c r="A356" s="49" t="str">
        <f t="shared" si="34"/>
        <v/>
      </c>
      <c r="B356" s="153"/>
      <c r="C356" s="154" t="str">
        <f>IF(BS_CONTROLE[[#This Row],[DATA]]="","",WEEKNUM(BS_CONTROLE[[#This Row],[DATA]]))</f>
        <v/>
      </c>
      <c r="D356" s="159"/>
      <c r="E356" s="237">
        <v>347</v>
      </c>
      <c r="F356" s="140"/>
      <c r="G356" s="175" t="str">
        <f>IF(D356="","*",VLOOKUP(F356,BS_ATIVIDADE[#Data],3,FALSE))</f>
        <v>*</v>
      </c>
      <c r="H356" s="198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8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0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3" t="str">
        <f>IF(AND(BQ356&lt;1,BR356&lt;1),"Produção e Intervalo",IF(BQ356&lt;1,"Intervalo",IF(BR356&lt;1,"Produção","")))</f>
        <v/>
      </c>
      <c r="BQ356" s="13" t="str">
        <f t="shared" si="35"/>
        <v>*</v>
      </c>
      <c r="BR356" s="20" t="str">
        <f t="shared" si="36"/>
        <v>*</v>
      </c>
      <c r="BS356" s="247" t="str">
        <f t="shared" si="37"/>
        <v/>
      </c>
      <c r="BT356" s="8" t="str">
        <f>IF(BN356="","",SUBSTITUTE(BM356," ","")&amp;SUBSTITUTE(BN356," ",""))</f>
        <v/>
      </c>
    </row>
    <row r="357" spans="1:72">
      <c r="A357" s="49" t="str">
        <f t="shared" si="34"/>
        <v/>
      </c>
      <c r="B357" s="153"/>
      <c r="C357" s="154" t="str">
        <f>IF(BS_CONTROLE[[#This Row],[DATA]]="","",WEEKNUM(BS_CONTROLE[[#This Row],[DATA]]))</f>
        <v/>
      </c>
      <c r="D357" s="159"/>
      <c r="E357" s="237">
        <v>348</v>
      </c>
      <c r="F357" s="140"/>
      <c r="G357" s="175" t="str">
        <f>IF(D357="","*",VLOOKUP(F357,BS_ATIVIDADE[#Data],3,FALSE))</f>
        <v>*</v>
      </c>
      <c r="H357" s="198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6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8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0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3" t="str">
        <f>IF(AND(BQ357&lt;1,BR357&lt;1),"Produção e Intervalo",IF(BQ357&lt;1,"Intervalo",IF(BR357&lt;1,"Produção","")))</f>
        <v/>
      </c>
      <c r="BQ357" s="13" t="str">
        <f t="shared" si="35"/>
        <v>*</v>
      </c>
      <c r="BR357" s="20" t="str">
        <f t="shared" si="36"/>
        <v>*</v>
      </c>
      <c r="BS357" s="247" t="str">
        <f t="shared" si="37"/>
        <v/>
      </c>
      <c r="BT357" s="8" t="str">
        <f>IF(BN357="","",SUBSTITUTE(BM357," ","")&amp;SUBSTITUTE(BN357," ",""))</f>
        <v/>
      </c>
    </row>
    <row r="358" spans="1:72">
      <c r="A358" s="49" t="str">
        <f t="shared" si="34"/>
        <v/>
      </c>
      <c r="B358" s="153"/>
      <c r="C358" s="154" t="str">
        <f>IF(BS_CONTROLE[[#This Row],[DATA]]="","",WEEKNUM(BS_CONTROLE[[#This Row],[DATA]]))</f>
        <v/>
      </c>
      <c r="D358" s="155"/>
      <c r="E358" s="237">
        <v>349</v>
      </c>
      <c r="F358" s="140"/>
      <c r="G358" s="175" t="str">
        <f>IF(D358="","*",VLOOKUP(F358,BS_ATIVIDADE[#Data],3,FALSE))</f>
        <v>*</v>
      </c>
      <c r="H358" s="198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8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0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3" t="str">
        <f>IF(AND(BQ358&lt;1,BR358&lt;1),"Produção e Intervalo",IF(BQ358&lt;1,"Intervalo",IF(BR358&lt;1,"Produção","")))</f>
        <v/>
      </c>
      <c r="BQ358" s="13" t="str">
        <f t="shared" si="35"/>
        <v>*</v>
      </c>
      <c r="BR358" s="20" t="str">
        <f t="shared" si="36"/>
        <v>*</v>
      </c>
      <c r="BS358" s="247" t="str">
        <f t="shared" si="37"/>
        <v/>
      </c>
      <c r="BT358" s="8" t="str">
        <f>IF(BN358="","",SUBSTITUTE(BM358," ","")&amp;SUBSTITUTE(BN358," ",""))</f>
        <v/>
      </c>
    </row>
    <row r="359" spans="1:72">
      <c r="A359" s="49" t="str">
        <f t="shared" si="34"/>
        <v/>
      </c>
      <c r="B359" s="153"/>
      <c r="C359" s="154" t="str">
        <f>IF(BS_CONTROLE[[#This Row],[DATA]]="","",WEEKNUM(BS_CONTROLE[[#This Row],[DATA]]))</f>
        <v/>
      </c>
      <c r="D359" s="155"/>
      <c r="E359" s="237">
        <v>350</v>
      </c>
      <c r="F359" s="140"/>
      <c r="G359" s="175" t="str">
        <f>IF(D359="","*",VLOOKUP(F359,BS_ATIVIDADE[#Data],3,FALSE))</f>
        <v>*</v>
      </c>
      <c r="H359" s="198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6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8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0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3" t="str">
        <f>IF(AND(BQ359&lt;1,BR359&lt;1),"Produção e Intervalo",IF(BQ359&lt;1,"Intervalo",IF(BR359&lt;1,"Produção","")))</f>
        <v/>
      </c>
      <c r="BQ359" s="13" t="str">
        <f t="shared" si="35"/>
        <v>*</v>
      </c>
      <c r="BR359" s="20" t="str">
        <f t="shared" si="36"/>
        <v>*</v>
      </c>
      <c r="BS359" s="247" t="str">
        <f t="shared" si="37"/>
        <v/>
      </c>
      <c r="BT359" s="8" t="str">
        <f>IF(BN359="","",SUBSTITUTE(BM359," ","")&amp;SUBSTITUTE(BN359," ",""))</f>
        <v/>
      </c>
    </row>
    <row r="360" spans="1:72">
      <c r="A360" s="49" t="str">
        <f t="shared" si="34"/>
        <v/>
      </c>
      <c r="B360" s="153"/>
      <c r="C360" s="154" t="str">
        <f>IF(BS_CONTROLE[[#This Row],[DATA]]="","",WEEKNUM(BS_CONTROLE[[#This Row],[DATA]]))</f>
        <v/>
      </c>
      <c r="D360" s="155"/>
      <c r="E360" s="237">
        <v>351</v>
      </c>
      <c r="F360" s="140"/>
      <c r="G360" s="175" t="str">
        <f>IF(D360="","*",VLOOKUP(F360,BS_ATIVIDADE[#Data],3,FALSE))</f>
        <v>*</v>
      </c>
      <c r="H360" s="198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6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8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0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3" t="str">
        <f>IF(AND(BQ360&lt;1,BR360&lt;1),"Produção e Intervalo",IF(BQ360&lt;1,"Intervalo",IF(BR360&lt;1,"Produção","")))</f>
        <v/>
      </c>
      <c r="BQ360" s="13" t="str">
        <f t="shared" si="35"/>
        <v>*</v>
      </c>
      <c r="BR360" s="20" t="str">
        <f t="shared" si="36"/>
        <v>*</v>
      </c>
      <c r="BS360" s="247" t="str">
        <f t="shared" si="37"/>
        <v/>
      </c>
      <c r="BT360" s="8" t="str">
        <f>IF(BN360="","",SUBSTITUTE(BM360," ","")&amp;SUBSTITUTE(BN360," ",""))</f>
        <v/>
      </c>
    </row>
    <row r="361" spans="1:72">
      <c r="A361" s="49" t="str">
        <f t="shared" si="34"/>
        <v/>
      </c>
      <c r="B361" s="153"/>
      <c r="C361" s="154" t="str">
        <f>IF(BS_CONTROLE[[#This Row],[DATA]]="","",WEEKNUM(BS_CONTROLE[[#This Row],[DATA]]))</f>
        <v/>
      </c>
      <c r="D361" s="155"/>
      <c r="E361" s="237">
        <v>352</v>
      </c>
      <c r="F361" s="140"/>
      <c r="G361" s="175" t="str">
        <f>IF(D361="","*",VLOOKUP(F361,BS_ATIVIDADE[#Data],3,FALSE))</f>
        <v>*</v>
      </c>
      <c r="H361" s="198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8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0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3" t="str">
        <f>IF(AND(BQ361&lt;1,BR361&lt;1),"Produção e Intervalo",IF(BQ361&lt;1,"Intervalo",IF(BR361&lt;1,"Produção","")))</f>
        <v/>
      </c>
      <c r="BQ361" s="13" t="str">
        <f t="shared" si="35"/>
        <v>*</v>
      </c>
      <c r="BR361" s="20" t="str">
        <f t="shared" si="36"/>
        <v>*</v>
      </c>
      <c r="BS361" s="247" t="str">
        <f t="shared" si="37"/>
        <v/>
      </c>
      <c r="BT361" s="8" t="str">
        <f>IF(BN361="","",SUBSTITUTE(BM361," ","")&amp;SUBSTITUTE(BN361," ",""))</f>
        <v/>
      </c>
    </row>
    <row r="362" spans="1:72">
      <c r="A362" s="49" t="str">
        <f t="shared" si="34"/>
        <v/>
      </c>
      <c r="B362" s="153"/>
      <c r="C362" s="154" t="str">
        <f>IF(BS_CONTROLE[[#This Row],[DATA]]="","",WEEKNUM(BS_CONTROLE[[#This Row],[DATA]]))</f>
        <v/>
      </c>
      <c r="D362" s="155"/>
      <c r="E362" s="238">
        <v>353</v>
      </c>
      <c r="F362" s="140"/>
      <c r="G362" s="175" t="str">
        <f>IF(D362="","*",VLOOKUP(F362,BS_ATIVIDADE[#Data],3,FALSE))</f>
        <v>*</v>
      </c>
      <c r="H362" s="198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8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0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3" t="str">
        <f>IF(AND(BQ362&lt;1,BR362&lt;1),"Produção e Intervalo",IF(BQ362&lt;1,"Intervalo",IF(BR362&lt;1,"Produção","")))</f>
        <v/>
      </c>
      <c r="BQ362" s="13" t="str">
        <f t="shared" si="35"/>
        <v>*</v>
      </c>
      <c r="BR362" s="20" t="str">
        <f t="shared" si="36"/>
        <v>*</v>
      </c>
      <c r="BS362" s="247" t="str">
        <f t="shared" si="37"/>
        <v/>
      </c>
      <c r="BT362" s="8" t="str">
        <f>IF(BN362="","",SUBSTITUTE(BM362," ","")&amp;SUBSTITUTE(BN362," ",""))</f>
        <v/>
      </c>
    </row>
    <row r="363" spans="1:72">
      <c r="A363" s="49" t="str">
        <f t="shared" si="34"/>
        <v/>
      </c>
      <c r="B363" s="153"/>
      <c r="C363" s="154" t="str">
        <f>IF(BS_CONTROLE[[#This Row],[DATA]]="","",WEEKNUM(BS_CONTROLE[[#This Row],[DATA]]))</f>
        <v/>
      </c>
      <c r="D363" s="155"/>
      <c r="E363" s="237">
        <v>354</v>
      </c>
      <c r="F363" s="140"/>
      <c r="G363" s="175" t="str">
        <f>IF(D363="","*",VLOOKUP(F363,BS_ATIVIDADE[#Data],3,FALSE))</f>
        <v>*</v>
      </c>
      <c r="H363" s="198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8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0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3" t="str">
        <f>IF(AND(BQ363&lt;1,BR363&lt;1),"Produção e Intervalo",IF(BQ363&lt;1,"Intervalo",IF(BR363&lt;1,"Produção","")))</f>
        <v/>
      </c>
      <c r="BQ363" s="13" t="str">
        <f t="shared" si="35"/>
        <v>*</v>
      </c>
      <c r="BR363" s="20" t="str">
        <f t="shared" si="36"/>
        <v>*</v>
      </c>
      <c r="BS363" s="247" t="str">
        <f t="shared" si="37"/>
        <v/>
      </c>
      <c r="BT363" s="8" t="str">
        <f>IF(BN363="","",SUBSTITUTE(BM363," ","")&amp;SUBSTITUTE(BN363," ",""))</f>
        <v/>
      </c>
    </row>
    <row r="364" spans="1:72">
      <c r="A364" s="49" t="str">
        <f t="shared" si="34"/>
        <v/>
      </c>
      <c r="B364" s="153"/>
      <c r="C364" s="154" t="str">
        <f>IF(BS_CONTROLE[[#This Row],[DATA]]="","",WEEKNUM(BS_CONTROLE[[#This Row],[DATA]]))</f>
        <v/>
      </c>
      <c r="D364" s="155"/>
      <c r="E364" s="237">
        <v>355</v>
      </c>
      <c r="F364" s="140"/>
      <c r="G364" s="175" t="str">
        <f>IF(D364="","*",VLOOKUP(F364,BS_ATIVIDADE[#Data],3,FALSE))</f>
        <v>*</v>
      </c>
      <c r="H364" s="198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8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0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3" t="str">
        <f>IF(AND(BQ364&lt;1,BR364&lt;1),"Produção e Intervalo",IF(BQ364&lt;1,"Intervalo",IF(BR364&lt;1,"Produção","")))</f>
        <v/>
      </c>
      <c r="BQ364" s="13" t="str">
        <f t="shared" si="35"/>
        <v>*</v>
      </c>
      <c r="BR364" s="20" t="str">
        <f t="shared" si="36"/>
        <v>*</v>
      </c>
      <c r="BS364" s="247" t="str">
        <f t="shared" si="37"/>
        <v/>
      </c>
      <c r="BT364" s="8" t="str">
        <f>IF(BN364="","",SUBSTITUTE(BM364," ","")&amp;SUBSTITUTE(BN364," ",""))</f>
        <v/>
      </c>
    </row>
    <row r="365" spans="1:72">
      <c r="A365" s="49" t="str">
        <f t="shared" si="34"/>
        <v/>
      </c>
      <c r="B365" s="153"/>
      <c r="C365" s="154" t="str">
        <f>IF(BS_CONTROLE[[#This Row],[DATA]]="","",WEEKNUM(BS_CONTROLE[[#This Row],[DATA]]))</f>
        <v/>
      </c>
      <c r="D365" s="159"/>
      <c r="E365" s="237">
        <v>356</v>
      </c>
      <c r="F365" s="140"/>
      <c r="G365" s="175" t="str">
        <f>IF(D365="","*",VLOOKUP(F365,BS_ATIVIDADE[#Data],3,FALSE))</f>
        <v>*</v>
      </c>
      <c r="H365" s="198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8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0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3" t="str">
        <f>IF(AND(BQ365&lt;1,BR365&lt;1),"Produção e Intervalo",IF(BQ365&lt;1,"Intervalo",IF(BR365&lt;1,"Produção","")))</f>
        <v/>
      </c>
      <c r="BQ365" s="13" t="str">
        <f t="shared" si="35"/>
        <v>*</v>
      </c>
      <c r="BR365" s="20" t="str">
        <f t="shared" si="36"/>
        <v>*</v>
      </c>
      <c r="BS365" s="247" t="str">
        <f t="shared" si="37"/>
        <v/>
      </c>
      <c r="BT365" s="8" t="str">
        <f>IF(BN365="","",SUBSTITUTE(BM365," ","")&amp;SUBSTITUTE(BN365," ",""))</f>
        <v/>
      </c>
    </row>
    <row r="366" spans="1:72">
      <c r="A366" s="49" t="str">
        <f t="shared" si="34"/>
        <v/>
      </c>
      <c r="B366" s="153"/>
      <c r="C366" s="154" t="str">
        <f>IF(BS_CONTROLE[[#This Row],[DATA]]="","",WEEKNUM(BS_CONTROLE[[#This Row],[DATA]]))</f>
        <v/>
      </c>
      <c r="D366" s="155"/>
      <c r="E366" s="237">
        <v>357</v>
      </c>
      <c r="F366" s="140"/>
      <c r="G366" s="175" t="str">
        <f>IF(D366="","*",VLOOKUP(F366,BS_ATIVIDADE[#Data],3,FALSE))</f>
        <v>*</v>
      </c>
      <c r="H366" s="198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8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0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3" t="str">
        <f>IF(AND(BQ366&lt;1,BR366&lt;1),"Produção e Intervalo",IF(BQ366&lt;1,"Intervalo",IF(BR366&lt;1,"Produção","")))</f>
        <v/>
      </c>
      <c r="BQ366" s="13" t="str">
        <f t="shared" si="35"/>
        <v>*</v>
      </c>
      <c r="BR366" s="20" t="str">
        <f t="shared" si="36"/>
        <v>*</v>
      </c>
      <c r="BS366" s="247" t="str">
        <f t="shared" si="37"/>
        <v/>
      </c>
      <c r="BT366" s="8" t="str">
        <f>IF(BN366="","",SUBSTITUTE(BM366," ","")&amp;SUBSTITUTE(BN366," ",""))</f>
        <v/>
      </c>
    </row>
    <row r="367" spans="1:72">
      <c r="A367" s="49" t="str">
        <f t="shared" si="34"/>
        <v/>
      </c>
      <c r="B367" s="153"/>
      <c r="C367" s="154" t="str">
        <f>IF(BS_CONTROLE[[#This Row],[DATA]]="","",WEEKNUM(BS_CONTROLE[[#This Row],[DATA]]))</f>
        <v/>
      </c>
      <c r="D367" s="155"/>
      <c r="E367" s="237">
        <v>358</v>
      </c>
      <c r="F367" s="140"/>
      <c r="G367" s="175" t="str">
        <f>IF(D367="","*",VLOOKUP(F367,BS_ATIVIDADE[#Data],3,FALSE))</f>
        <v>*</v>
      </c>
      <c r="H367" s="198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8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0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3" t="str">
        <f>IF(AND(BQ367&lt;1,BR367&lt;1),"Produção e Intervalo",IF(BQ367&lt;1,"Intervalo",IF(BR367&lt;1,"Produção","")))</f>
        <v/>
      </c>
      <c r="BQ367" s="13" t="str">
        <f t="shared" si="35"/>
        <v>*</v>
      </c>
      <c r="BR367" s="20" t="str">
        <f t="shared" si="36"/>
        <v>*</v>
      </c>
      <c r="BS367" s="247" t="str">
        <f t="shared" si="37"/>
        <v/>
      </c>
      <c r="BT367" s="8" t="str">
        <f>IF(BN367="","",SUBSTITUTE(BM367," ","")&amp;SUBSTITUTE(BN367," ",""))</f>
        <v/>
      </c>
    </row>
    <row r="368" spans="1:72">
      <c r="A368" s="49" t="str">
        <f t="shared" si="34"/>
        <v/>
      </c>
      <c r="B368" s="153"/>
      <c r="C368" s="154" t="str">
        <f>IF(BS_CONTROLE[[#This Row],[DATA]]="","",WEEKNUM(BS_CONTROLE[[#This Row],[DATA]]))</f>
        <v/>
      </c>
      <c r="D368" s="155"/>
      <c r="E368" s="237">
        <v>359</v>
      </c>
      <c r="F368" s="140"/>
      <c r="G368" s="175" t="str">
        <f>IF(D368="","*",VLOOKUP(F368,BS_ATIVIDADE[#Data],3,FALSE))</f>
        <v>*</v>
      </c>
      <c r="H368" s="198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6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8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0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3" t="str">
        <f>IF(AND(BQ368&lt;1,BR368&lt;1),"Produção e Intervalo",IF(BQ368&lt;1,"Intervalo",IF(BR368&lt;1,"Produção","")))</f>
        <v/>
      </c>
      <c r="BQ368" s="13" t="str">
        <f t="shared" si="35"/>
        <v>*</v>
      </c>
      <c r="BR368" s="20" t="str">
        <f t="shared" si="36"/>
        <v>*</v>
      </c>
      <c r="BS368" s="247" t="str">
        <f t="shared" si="37"/>
        <v/>
      </c>
      <c r="BT368" s="8" t="str">
        <f>IF(BN368="","",SUBSTITUTE(BM368," ","")&amp;SUBSTITUTE(BN368," ",""))</f>
        <v/>
      </c>
    </row>
    <row r="369" spans="1:72">
      <c r="A369" s="49" t="str">
        <f t="shared" si="34"/>
        <v/>
      </c>
      <c r="B369" s="153"/>
      <c r="C369" s="154" t="str">
        <f>IF(BS_CONTROLE[[#This Row],[DATA]]="","",WEEKNUM(BS_CONTROLE[[#This Row],[DATA]]))</f>
        <v/>
      </c>
      <c r="D369" s="155"/>
      <c r="E369" s="237">
        <v>360</v>
      </c>
      <c r="F369" s="140"/>
      <c r="G369" s="175" t="str">
        <f>IF(D369="","*",VLOOKUP(F369,BS_ATIVIDADE[#Data],3,FALSE))</f>
        <v>*</v>
      </c>
      <c r="H369" s="198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8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0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3" t="str">
        <f>IF(AND(BQ369&lt;1,BR369&lt;1),"Produção e Intervalo",IF(BQ369&lt;1,"Intervalo",IF(BR369&lt;1,"Produção","")))</f>
        <v/>
      </c>
      <c r="BQ369" s="13" t="str">
        <f t="shared" si="35"/>
        <v>*</v>
      </c>
      <c r="BR369" s="20" t="str">
        <f t="shared" si="36"/>
        <v>*</v>
      </c>
      <c r="BS369" s="247" t="str">
        <f t="shared" si="37"/>
        <v/>
      </c>
      <c r="BT369" s="8" t="str">
        <f>IF(BN369="","",SUBSTITUTE(BM369," ","")&amp;SUBSTITUTE(BN369," ",""))</f>
        <v/>
      </c>
    </row>
    <row r="370" spans="1:72">
      <c r="A370" s="49" t="str">
        <f t="shared" si="34"/>
        <v/>
      </c>
      <c r="B370" s="153"/>
      <c r="C370" s="154" t="str">
        <f>IF(BS_CONTROLE[[#This Row],[DATA]]="","",WEEKNUM(BS_CONTROLE[[#This Row],[DATA]]))</f>
        <v/>
      </c>
      <c r="D370" s="155"/>
      <c r="E370" s="237">
        <v>361</v>
      </c>
      <c r="F370" s="140"/>
      <c r="G370" s="175" t="str">
        <f>IF(D370="","*",VLOOKUP(F370,BS_ATIVIDADE[#Data],3,FALSE))</f>
        <v>*</v>
      </c>
      <c r="H370" s="198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8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0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3" t="str">
        <f>IF(AND(BQ370&lt;1,BR370&lt;1),"Produção e Intervalo",IF(BQ370&lt;1,"Intervalo",IF(BR370&lt;1,"Produção","")))</f>
        <v/>
      </c>
      <c r="BQ370" s="13" t="str">
        <f t="shared" si="35"/>
        <v>*</v>
      </c>
      <c r="BR370" s="20" t="str">
        <f t="shared" si="36"/>
        <v>*</v>
      </c>
      <c r="BS370" s="247" t="str">
        <f t="shared" si="37"/>
        <v/>
      </c>
      <c r="BT370" s="8" t="str">
        <f>IF(BN370="","",SUBSTITUTE(BM370," ","")&amp;SUBSTITUTE(BN370," ",""))</f>
        <v/>
      </c>
    </row>
    <row r="371" spans="1:72">
      <c r="A371" s="49" t="str">
        <f t="shared" si="34"/>
        <v/>
      </c>
      <c r="B371" s="153"/>
      <c r="C371" s="154" t="str">
        <f>IF(BS_CONTROLE[[#This Row],[DATA]]="","",WEEKNUM(BS_CONTROLE[[#This Row],[DATA]]))</f>
        <v/>
      </c>
      <c r="D371" s="155"/>
      <c r="E371" s="237">
        <v>362</v>
      </c>
      <c r="F371" s="140"/>
      <c r="G371" s="175" t="str">
        <f>IF(D371="","*",VLOOKUP(F371,BS_ATIVIDADE[#Data],3,FALSE))</f>
        <v>*</v>
      </c>
      <c r="H371" s="198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6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8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0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3" t="str">
        <f>IF(AND(BQ371&lt;1,BR371&lt;1),"Produção e Intervalo",IF(BQ371&lt;1,"Intervalo",IF(BR371&lt;1,"Produção","")))</f>
        <v/>
      </c>
      <c r="BQ371" s="13" t="str">
        <f t="shared" si="35"/>
        <v>*</v>
      </c>
      <c r="BR371" s="20" t="str">
        <f t="shared" si="36"/>
        <v>*</v>
      </c>
      <c r="BS371" s="247" t="str">
        <f t="shared" si="37"/>
        <v/>
      </c>
      <c r="BT371" s="8" t="str">
        <f>IF(BN371="","",SUBSTITUTE(BM371," ","")&amp;SUBSTITUTE(BN371," ",""))</f>
        <v/>
      </c>
    </row>
    <row r="372" spans="1:72">
      <c r="A372" s="49" t="str">
        <f t="shared" si="34"/>
        <v/>
      </c>
      <c r="B372" s="153"/>
      <c r="C372" s="154" t="str">
        <f>IF(BS_CONTROLE[[#This Row],[DATA]]="","",WEEKNUM(BS_CONTROLE[[#This Row],[DATA]]))</f>
        <v/>
      </c>
      <c r="D372" s="159"/>
      <c r="E372" s="237">
        <v>363</v>
      </c>
      <c r="F372" s="140"/>
      <c r="G372" s="175" t="str">
        <f>IF(D372="","*",VLOOKUP(F372,BS_ATIVIDADE[#Data],3,FALSE))</f>
        <v>*</v>
      </c>
      <c r="H372" s="198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6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8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0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3" t="str">
        <f>IF(AND(BQ372&lt;1,BR372&lt;1),"Produção e Intervalo",IF(BQ372&lt;1,"Intervalo",IF(BR372&lt;1,"Produção","")))</f>
        <v/>
      </c>
      <c r="BQ372" s="13" t="str">
        <f t="shared" si="35"/>
        <v>*</v>
      </c>
      <c r="BR372" s="20" t="str">
        <f t="shared" si="36"/>
        <v>*</v>
      </c>
      <c r="BS372" s="247" t="str">
        <f t="shared" si="37"/>
        <v/>
      </c>
      <c r="BT372" s="8" t="str">
        <f>IF(BN372="","",SUBSTITUTE(BM372," ","")&amp;SUBSTITUTE(BN372," ",""))</f>
        <v/>
      </c>
    </row>
    <row r="373" spans="1:72">
      <c r="A373" s="49" t="str">
        <f t="shared" si="34"/>
        <v/>
      </c>
      <c r="B373" s="153"/>
      <c r="C373" s="154" t="str">
        <f>IF(BS_CONTROLE[[#This Row],[DATA]]="","",WEEKNUM(BS_CONTROLE[[#This Row],[DATA]]))</f>
        <v/>
      </c>
      <c r="D373" s="155"/>
      <c r="E373" s="237">
        <v>364</v>
      </c>
      <c r="F373" s="140"/>
      <c r="G373" s="175" t="str">
        <f>IF(D373="","*",VLOOKUP(F373,BS_ATIVIDADE[#Data],3,FALSE))</f>
        <v>*</v>
      </c>
      <c r="H373" s="198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8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0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3" t="str">
        <f>IF(AND(BQ373&lt;1,BR373&lt;1),"Produção e Intervalo",IF(BQ373&lt;1,"Intervalo",IF(BR373&lt;1,"Produção","")))</f>
        <v/>
      </c>
      <c r="BQ373" s="13" t="str">
        <f t="shared" si="35"/>
        <v>*</v>
      </c>
      <c r="BR373" s="20" t="str">
        <f t="shared" si="36"/>
        <v>*</v>
      </c>
      <c r="BS373" s="247" t="str">
        <f t="shared" si="37"/>
        <v/>
      </c>
      <c r="BT373" s="8" t="str">
        <f>IF(BN373="","",SUBSTITUTE(BM373," ","")&amp;SUBSTITUTE(BN373," ",""))</f>
        <v/>
      </c>
    </row>
    <row r="374" spans="1:72">
      <c r="A374" s="49" t="str">
        <f t="shared" si="34"/>
        <v/>
      </c>
      <c r="B374" s="153"/>
      <c r="C374" s="154" t="str">
        <f>IF(BS_CONTROLE[[#This Row],[DATA]]="","",WEEKNUM(BS_CONTROLE[[#This Row],[DATA]]))</f>
        <v/>
      </c>
      <c r="D374" s="159"/>
      <c r="E374" s="238">
        <v>365</v>
      </c>
      <c r="F374" s="225"/>
      <c r="G374" s="175" t="str">
        <f>IF(D374="","*",VLOOKUP(F374,BS_ATIVIDADE[#Data],3,FALSE))</f>
        <v>*</v>
      </c>
      <c r="H374" s="198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8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0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3" t="str">
        <f>IF(AND(BQ374&lt;1,BR374&lt;1),"Produção e Intervalo",IF(BQ374&lt;1,"Intervalo",IF(BR374&lt;1,"Produção","")))</f>
        <v/>
      </c>
      <c r="BQ374" s="13" t="str">
        <f t="shared" si="35"/>
        <v>*</v>
      </c>
      <c r="BR374" s="20" t="str">
        <f t="shared" si="36"/>
        <v>*</v>
      </c>
      <c r="BS374" s="247" t="str">
        <f t="shared" si="37"/>
        <v/>
      </c>
      <c r="BT374" s="8" t="str">
        <f>IF(BN374="","",SUBSTITUTE(BM374," ","")&amp;SUBSTITUTE(BN374," ",""))</f>
        <v/>
      </c>
    </row>
    <row r="375" spans="1:72">
      <c r="A375" s="49" t="str">
        <f t="shared" si="34"/>
        <v/>
      </c>
      <c r="B375" s="153"/>
      <c r="C375" s="154" t="str">
        <f>IF(BS_CONTROLE[[#This Row],[DATA]]="","",WEEKNUM(BS_CONTROLE[[#This Row],[DATA]]))</f>
        <v/>
      </c>
      <c r="D375" s="159"/>
      <c r="E375" s="237">
        <v>366</v>
      </c>
      <c r="F375" s="225"/>
      <c r="G375" s="175" t="str">
        <f>IF(D375="","*",VLOOKUP(F375,BS_ATIVIDADE[#Data],3,FALSE))</f>
        <v>*</v>
      </c>
      <c r="H375" s="198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8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0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3" t="str">
        <f>IF(AND(BQ375&lt;1,BR375&lt;1),"Produção e Intervalo",IF(BQ375&lt;1,"Intervalo",IF(BR375&lt;1,"Produção","")))</f>
        <v/>
      </c>
      <c r="BQ375" s="13" t="str">
        <f t="shared" si="35"/>
        <v>*</v>
      </c>
      <c r="BR375" s="20" t="str">
        <f t="shared" si="36"/>
        <v>*</v>
      </c>
      <c r="BS375" s="247" t="str">
        <f t="shared" si="37"/>
        <v/>
      </c>
      <c r="BT375" s="8" t="str">
        <f>IF(BN375="","",SUBSTITUTE(BM375," ","")&amp;SUBSTITUTE(BN375," ",""))</f>
        <v/>
      </c>
    </row>
    <row r="376" spans="1:72">
      <c r="A376" s="49" t="str">
        <f t="shared" si="34"/>
        <v/>
      </c>
      <c r="B376" s="153"/>
      <c r="C376" s="154" t="str">
        <f>IF(BS_CONTROLE[[#This Row],[DATA]]="","",WEEKNUM(BS_CONTROLE[[#This Row],[DATA]]))</f>
        <v/>
      </c>
      <c r="D376" s="155"/>
      <c r="E376" s="237">
        <v>367</v>
      </c>
      <c r="F376" s="140"/>
      <c r="G376" s="175" t="str">
        <f>IF(D376="","*",VLOOKUP(F376,BS_ATIVIDADE[#Data],3,FALSE))</f>
        <v>*</v>
      </c>
      <c r="H376" s="198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6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8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0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3" t="str">
        <f>IF(AND(BQ376&lt;1,BR376&lt;1),"Produção e Intervalo",IF(BQ376&lt;1,"Intervalo",IF(BR376&lt;1,"Produção","")))</f>
        <v/>
      </c>
      <c r="BQ376" s="13" t="str">
        <f t="shared" si="35"/>
        <v>*</v>
      </c>
      <c r="BR376" s="20" t="str">
        <f t="shared" si="36"/>
        <v>*</v>
      </c>
      <c r="BS376" s="247" t="str">
        <f t="shared" si="37"/>
        <v/>
      </c>
      <c r="BT376" s="8" t="str">
        <f>IF(BN376="","",SUBSTITUTE(BM376," ","")&amp;SUBSTITUTE(BN376," ",""))</f>
        <v/>
      </c>
    </row>
    <row r="377" spans="1:72">
      <c r="A377" s="49" t="str">
        <f t="shared" si="34"/>
        <v/>
      </c>
      <c r="B377" s="153"/>
      <c r="C377" s="154" t="str">
        <f>IF(BS_CONTROLE[[#This Row],[DATA]]="","",WEEKNUM(BS_CONTROLE[[#This Row],[DATA]]))</f>
        <v/>
      </c>
      <c r="D377" s="155"/>
      <c r="E377" s="237">
        <v>368</v>
      </c>
      <c r="F377" s="140"/>
      <c r="G377" s="175" t="str">
        <f>IF(D377="","*",VLOOKUP(F377,BS_ATIVIDADE[#Data],3,FALSE))</f>
        <v>*</v>
      </c>
      <c r="H377" s="198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6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8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0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3" t="str">
        <f>IF(AND(BQ377&lt;1,BR377&lt;1),"Produção e Intervalo",IF(BQ377&lt;1,"Intervalo",IF(BR377&lt;1,"Produção","")))</f>
        <v/>
      </c>
      <c r="BQ377" s="13" t="str">
        <f t="shared" si="35"/>
        <v>*</v>
      </c>
      <c r="BR377" s="20" t="str">
        <f t="shared" si="36"/>
        <v>*</v>
      </c>
      <c r="BS377" s="247" t="str">
        <f t="shared" si="37"/>
        <v/>
      </c>
      <c r="BT377" s="8" t="str">
        <f>IF(BN377="","",SUBSTITUTE(BM377," ","")&amp;SUBSTITUTE(BN377," ",""))</f>
        <v/>
      </c>
    </row>
    <row r="378" spans="1:72">
      <c r="A378" s="49" t="str">
        <f t="shared" si="34"/>
        <v/>
      </c>
      <c r="B378" s="153"/>
      <c r="C378" s="154" t="str">
        <f>IF(BS_CONTROLE[[#This Row],[DATA]]="","",WEEKNUM(BS_CONTROLE[[#This Row],[DATA]]))</f>
        <v/>
      </c>
      <c r="D378" s="155"/>
      <c r="E378" s="237">
        <v>369</v>
      </c>
      <c r="F378" s="140"/>
      <c r="G378" s="175" t="str">
        <f>IF(D378="","*",VLOOKUP(F378,BS_ATIVIDADE[#Data],3,FALSE))</f>
        <v>*</v>
      </c>
      <c r="H378" s="198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8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0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3" t="str">
        <f>IF(AND(BQ378&lt;1,BR378&lt;1),"Produção e Intervalo",IF(BQ378&lt;1,"Intervalo",IF(BR378&lt;1,"Produção","")))</f>
        <v/>
      </c>
      <c r="BQ378" s="13" t="str">
        <f t="shared" si="35"/>
        <v>*</v>
      </c>
      <c r="BR378" s="20" t="str">
        <f t="shared" si="36"/>
        <v>*</v>
      </c>
      <c r="BS378" s="247" t="str">
        <f t="shared" si="37"/>
        <v/>
      </c>
      <c r="BT378" s="8" t="str">
        <f>IF(BN378="","",SUBSTITUTE(BM378," ","")&amp;SUBSTITUTE(BN378," ",""))</f>
        <v/>
      </c>
    </row>
    <row r="379" spans="1:72">
      <c r="A379" s="49" t="str">
        <f t="shared" si="34"/>
        <v/>
      </c>
      <c r="B379" s="153"/>
      <c r="C379" s="154" t="str">
        <f>IF(BS_CONTROLE[[#This Row],[DATA]]="","",WEEKNUM(BS_CONTROLE[[#This Row],[DATA]]))</f>
        <v/>
      </c>
      <c r="D379" s="159"/>
      <c r="E379" s="237">
        <v>370</v>
      </c>
      <c r="F379" s="140"/>
      <c r="G379" s="175" t="str">
        <f>IF(D379="","*",VLOOKUP(F379,BS_ATIVIDADE[#Data],3,FALSE))</f>
        <v>*</v>
      </c>
      <c r="H379" s="198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8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0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3" t="str">
        <f>IF(AND(BQ379&lt;1,BR379&lt;1),"Produção e Intervalo",IF(BQ379&lt;1,"Intervalo",IF(BR379&lt;1,"Produção","")))</f>
        <v/>
      </c>
      <c r="BQ379" s="13" t="str">
        <f t="shared" si="35"/>
        <v>*</v>
      </c>
      <c r="BR379" s="20" t="str">
        <f t="shared" si="36"/>
        <v>*</v>
      </c>
      <c r="BS379" s="247" t="str">
        <f t="shared" si="37"/>
        <v/>
      </c>
      <c r="BT379" s="8" t="str">
        <f>IF(BN379="","",SUBSTITUTE(BM379," ","")&amp;SUBSTITUTE(BN379," ",""))</f>
        <v/>
      </c>
    </row>
    <row r="380" spans="1:72">
      <c r="A380" s="49" t="str">
        <f t="shared" si="34"/>
        <v/>
      </c>
      <c r="B380" s="153"/>
      <c r="C380" s="154" t="str">
        <f>IF(BS_CONTROLE[[#This Row],[DATA]]="","",WEEKNUM(BS_CONTROLE[[#This Row],[DATA]]))</f>
        <v/>
      </c>
      <c r="D380" s="155"/>
      <c r="E380" s="237">
        <v>371</v>
      </c>
      <c r="F380" s="140"/>
      <c r="G380" s="175" t="str">
        <f>IF(D380="","*",VLOOKUP(F380,BS_ATIVIDADE[#Data],3,FALSE))</f>
        <v>*</v>
      </c>
      <c r="H380" s="198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8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0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3" t="str">
        <f>IF(AND(BQ380&lt;1,BR380&lt;1),"Produção e Intervalo",IF(BQ380&lt;1,"Intervalo",IF(BR380&lt;1,"Produção","")))</f>
        <v/>
      </c>
      <c r="BQ380" s="13" t="str">
        <f t="shared" si="35"/>
        <v>*</v>
      </c>
      <c r="BR380" s="20" t="str">
        <f t="shared" si="36"/>
        <v>*</v>
      </c>
      <c r="BS380" s="247" t="str">
        <f t="shared" si="37"/>
        <v/>
      </c>
      <c r="BT380" s="8" t="str">
        <f>IF(BN380="","",SUBSTITUTE(BM380," ","")&amp;SUBSTITUTE(BN380," ",""))</f>
        <v/>
      </c>
    </row>
    <row r="381" spans="1:72">
      <c r="A381" s="49" t="str">
        <f t="shared" si="34"/>
        <v/>
      </c>
      <c r="B381" s="153"/>
      <c r="C381" s="154" t="str">
        <f>IF(BS_CONTROLE[[#This Row],[DATA]]="","",WEEKNUM(BS_CONTROLE[[#This Row],[DATA]]))</f>
        <v/>
      </c>
      <c r="D381" s="155"/>
      <c r="E381" s="237">
        <v>372</v>
      </c>
      <c r="F381" s="140"/>
      <c r="G381" s="175" t="str">
        <f>IF(D381="","*",VLOOKUP(F381,BS_ATIVIDADE[#Data],3,FALSE))</f>
        <v>*</v>
      </c>
      <c r="H381" s="198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8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0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3" t="str">
        <f>IF(AND(BQ381&lt;1,BR381&lt;1),"Produção e Intervalo",IF(BQ381&lt;1,"Intervalo",IF(BR381&lt;1,"Produção","")))</f>
        <v/>
      </c>
      <c r="BQ381" s="13" t="str">
        <f t="shared" si="35"/>
        <v>*</v>
      </c>
      <c r="BR381" s="20" t="str">
        <f t="shared" si="36"/>
        <v>*</v>
      </c>
      <c r="BS381" s="247" t="str">
        <f t="shared" si="37"/>
        <v/>
      </c>
      <c r="BT381" s="8" t="str">
        <f>IF(BN381="","",SUBSTITUTE(BM381," ","")&amp;SUBSTITUTE(BN381," ",""))</f>
        <v/>
      </c>
    </row>
    <row r="382" spans="1:72">
      <c r="A382" s="49" t="str">
        <f t="shared" si="34"/>
        <v/>
      </c>
      <c r="B382" s="153"/>
      <c r="C382" s="154" t="str">
        <f>IF(BS_CONTROLE[[#This Row],[DATA]]="","",WEEKNUM(BS_CONTROLE[[#This Row],[DATA]]))</f>
        <v/>
      </c>
      <c r="D382" s="155"/>
      <c r="E382" s="237">
        <v>373</v>
      </c>
      <c r="F382" s="140"/>
      <c r="G382" s="175" t="str">
        <f>IF(D382="","*",VLOOKUP(F382,BS_ATIVIDADE[#Data],3,FALSE))</f>
        <v>*</v>
      </c>
      <c r="H382" s="198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5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8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0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3" t="str">
        <f>IF(AND(BQ382&lt;1,BR382&lt;1),"Produção e Intervalo",IF(BQ382&lt;1,"Intervalo",IF(BR382&lt;1,"Produção","")))</f>
        <v/>
      </c>
      <c r="BQ382" s="13" t="str">
        <f t="shared" si="35"/>
        <v>*</v>
      </c>
      <c r="BR382" s="20" t="str">
        <f t="shared" si="36"/>
        <v>*</v>
      </c>
      <c r="BS382" s="247" t="str">
        <f t="shared" si="37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4"/>
        <v/>
      </c>
      <c r="B383" s="153"/>
      <c r="C383" s="154" t="str">
        <f>IF(BS_CONTROLE[[#This Row],[DATA]]="","",WEEKNUM(BS_CONTROLE[[#This Row],[DATA]]))</f>
        <v/>
      </c>
      <c r="D383" s="155"/>
      <c r="E383" s="237">
        <v>374</v>
      </c>
      <c r="F383" s="140"/>
      <c r="G383" s="175" t="str">
        <f>IF(D383="","*",VLOOKUP(F383,BS_ATIVIDADE[#Data],3,FALSE))</f>
        <v>*</v>
      </c>
      <c r="H383" s="198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8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0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3" t="str">
        <f>IF(AND(BQ383&lt;1,BR383&lt;1),"Produção e Intervalo",IF(BQ383&lt;1,"Intervalo",IF(BR383&lt;1,"Produção","")))</f>
        <v/>
      </c>
      <c r="BQ383" s="13" t="str">
        <f t="shared" si="35"/>
        <v>*</v>
      </c>
      <c r="BR383" s="20" t="str">
        <f t="shared" si="36"/>
        <v>*</v>
      </c>
      <c r="BS383" s="247" t="str">
        <f t="shared" si="37"/>
        <v/>
      </c>
      <c r="BT383" s="8" t="str">
        <f>IF(BN383="","",SUBSTITUTE(BM383," ","")&amp;SUBSTITUTE(BN383," ",""))</f>
        <v/>
      </c>
    </row>
    <row r="384" spans="1:72">
      <c r="A384" s="49" t="str">
        <f t="shared" si="34"/>
        <v/>
      </c>
      <c r="B384" s="153"/>
      <c r="C384" s="154" t="str">
        <f>IF(BS_CONTROLE[[#This Row],[DATA]]="","",WEEKNUM(BS_CONTROLE[[#This Row],[DATA]]))</f>
        <v/>
      </c>
      <c r="D384" s="159"/>
      <c r="E384" s="237">
        <v>375</v>
      </c>
      <c r="F384" s="140"/>
      <c r="G384" s="175" t="str">
        <f>IF(D384="","*",VLOOKUP(F384,BS_ATIVIDADE[#Data],3,FALSE))</f>
        <v>*</v>
      </c>
      <c r="H384" s="198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8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0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3" t="str">
        <f>IF(AND(BQ384&lt;1,BR384&lt;1),"Produção e Intervalo",IF(BQ384&lt;1,"Intervalo",IF(BR384&lt;1,"Produção","")))</f>
        <v/>
      </c>
      <c r="BQ384" s="13" t="str">
        <f t="shared" si="35"/>
        <v>*</v>
      </c>
      <c r="BR384" s="20" t="str">
        <f t="shared" si="36"/>
        <v>*</v>
      </c>
      <c r="BS384" s="247" t="str">
        <f t="shared" si="37"/>
        <v/>
      </c>
      <c r="BT384" s="8" t="str">
        <f>IF(BN384="","",SUBSTITUTE(BM384," ","")&amp;SUBSTITUTE(BN384," ",""))</f>
        <v/>
      </c>
    </row>
    <row r="385" spans="1:72">
      <c r="A385" s="49" t="str">
        <f t="shared" si="34"/>
        <v/>
      </c>
      <c r="B385" s="153"/>
      <c r="C385" s="154" t="str">
        <f>IF(BS_CONTROLE[[#This Row],[DATA]]="","",WEEKNUM(BS_CONTROLE[[#This Row],[DATA]]))</f>
        <v/>
      </c>
      <c r="D385" s="155"/>
      <c r="E385" s="237">
        <v>376</v>
      </c>
      <c r="F385" s="140"/>
      <c r="G385" s="175" t="str">
        <f>IF(D385="","*",VLOOKUP(F385,BS_ATIVIDADE[#Data],3,FALSE))</f>
        <v>*</v>
      </c>
      <c r="H385" s="198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6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8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0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3" t="str">
        <f>IF(AND(BQ385&lt;1,BR385&lt;1),"Produção e Intervalo",IF(BQ385&lt;1,"Intervalo",IF(BR385&lt;1,"Produção","")))</f>
        <v/>
      </c>
      <c r="BQ385" s="13" t="str">
        <f t="shared" si="35"/>
        <v>*</v>
      </c>
      <c r="BR385" s="20" t="str">
        <f t="shared" si="36"/>
        <v>*</v>
      </c>
      <c r="BS385" s="247" t="str">
        <f t="shared" si="37"/>
        <v/>
      </c>
      <c r="BT385" s="8" t="str">
        <f>IF(BN385="","",SUBSTITUTE(BM385," ","")&amp;SUBSTITUTE(BN385," ",""))</f>
        <v/>
      </c>
    </row>
    <row r="386" spans="1:72">
      <c r="A386" s="49" t="str">
        <f t="shared" si="34"/>
        <v/>
      </c>
      <c r="B386" s="153"/>
      <c r="C386" s="154" t="str">
        <f>IF(BS_CONTROLE[[#This Row],[DATA]]="","",WEEKNUM(BS_CONTROLE[[#This Row],[DATA]]))</f>
        <v/>
      </c>
      <c r="D386" s="155"/>
      <c r="E386" s="238">
        <v>377</v>
      </c>
      <c r="F386" s="140"/>
      <c r="G386" s="175" t="str">
        <f>IF(D386="","*",VLOOKUP(F386,BS_ATIVIDADE[#Data],3,FALSE))</f>
        <v>*</v>
      </c>
      <c r="H386" s="198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6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8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0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3" t="str">
        <f>IF(AND(BQ386&lt;1,BR386&lt;1),"Produção e Intervalo",IF(BQ386&lt;1,"Intervalo",IF(BR386&lt;1,"Produção","")))</f>
        <v/>
      </c>
      <c r="BQ386" s="13" t="str">
        <f t="shared" si="35"/>
        <v>*</v>
      </c>
      <c r="BR386" s="20" t="str">
        <f t="shared" si="36"/>
        <v>*</v>
      </c>
      <c r="BS386" s="247" t="str">
        <f t="shared" si="37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4"/>
        <v/>
      </c>
      <c r="B387" s="153"/>
      <c r="C387" s="154" t="str">
        <f>IF(BS_CONTROLE[[#This Row],[DATA]]="","",WEEKNUM(BS_CONTROLE[[#This Row],[DATA]]))</f>
        <v/>
      </c>
      <c r="D387" s="155"/>
      <c r="E387" s="237">
        <v>378</v>
      </c>
      <c r="F387" s="140"/>
      <c r="G387" s="175" t="str">
        <f>IF(D387="","*",VLOOKUP(F387,BS_ATIVIDADE[#Data],3,FALSE))</f>
        <v>*</v>
      </c>
      <c r="H387" s="198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8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0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3" t="str">
        <f>IF(AND(BQ387&lt;1,BR387&lt;1),"Produção e Intervalo",IF(BQ387&lt;1,"Intervalo",IF(BR387&lt;1,"Produção","")))</f>
        <v/>
      </c>
      <c r="BQ387" s="13" t="str">
        <f t="shared" si="35"/>
        <v>*</v>
      </c>
      <c r="BR387" s="20" t="str">
        <f t="shared" si="36"/>
        <v>*</v>
      </c>
      <c r="BS387" s="247" t="str">
        <f t="shared" si="37"/>
        <v/>
      </c>
      <c r="BT387" s="8" t="str">
        <f>IF(BN387="","",SUBSTITUTE(BM387," ","")&amp;SUBSTITUTE(BN387," ",""))</f>
        <v/>
      </c>
    </row>
    <row r="388" spans="1:72">
      <c r="A388" s="49" t="str">
        <f t="shared" si="34"/>
        <v/>
      </c>
      <c r="B388" s="153"/>
      <c r="C388" s="154" t="str">
        <f>IF(BS_CONTROLE[[#This Row],[DATA]]="","",WEEKNUM(BS_CONTROLE[[#This Row],[DATA]]))</f>
        <v/>
      </c>
      <c r="D388" s="155"/>
      <c r="E388" s="237">
        <v>379</v>
      </c>
      <c r="F388" s="140"/>
      <c r="G388" s="175" t="str">
        <f>IF(D388="","*",VLOOKUP(F388,BS_ATIVIDADE[#Data],3,FALSE))</f>
        <v>*</v>
      </c>
      <c r="H388" s="198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8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0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3" t="str">
        <f>IF(AND(BQ388&lt;1,BR388&lt;1),"Produção e Intervalo",IF(BQ388&lt;1,"Intervalo",IF(BR388&lt;1,"Produção","")))</f>
        <v/>
      </c>
      <c r="BQ388" s="13" t="str">
        <f t="shared" si="35"/>
        <v>*</v>
      </c>
      <c r="BR388" s="20" t="str">
        <f t="shared" si="36"/>
        <v>*</v>
      </c>
      <c r="BS388" s="247" t="str">
        <f t="shared" si="37"/>
        <v/>
      </c>
      <c r="BT388" s="8" t="str">
        <f>IF(BN388="","",SUBSTITUTE(BM388," ","")&amp;SUBSTITUTE(BN388," ",""))</f>
        <v/>
      </c>
    </row>
    <row r="389" spans="1:72">
      <c r="A389" s="49" t="str">
        <f t="shared" si="34"/>
        <v/>
      </c>
      <c r="B389" s="153"/>
      <c r="C389" s="154" t="str">
        <f>IF(BS_CONTROLE[[#This Row],[DATA]]="","",WEEKNUM(BS_CONTROLE[[#This Row],[DATA]]))</f>
        <v/>
      </c>
      <c r="D389" s="155"/>
      <c r="E389" s="237">
        <v>380</v>
      </c>
      <c r="F389" s="140"/>
      <c r="G389" s="175" t="str">
        <f>IF(D389="","*",VLOOKUP(F389,BS_ATIVIDADE[#Data],3,FALSE))</f>
        <v>*</v>
      </c>
      <c r="H389" s="198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8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0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3" t="str">
        <f>IF(AND(BQ389&lt;1,BR389&lt;1),"Produção e Intervalo",IF(BQ389&lt;1,"Intervalo",IF(BR389&lt;1,"Produção","")))</f>
        <v/>
      </c>
      <c r="BQ389" s="13" t="str">
        <f t="shared" si="35"/>
        <v>*</v>
      </c>
      <c r="BR389" s="20" t="str">
        <f t="shared" si="36"/>
        <v>*</v>
      </c>
      <c r="BS389" s="247" t="str">
        <f t="shared" si="37"/>
        <v/>
      </c>
      <c r="BT389" s="8" t="str">
        <f>IF(BN389="","",SUBSTITUTE(BM389," ","")&amp;SUBSTITUTE(BN389," ",""))</f>
        <v/>
      </c>
    </row>
    <row r="390" spans="1:72">
      <c r="A390" s="49" t="str">
        <f t="shared" si="34"/>
        <v/>
      </c>
      <c r="B390" s="153"/>
      <c r="C390" s="154" t="str">
        <f>IF(BS_CONTROLE[[#This Row],[DATA]]="","",WEEKNUM(BS_CONTROLE[[#This Row],[DATA]]))</f>
        <v/>
      </c>
      <c r="D390" s="155"/>
      <c r="E390" s="237">
        <v>381</v>
      </c>
      <c r="F390" s="140"/>
      <c r="G390" s="175" t="str">
        <f>IF(D390="","*",VLOOKUP(F390,BS_ATIVIDADE[#Data],3,FALSE))</f>
        <v>*</v>
      </c>
      <c r="H390" s="198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6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8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0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3" t="str">
        <f>IF(AND(BQ390&lt;1,BR390&lt;1),"Produção e Intervalo",IF(BQ390&lt;1,"Intervalo",IF(BR390&lt;1,"Produção","")))</f>
        <v/>
      </c>
      <c r="BQ390" s="13" t="str">
        <f t="shared" si="35"/>
        <v>*</v>
      </c>
      <c r="BR390" s="20" t="str">
        <f t="shared" si="36"/>
        <v>*</v>
      </c>
      <c r="BS390" s="247" t="str">
        <f t="shared" si="37"/>
        <v/>
      </c>
      <c r="BT390" s="8" t="str">
        <f>IF(BN390="","",SUBSTITUTE(BM390," ","")&amp;SUBSTITUTE(BN390," ",""))</f>
        <v/>
      </c>
    </row>
    <row r="391" spans="1:72">
      <c r="A391" s="49" t="str">
        <f t="shared" si="34"/>
        <v/>
      </c>
      <c r="B391" s="153"/>
      <c r="C391" s="154" t="str">
        <f>IF(BS_CONTROLE[[#This Row],[DATA]]="","",WEEKNUM(BS_CONTROLE[[#This Row],[DATA]]))</f>
        <v/>
      </c>
      <c r="D391" s="159"/>
      <c r="E391" s="237">
        <v>382</v>
      </c>
      <c r="F391" s="225"/>
      <c r="G391" s="175" t="str">
        <f>IF(D391="","*",VLOOKUP(F391,BS_ATIVIDADE[#Data],3,FALSE))</f>
        <v>*</v>
      </c>
      <c r="H391" s="198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6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8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0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3" t="str">
        <f>IF(AND(BQ391&lt;1,BR391&lt;1),"Produção e Intervalo",IF(BQ391&lt;1,"Intervalo",IF(BR391&lt;1,"Produção","")))</f>
        <v/>
      </c>
      <c r="BQ391" s="13" t="str">
        <f t="shared" si="35"/>
        <v>*</v>
      </c>
      <c r="BR391" s="20" t="str">
        <f t="shared" si="36"/>
        <v>*</v>
      </c>
      <c r="BS391" s="247" t="str">
        <f t="shared" si="37"/>
        <v/>
      </c>
      <c r="BT391" s="8" t="str">
        <f>IF(BN391="","",SUBSTITUTE(BM391," ","")&amp;SUBSTITUTE(BN391," ",""))</f>
        <v/>
      </c>
    </row>
    <row r="392" spans="1:72">
      <c r="A392" s="49" t="str">
        <f t="shared" si="34"/>
        <v/>
      </c>
      <c r="B392" s="153"/>
      <c r="C392" s="154" t="str">
        <f>IF(BS_CONTROLE[[#This Row],[DATA]]="","",WEEKNUM(BS_CONTROLE[[#This Row],[DATA]]))</f>
        <v/>
      </c>
      <c r="D392" s="159"/>
      <c r="E392" s="237">
        <v>383</v>
      </c>
      <c r="F392" s="225"/>
      <c r="G392" s="175" t="str">
        <f>IF(D392="","*",VLOOKUP(F392,BS_ATIVIDADE[#Data],3,FALSE))</f>
        <v>*</v>
      </c>
      <c r="H392" s="198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6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8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0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3" t="str">
        <f>IF(AND(BQ392&lt;1,BR392&lt;1),"Produção e Intervalo",IF(BQ392&lt;1,"Intervalo",IF(BR392&lt;1,"Produção","")))</f>
        <v/>
      </c>
      <c r="BQ392" s="13" t="str">
        <f t="shared" si="35"/>
        <v>*</v>
      </c>
      <c r="BR392" s="20" t="str">
        <f t="shared" si="36"/>
        <v>*</v>
      </c>
      <c r="BS392" s="247" t="str">
        <f t="shared" si="37"/>
        <v/>
      </c>
      <c r="BT392" s="8" t="str">
        <f>IF(BN392="","",SUBSTITUTE(BM392," ","")&amp;SUBSTITUTE(BN392," ",""))</f>
        <v/>
      </c>
    </row>
    <row r="393" spans="1:72">
      <c r="A393" s="49" t="str">
        <f t="shared" si="34"/>
        <v/>
      </c>
      <c r="B393" s="153"/>
      <c r="C393" s="154" t="str">
        <f>IF(BS_CONTROLE[[#This Row],[DATA]]="","",WEEKNUM(BS_CONTROLE[[#This Row],[DATA]]))</f>
        <v/>
      </c>
      <c r="D393" s="155"/>
      <c r="E393" s="237">
        <v>384</v>
      </c>
      <c r="F393" s="140"/>
      <c r="G393" s="175" t="str">
        <f>IF(D393="","*",VLOOKUP(F393,BS_ATIVIDADE[#Data],3,FALSE))</f>
        <v>*</v>
      </c>
      <c r="H393" s="198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8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0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3" t="str">
        <f>IF(AND(BQ393&lt;1,BR393&lt;1),"Produção e Intervalo",IF(BQ393&lt;1,"Intervalo",IF(BR393&lt;1,"Produção","")))</f>
        <v/>
      </c>
      <c r="BQ393" s="13" t="str">
        <f t="shared" si="35"/>
        <v>*</v>
      </c>
      <c r="BR393" s="20" t="str">
        <f t="shared" si="36"/>
        <v>*</v>
      </c>
      <c r="BS393" s="247" t="str">
        <f t="shared" si="37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9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7">
        <v>385</v>
      </c>
      <c r="F394" s="140"/>
      <c r="G394" s="175" t="str">
        <f>IF(D394="","*",VLOOKUP(F394,BS_ATIVIDADE[#Data],3,FALSE))</f>
        <v>*</v>
      </c>
      <c r="H394" s="198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6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8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0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3" t="str">
        <f>IF(AND(BQ394&lt;1,BR394&lt;1),"Produção e Intervalo",IF(BQ394&lt;1,"Intervalo",IF(BR394&lt;1,"Produção","")))</f>
        <v/>
      </c>
      <c r="BQ394" s="13" t="str">
        <f t="shared" ref="BQ394:BQ457" si="40">IF(OR(B394="",F394=""),"*",AY394/P394)</f>
        <v>*</v>
      </c>
      <c r="BR394" s="20" t="str">
        <f t="shared" ref="BR394:BR457" si="41">IF(OR(B394="",F394=""),"*",BA394/Q394)</f>
        <v>*</v>
      </c>
      <c r="BS394" s="247" t="str">
        <f t="shared" ref="BS394:BS457" si="42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9"/>
        <v/>
      </c>
      <c r="B395" s="153"/>
      <c r="C395" s="154" t="str">
        <f>IF(BS_CONTROLE[[#This Row],[DATA]]="","",WEEKNUM(BS_CONTROLE[[#This Row],[DATA]]))</f>
        <v/>
      </c>
      <c r="D395" s="155"/>
      <c r="E395" s="237">
        <v>386</v>
      </c>
      <c r="F395" s="140"/>
      <c r="G395" s="175" t="str">
        <f>IF(D395="","*",VLOOKUP(F395,BS_ATIVIDADE[#Data],3,FALSE))</f>
        <v>*</v>
      </c>
      <c r="H395" s="198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8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0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3" t="str">
        <f>IF(AND(BQ395&lt;1,BR395&lt;1),"Produção e Intervalo",IF(BQ395&lt;1,"Intervalo",IF(BR395&lt;1,"Produção","")))</f>
        <v/>
      </c>
      <c r="BQ395" s="13" t="str">
        <f t="shared" si="40"/>
        <v>*</v>
      </c>
      <c r="BR395" s="20" t="str">
        <f t="shared" si="41"/>
        <v>*</v>
      </c>
      <c r="BS395" s="247" t="str">
        <f t="shared" si="42"/>
        <v/>
      </c>
      <c r="BT395" s="8" t="str">
        <f>IF(BN395="","",SUBSTITUTE(BM395," ","")&amp;SUBSTITUTE(BN395," ",""))</f>
        <v/>
      </c>
    </row>
    <row r="396" spans="1:72">
      <c r="A396" s="49" t="str">
        <f t="shared" si="39"/>
        <v/>
      </c>
      <c r="B396" s="153"/>
      <c r="C396" s="154" t="str">
        <f>IF(BS_CONTROLE[[#This Row],[DATA]]="","",WEEKNUM(BS_CONTROLE[[#This Row],[DATA]]))</f>
        <v/>
      </c>
      <c r="D396" s="159"/>
      <c r="E396" s="237">
        <v>387</v>
      </c>
      <c r="F396" s="140"/>
      <c r="G396" s="175" t="str">
        <f>IF(D396="","*",VLOOKUP(F396,BS_ATIVIDADE[#Data],3,FALSE))</f>
        <v>*</v>
      </c>
      <c r="H396" s="198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8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0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3" t="str">
        <f>IF(AND(BQ396&lt;1,BR396&lt;1),"Produção e Intervalo",IF(BQ396&lt;1,"Intervalo",IF(BR396&lt;1,"Produção","")))</f>
        <v/>
      </c>
      <c r="BQ396" s="13" t="str">
        <f t="shared" si="40"/>
        <v>*</v>
      </c>
      <c r="BR396" s="20" t="str">
        <f t="shared" si="41"/>
        <v>*</v>
      </c>
      <c r="BS396" s="247" t="str">
        <f t="shared" si="42"/>
        <v/>
      </c>
      <c r="BT396" s="8" t="str">
        <f>IF(BN396="","",SUBSTITUTE(BM396," ","")&amp;SUBSTITUTE(BN396," ",""))</f>
        <v/>
      </c>
    </row>
    <row r="397" spans="1:72">
      <c r="A397" s="49" t="str">
        <f t="shared" si="39"/>
        <v/>
      </c>
      <c r="B397" s="153"/>
      <c r="C397" s="154" t="str">
        <f>IF(BS_CONTROLE[[#This Row],[DATA]]="","",WEEKNUM(BS_CONTROLE[[#This Row],[DATA]]))</f>
        <v/>
      </c>
      <c r="D397" s="159"/>
      <c r="E397" s="237">
        <v>388</v>
      </c>
      <c r="F397" s="225"/>
      <c r="G397" s="175" t="str">
        <f>IF(D397="","*",VLOOKUP(F397,BS_ATIVIDADE[#Data],3,FALSE))</f>
        <v>*</v>
      </c>
      <c r="H397" s="198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8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0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3" t="str">
        <f>IF(AND(BQ397&lt;1,BR397&lt;1),"Produção e Intervalo",IF(BQ397&lt;1,"Intervalo",IF(BR397&lt;1,"Produção","")))</f>
        <v/>
      </c>
      <c r="BQ397" s="13" t="str">
        <f t="shared" si="40"/>
        <v>*</v>
      </c>
      <c r="BR397" s="20" t="str">
        <f t="shared" si="41"/>
        <v>*</v>
      </c>
      <c r="BS397" s="247" t="str">
        <f t="shared" si="42"/>
        <v/>
      </c>
      <c r="BT397" s="8" t="str">
        <f>IF(BN397="","",SUBSTITUTE(BM397," ","")&amp;SUBSTITUTE(BN397," ",""))</f>
        <v/>
      </c>
    </row>
    <row r="398" spans="1:72">
      <c r="A398" s="49" t="str">
        <f t="shared" si="39"/>
        <v/>
      </c>
      <c r="B398" s="153"/>
      <c r="C398" s="154" t="str">
        <f>IF(BS_CONTROLE[[#This Row],[DATA]]="","",WEEKNUM(BS_CONTROLE[[#This Row],[DATA]]))</f>
        <v/>
      </c>
      <c r="D398" s="159"/>
      <c r="E398" s="238">
        <v>389</v>
      </c>
      <c r="F398" s="140"/>
      <c r="G398" s="175" t="str">
        <f>IF(D398="","*",VLOOKUP(F398,BS_ATIVIDADE[#Data],3,FALSE))</f>
        <v>*</v>
      </c>
      <c r="H398" s="198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8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0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3" t="str">
        <f>IF(AND(BQ398&lt;1,BR398&lt;1),"Produção e Intervalo",IF(BQ398&lt;1,"Intervalo",IF(BR398&lt;1,"Produção","")))</f>
        <v/>
      </c>
      <c r="BQ398" s="13" t="str">
        <f t="shared" si="40"/>
        <v>*</v>
      </c>
      <c r="BR398" s="20" t="str">
        <f t="shared" si="41"/>
        <v>*</v>
      </c>
      <c r="BS398" s="247" t="str">
        <f t="shared" si="42"/>
        <v/>
      </c>
      <c r="BT398" s="8" t="str">
        <f>IF(BN398="","",SUBSTITUTE(BM398," ","")&amp;SUBSTITUTE(BN398," ",""))</f>
        <v/>
      </c>
    </row>
    <row r="399" spans="1:72">
      <c r="A399" s="49" t="str">
        <f t="shared" si="39"/>
        <v/>
      </c>
      <c r="B399" s="153"/>
      <c r="C399" s="154" t="str">
        <f>IF(BS_CONTROLE[[#This Row],[DATA]]="","",WEEKNUM(BS_CONTROLE[[#This Row],[DATA]]))</f>
        <v/>
      </c>
      <c r="D399" s="159"/>
      <c r="E399" s="237">
        <v>390</v>
      </c>
      <c r="F399" s="225"/>
      <c r="G399" s="175" t="str">
        <f>IF(D399="","*",VLOOKUP(F399,BS_ATIVIDADE[#Data],3,FALSE))</f>
        <v>*</v>
      </c>
      <c r="H399" s="198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3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0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3" t="str">
        <f>IF(AND(BQ399&lt;1,BR399&lt;1),"Produção e Intervalo",IF(BQ399&lt;1,"Intervalo",IF(BR399&lt;1,"Produção","")))</f>
        <v/>
      </c>
      <c r="BQ399" s="13" t="str">
        <f t="shared" si="40"/>
        <v>*</v>
      </c>
      <c r="BR399" s="20" t="str">
        <f t="shared" si="41"/>
        <v>*</v>
      </c>
      <c r="BS399" s="247" t="str">
        <f t="shared" si="42"/>
        <v/>
      </c>
      <c r="BT399" s="8" t="str">
        <f>IF(BN399="","",SUBSTITUTE(BM399," ","")&amp;SUBSTITUTE(BN399," ",""))</f>
        <v/>
      </c>
    </row>
    <row r="400" spans="1:72">
      <c r="A400" s="49" t="str">
        <f t="shared" si="39"/>
        <v/>
      </c>
      <c r="B400" s="153"/>
      <c r="C400" s="154" t="str">
        <f>IF(BS_CONTROLE[[#This Row],[DATA]]="","",WEEKNUM(BS_CONTROLE[[#This Row],[DATA]]))</f>
        <v/>
      </c>
      <c r="D400" s="155"/>
      <c r="E400" s="237">
        <v>391</v>
      </c>
      <c r="F400" s="140"/>
      <c r="G400" s="175" t="str">
        <f>IF(D400="","*",VLOOKUP(F400,BS_ATIVIDADE[#Data],3,FALSE))</f>
        <v>*</v>
      </c>
      <c r="H400" s="198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3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0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3" t="str">
        <f>IF(AND(BQ400&lt;1,BR400&lt;1),"Produção e Intervalo",IF(BQ400&lt;1,"Intervalo",IF(BR400&lt;1,"Produção","")))</f>
        <v/>
      </c>
      <c r="BQ400" s="13" t="str">
        <f t="shared" si="40"/>
        <v>*</v>
      </c>
      <c r="BR400" s="20" t="str">
        <f t="shared" si="41"/>
        <v>*</v>
      </c>
      <c r="BS400" s="247" t="str">
        <f t="shared" si="42"/>
        <v/>
      </c>
      <c r="BT400" s="8" t="str">
        <f>IF(BN400="","",SUBSTITUTE(BM400," ","")&amp;SUBSTITUTE(BN400," ",""))</f>
        <v/>
      </c>
    </row>
    <row r="401" spans="1:72">
      <c r="A401" s="49" t="str">
        <f t="shared" si="39"/>
        <v/>
      </c>
      <c r="B401" s="153"/>
      <c r="C401" s="154" t="str">
        <f>IF(BS_CONTROLE[[#This Row],[DATA]]="","",WEEKNUM(BS_CONTROLE[[#This Row],[DATA]]))</f>
        <v/>
      </c>
      <c r="D401" s="159"/>
      <c r="E401" s="237">
        <v>392</v>
      </c>
      <c r="F401" s="225"/>
      <c r="G401" s="175" t="str">
        <f>IF(D401="","*",VLOOKUP(F401,BS_ATIVIDADE[#Data],3,FALSE))</f>
        <v>*</v>
      </c>
      <c r="H401" s="198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3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0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3" t="str">
        <f>IF(AND(BQ401&lt;1,BR401&lt;1),"Produção e Intervalo",IF(BQ401&lt;1,"Intervalo",IF(BR401&lt;1,"Produção","")))</f>
        <v/>
      </c>
      <c r="BQ401" s="13" t="str">
        <f t="shared" si="40"/>
        <v>*</v>
      </c>
      <c r="BR401" s="20" t="str">
        <f t="shared" si="41"/>
        <v>*</v>
      </c>
      <c r="BS401" s="247" t="str">
        <f t="shared" si="42"/>
        <v/>
      </c>
      <c r="BT401" s="8" t="str">
        <f>IF(BN401="","",SUBSTITUTE(BM401," ","")&amp;SUBSTITUTE(BN401," ",""))</f>
        <v/>
      </c>
    </row>
    <row r="402" spans="1:72">
      <c r="A402" s="49" t="str">
        <f t="shared" si="39"/>
        <v/>
      </c>
      <c r="B402" s="153"/>
      <c r="C402" s="154" t="str">
        <f>IF(BS_CONTROLE[[#This Row],[DATA]]="","",WEEKNUM(BS_CONTROLE[[#This Row],[DATA]]))</f>
        <v/>
      </c>
      <c r="D402" s="155"/>
      <c r="E402" s="237">
        <v>393</v>
      </c>
      <c r="F402" s="140"/>
      <c r="G402" s="175" t="str">
        <f>IF(D402="","*",VLOOKUP(F402,BS_ATIVIDADE[#Data],3,FALSE))</f>
        <v>*</v>
      </c>
      <c r="H402" s="198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6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3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0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3" t="str">
        <f>IF(AND(BQ402&lt;1,BR402&lt;1),"Produção e Intervalo",IF(BQ402&lt;1,"Intervalo",IF(BR402&lt;1,"Produção","")))</f>
        <v/>
      </c>
      <c r="BQ402" s="13" t="str">
        <f t="shared" si="40"/>
        <v>*</v>
      </c>
      <c r="BR402" s="20" t="str">
        <f t="shared" si="41"/>
        <v>*</v>
      </c>
      <c r="BS402" s="247" t="str">
        <f t="shared" si="42"/>
        <v/>
      </c>
      <c r="BT402" s="8" t="str">
        <f>IF(BN402="","",SUBSTITUTE(BM402," ","")&amp;SUBSTITUTE(BN402," ",""))</f>
        <v/>
      </c>
    </row>
    <row r="403" spans="1:72">
      <c r="A403" s="49" t="str">
        <f t="shared" si="39"/>
        <v/>
      </c>
      <c r="B403" s="153"/>
      <c r="C403" s="154" t="str">
        <f>IF(BS_CONTROLE[[#This Row],[DATA]]="","",WEEKNUM(BS_CONTROLE[[#This Row],[DATA]]))</f>
        <v/>
      </c>
      <c r="D403" s="155"/>
      <c r="E403" s="237">
        <v>394</v>
      </c>
      <c r="F403" s="140"/>
      <c r="G403" s="175" t="str">
        <f>IF(D403="","*",VLOOKUP(F403,BS_ATIVIDADE[#Data],3,FALSE))</f>
        <v>*</v>
      </c>
      <c r="H403" s="198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6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3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0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3" t="str">
        <f>IF(AND(BQ403&lt;1,BR403&lt;1),"Produção e Intervalo",IF(BQ403&lt;1,"Intervalo",IF(BR403&lt;1,"Produção","")))</f>
        <v/>
      </c>
      <c r="BQ403" s="13" t="str">
        <f t="shared" si="40"/>
        <v>*</v>
      </c>
      <c r="BR403" s="20" t="str">
        <f t="shared" si="41"/>
        <v>*</v>
      </c>
      <c r="BS403" s="247" t="str">
        <f t="shared" si="42"/>
        <v/>
      </c>
      <c r="BT403" s="8" t="str">
        <f>IF(BN403="","",SUBSTITUTE(BM403," ","")&amp;SUBSTITUTE(BN403," ",""))</f>
        <v/>
      </c>
    </row>
    <row r="404" spans="1:72">
      <c r="A404" s="49" t="str">
        <f t="shared" si="39"/>
        <v/>
      </c>
      <c r="B404" s="153"/>
      <c r="C404" s="154" t="str">
        <f>IF(BS_CONTROLE[[#This Row],[DATA]]="","",WEEKNUM(BS_CONTROLE[[#This Row],[DATA]]))</f>
        <v/>
      </c>
      <c r="D404" s="155"/>
      <c r="E404" s="237">
        <v>395</v>
      </c>
      <c r="F404" s="140"/>
      <c r="G404" s="175" t="str">
        <f>IF(D404="","*",VLOOKUP(F404,BS_ATIVIDADE[#Data],3,FALSE))</f>
        <v>*</v>
      </c>
      <c r="H404" s="198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3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0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3" t="str">
        <f>IF(AND(BQ404&lt;1,BR404&lt;1),"Produção e Intervalo",IF(BQ404&lt;1,"Intervalo",IF(BR404&lt;1,"Produção","")))</f>
        <v/>
      </c>
      <c r="BQ404" s="13" t="str">
        <f t="shared" si="40"/>
        <v>*</v>
      </c>
      <c r="BR404" s="20" t="str">
        <f t="shared" si="41"/>
        <v>*</v>
      </c>
      <c r="BS404" s="247" t="str">
        <f t="shared" si="42"/>
        <v/>
      </c>
      <c r="BT404" s="8" t="str">
        <f>IF(BN404="","",SUBSTITUTE(BM404," ","")&amp;SUBSTITUTE(BN404," ",""))</f>
        <v/>
      </c>
    </row>
    <row r="405" spans="1:72">
      <c r="A405" s="49" t="str">
        <f t="shared" si="39"/>
        <v/>
      </c>
      <c r="B405" s="153"/>
      <c r="C405" s="154" t="str">
        <f>IF(BS_CONTROLE[[#This Row],[DATA]]="","",WEEKNUM(BS_CONTROLE[[#This Row],[DATA]]))</f>
        <v/>
      </c>
      <c r="D405" s="155"/>
      <c r="E405" s="237">
        <v>396</v>
      </c>
      <c r="F405" s="140"/>
      <c r="G405" s="175" t="str">
        <f>IF(D405="","*",VLOOKUP(F405,BS_ATIVIDADE[#Data],3,FALSE))</f>
        <v>*</v>
      </c>
      <c r="H405" s="198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6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3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0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3" t="str">
        <f>IF(AND(BQ405&lt;1,BR405&lt;1),"Produção e Intervalo",IF(BQ405&lt;1,"Intervalo",IF(BR405&lt;1,"Produção","")))</f>
        <v/>
      </c>
      <c r="BQ405" s="13" t="str">
        <f t="shared" si="40"/>
        <v>*</v>
      </c>
      <c r="BR405" s="20" t="str">
        <f t="shared" si="41"/>
        <v>*</v>
      </c>
      <c r="BS405" s="247" t="str">
        <f t="shared" si="42"/>
        <v/>
      </c>
      <c r="BT405" s="8" t="str">
        <f>IF(BN405="","",SUBSTITUTE(BM405," ","")&amp;SUBSTITUTE(BN405," ",""))</f>
        <v/>
      </c>
    </row>
    <row r="406" spans="1:72">
      <c r="A406" s="49" t="str">
        <f t="shared" si="39"/>
        <v/>
      </c>
      <c r="B406" s="153"/>
      <c r="C406" s="154" t="str">
        <f>IF(BS_CONTROLE[[#This Row],[DATA]]="","",WEEKNUM(BS_CONTROLE[[#This Row],[DATA]]))</f>
        <v/>
      </c>
      <c r="D406" s="155"/>
      <c r="E406" s="237">
        <v>397</v>
      </c>
      <c r="F406" s="140"/>
      <c r="G406" s="175" t="str">
        <f>IF(D406="","*",VLOOKUP(F406,BS_ATIVIDADE[#Data],3,FALSE))</f>
        <v>*</v>
      </c>
      <c r="H406" s="198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5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3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0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3" t="str">
        <f>IF(AND(BQ406&lt;1,BR406&lt;1),"Produção e Intervalo",IF(BQ406&lt;1,"Intervalo",IF(BR406&lt;1,"Produção","")))</f>
        <v/>
      </c>
      <c r="BQ406" s="13" t="str">
        <f t="shared" si="40"/>
        <v>*</v>
      </c>
      <c r="BR406" s="20" t="str">
        <f t="shared" si="41"/>
        <v>*</v>
      </c>
      <c r="BS406" s="247" t="str">
        <f t="shared" si="42"/>
        <v/>
      </c>
      <c r="BT406" s="8" t="str">
        <f>IF(BN406="","",SUBSTITUTE(BM406," ","")&amp;SUBSTITUTE(BN406," ",""))</f>
        <v/>
      </c>
    </row>
    <row r="407" spans="1:72">
      <c r="A407" s="49" t="str">
        <f t="shared" si="39"/>
        <v/>
      </c>
      <c r="B407" s="153"/>
      <c r="C407" s="154" t="str">
        <f>IF(BS_CONTROLE[[#This Row],[DATA]]="","",WEEKNUM(BS_CONTROLE[[#This Row],[DATA]]))</f>
        <v/>
      </c>
      <c r="D407" s="155"/>
      <c r="E407" s="237">
        <v>398</v>
      </c>
      <c r="F407" s="140"/>
      <c r="G407" s="175" t="str">
        <f>IF(D407="","*",VLOOKUP(F407,BS_ATIVIDADE[#Data],3,FALSE))</f>
        <v>*</v>
      </c>
      <c r="H407" s="198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3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0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3" t="str">
        <f>IF(AND(BQ407&lt;1,BR407&lt;1),"Produção e Intervalo",IF(BQ407&lt;1,"Intervalo",IF(BR407&lt;1,"Produção","")))</f>
        <v/>
      </c>
      <c r="BQ407" s="13" t="str">
        <f t="shared" si="40"/>
        <v>*</v>
      </c>
      <c r="BR407" s="20" t="str">
        <f t="shared" si="41"/>
        <v>*</v>
      </c>
      <c r="BS407" s="247" t="str">
        <f t="shared" si="42"/>
        <v/>
      </c>
      <c r="BT407" s="8" t="str">
        <f>IF(BN407="","",SUBSTITUTE(BM407," ","")&amp;SUBSTITUTE(BN407," ",""))</f>
        <v/>
      </c>
    </row>
    <row r="408" spans="1:72">
      <c r="A408" s="49" t="str">
        <f t="shared" si="39"/>
        <v/>
      </c>
      <c r="B408" s="153"/>
      <c r="C408" s="154" t="str">
        <f>IF(BS_CONTROLE[[#This Row],[DATA]]="","",WEEKNUM(BS_CONTROLE[[#This Row],[DATA]]))</f>
        <v/>
      </c>
      <c r="D408" s="159"/>
      <c r="E408" s="237">
        <v>399</v>
      </c>
      <c r="F408" s="140"/>
      <c r="G408" s="175" t="str">
        <f>IF(D408="","*",VLOOKUP(F408,BS_ATIVIDADE[#Data],3,FALSE))</f>
        <v>*</v>
      </c>
      <c r="H408" s="198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5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3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0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3" t="str">
        <f>IF(AND(BQ408&lt;1,BR408&lt;1),"Produção e Intervalo",IF(BQ408&lt;1,"Intervalo",IF(BR408&lt;1,"Produção","")))</f>
        <v/>
      </c>
      <c r="BQ408" s="13" t="str">
        <f t="shared" si="40"/>
        <v>*</v>
      </c>
      <c r="BR408" s="20" t="str">
        <f t="shared" si="41"/>
        <v>*</v>
      </c>
      <c r="BS408" s="247" t="str">
        <f t="shared" si="42"/>
        <v/>
      </c>
      <c r="BT408" s="8" t="str">
        <f>IF(BN408="","",SUBSTITUTE(BM408," ","")&amp;SUBSTITUTE(BN408," ",""))</f>
        <v/>
      </c>
    </row>
    <row r="409" spans="1:72">
      <c r="A409" s="49" t="str">
        <f t="shared" si="39"/>
        <v/>
      </c>
      <c r="B409" s="153"/>
      <c r="C409" s="154" t="str">
        <f>IF(BS_CONTROLE[[#This Row],[DATA]]="","",WEEKNUM(BS_CONTROLE[[#This Row],[DATA]]))</f>
        <v/>
      </c>
      <c r="D409" s="159"/>
      <c r="E409" s="237">
        <v>400</v>
      </c>
      <c r="F409" s="225"/>
      <c r="G409" s="175" t="str">
        <f>IF(D409="","*",VLOOKUP(F409,BS_ATIVIDADE[#Data],3,FALSE))</f>
        <v>*</v>
      </c>
      <c r="H409" s="198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5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3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0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3" t="str">
        <f>IF(AND(BQ409&lt;1,BR409&lt;1),"Produção e Intervalo",IF(BQ409&lt;1,"Intervalo",IF(BR409&lt;1,"Produção","")))</f>
        <v/>
      </c>
      <c r="BQ409" s="13" t="str">
        <f t="shared" si="40"/>
        <v>*</v>
      </c>
      <c r="BR409" s="20" t="str">
        <f t="shared" si="41"/>
        <v>*</v>
      </c>
      <c r="BS409" s="247" t="str">
        <f t="shared" si="42"/>
        <v/>
      </c>
      <c r="BT409" s="8" t="str">
        <f>IF(BN409="","",SUBSTITUTE(BM409," ","")&amp;SUBSTITUTE(BN409," ",""))</f>
        <v/>
      </c>
    </row>
    <row r="410" spans="1:72">
      <c r="A410" s="49" t="str">
        <f t="shared" si="39"/>
        <v/>
      </c>
      <c r="B410" s="153"/>
      <c r="C410" s="154" t="str">
        <f>IF(BS_CONTROLE[[#This Row],[DATA]]="","",WEEKNUM(BS_CONTROLE[[#This Row],[DATA]]))</f>
        <v/>
      </c>
      <c r="D410" s="155"/>
      <c r="E410" s="238">
        <v>401</v>
      </c>
      <c r="F410" s="140"/>
      <c r="G410" s="175" t="str">
        <f>IF(D410="","*",VLOOKUP(F410,BS_ATIVIDADE[#Data],3,FALSE))</f>
        <v>*</v>
      </c>
      <c r="H410" s="198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3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0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3" t="str">
        <f>IF(AND(BQ410&lt;1,BR410&lt;1),"Produção e Intervalo",IF(BQ410&lt;1,"Intervalo",IF(BR410&lt;1,"Produção","")))</f>
        <v/>
      </c>
      <c r="BQ410" s="13" t="str">
        <f t="shared" si="40"/>
        <v>*</v>
      </c>
      <c r="BR410" s="20" t="str">
        <f t="shared" si="41"/>
        <v>*</v>
      </c>
      <c r="BS410" s="247" t="str">
        <f t="shared" si="42"/>
        <v/>
      </c>
      <c r="BT410" s="8" t="str">
        <f>IF(BN410="","",SUBSTITUTE(BM410," ","")&amp;SUBSTITUTE(BN410," ",""))</f>
        <v/>
      </c>
    </row>
    <row r="411" spans="1:72">
      <c r="A411" s="49" t="str">
        <f t="shared" si="39"/>
        <v/>
      </c>
      <c r="B411" s="153"/>
      <c r="C411" s="154" t="str">
        <f>IF(BS_CONTROLE[[#This Row],[DATA]]="","",WEEKNUM(BS_CONTROLE[[#This Row],[DATA]]))</f>
        <v/>
      </c>
      <c r="D411" s="155"/>
      <c r="E411" s="237">
        <v>402</v>
      </c>
      <c r="F411" s="140"/>
      <c r="G411" s="175" t="str">
        <f>IF(D411="","*",VLOOKUP(F411,BS_ATIVIDADE[#Data],3,FALSE))</f>
        <v>*</v>
      </c>
      <c r="H411" s="198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3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0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3" t="str">
        <f>IF(AND(BQ411&lt;1,BR411&lt;1),"Produção e Intervalo",IF(BQ411&lt;1,"Intervalo",IF(BR411&lt;1,"Produção","")))</f>
        <v/>
      </c>
      <c r="BQ411" s="13" t="str">
        <f t="shared" si="40"/>
        <v>*</v>
      </c>
      <c r="BR411" s="20" t="str">
        <f t="shared" si="41"/>
        <v>*</v>
      </c>
      <c r="BS411" s="247" t="str">
        <f t="shared" si="42"/>
        <v/>
      </c>
      <c r="BT411" s="8" t="str">
        <f>IF(BN411="","",SUBSTITUTE(BM411," ","")&amp;SUBSTITUTE(BN411," ",""))</f>
        <v/>
      </c>
    </row>
    <row r="412" spans="1:72">
      <c r="A412" s="49" t="str">
        <f t="shared" si="39"/>
        <v/>
      </c>
      <c r="B412" s="153"/>
      <c r="C412" s="154" t="str">
        <f>IF(BS_CONTROLE[[#This Row],[DATA]]="","",WEEKNUM(BS_CONTROLE[[#This Row],[DATA]]))</f>
        <v/>
      </c>
      <c r="D412" s="155"/>
      <c r="E412" s="237">
        <v>403</v>
      </c>
      <c r="F412" s="140"/>
      <c r="G412" s="175" t="str">
        <f>IF(D412="","*",VLOOKUP(F412,BS_ATIVIDADE[#Data],3,FALSE))</f>
        <v>*</v>
      </c>
      <c r="H412" s="198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6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3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0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3" t="str">
        <f>IF(AND(BQ412&lt;1,BR412&lt;1),"Produção e Intervalo",IF(BQ412&lt;1,"Intervalo",IF(BR412&lt;1,"Produção","")))</f>
        <v/>
      </c>
      <c r="BQ412" s="13" t="str">
        <f t="shared" si="40"/>
        <v>*</v>
      </c>
      <c r="BR412" s="20" t="str">
        <f t="shared" si="41"/>
        <v>*</v>
      </c>
      <c r="BS412" s="247" t="str">
        <f t="shared" si="42"/>
        <v/>
      </c>
      <c r="BT412" s="8" t="str">
        <f>IF(BN412="","",SUBSTITUTE(BM412," ","")&amp;SUBSTITUTE(BN412," ",""))</f>
        <v/>
      </c>
    </row>
    <row r="413" spans="1:72">
      <c r="A413" s="49" t="str">
        <f t="shared" si="39"/>
        <v/>
      </c>
      <c r="B413" s="153"/>
      <c r="C413" s="154" t="str">
        <f>IF(BS_CONTROLE[[#This Row],[DATA]]="","",WEEKNUM(BS_CONTROLE[[#This Row],[DATA]]))</f>
        <v/>
      </c>
      <c r="D413" s="159"/>
      <c r="E413" s="237">
        <v>404</v>
      </c>
      <c r="F413" s="225"/>
      <c r="G413" s="175" t="str">
        <f>IF(D413="","*",VLOOKUP(F413,BS_ATIVIDADE[#Data],3,FALSE))</f>
        <v>*</v>
      </c>
      <c r="H413" s="198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6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3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0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3" t="str">
        <f>IF(AND(BQ413&lt;1,BR413&lt;1),"Produção e Intervalo",IF(BQ413&lt;1,"Intervalo",IF(BR413&lt;1,"Produção","")))</f>
        <v/>
      </c>
      <c r="BQ413" s="13" t="str">
        <f t="shared" si="40"/>
        <v>*</v>
      </c>
      <c r="BR413" s="20" t="str">
        <f t="shared" si="41"/>
        <v>*</v>
      </c>
      <c r="BS413" s="247" t="str">
        <f t="shared" si="42"/>
        <v/>
      </c>
      <c r="BT413" s="8" t="str">
        <f>IF(BN413="","",SUBSTITUTE(BM413," ","")&amp;SUBSTITUTE(BN413," ",""))</f>
        <v/>
      </c>
    </row>
    <row r="414" spans="1:72">
      <c r="A414" s="49" t="str">
        <f t="shared" si="39"/>
        <v/>
      </c>
      <c r="B414" s="153"/>
      <c r="C414" s="154" t="str">
        <f>IF(BS_CONTROLE[[#This Row],[DATA]]="","",WEEKNUM(BS_CONTROLE[[#This Row],[DATA]]))</f>
        <v/>
      </c>
      <c r="D414" s="155"/>
      <c r="E414" s="237">
        <v>405</v>
      </c>
      <c r="F414" s="140"/>
      <c r="G414" s="175" t="str">
        <f>IF(D414="","*",VLOOKUP(F414,BS_ATIVIDADE[#Data],3,FALSE))</f>
        <v>*</v>
      </c>
      <c r="H414" s="198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6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3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0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3" t="str">
        <f>IF(AND(BQ414&lt;1,BR414&lt;1),"Produção e Intervalo",IF(BQ414&lt;1,"Intervalo",IF(BR414&lt;1,"Produção","")))</f>
        <v/>
      </c>
      <c r="BQ414" s="13" t="str">
        <f t="shared" si="40"/>
        <v>*</v>
      </c>
      <c r="BR414" s="20" t="str">
        <f t="shared" si="41"/>
        <v>*</v>
      </c>
      <c r="BS414" s="247" t="str">
        <f t="shared" si="42"/>
        <v/>
      </c>
      <c r="BT414" s="8" t="str">
        <f>IF(BN414="","",SUBSTITUTE(BM414," ","")&amp;SUBSTITUTE(BN414," ",""))</f>
        <v/>
      </c>
    </row>
    <row r="415" spans="1:72">
      <c r="A415" s="49" t="str">
        <f t="shared" si="39"/>
        <v/>
      </c>
      <c r="B415" s="153"/>
      <c r="C415" s="154" t="str">
        <f>IF(BS_CONTROLE[[#This Row],[DATA]]="","",WEEKNUM(BS_CONTROLE[[#This Row],[DATA]]))</f>
        <v/>
      </c>
      <c r="D415" s="159"/>
      <c r="E415" s="237">
        <v>406</v>
      </c>
      <c r="F415" s="225"/>
      <c r="G415" s="175" t="str">
        <f>IF(D415="","*",VLOOKUP(F415,BS_ATIVIDADE[#Data],3,FALSE))</f>
        <v>*</v>
      </c>
      <c r="H415" s="198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6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3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0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3" t="str">
        <f>IF(AND(BQ415&lt;1,BR415&lt;1),"Produção e Intervalo",IF(BQ415&lt;1,"Intervalo",IF(BR415&lt;1,"Produção","")))</f>
        <v/>
      </c>
      <c r="BQ415" s="13" t="str">
        <f t="shared" si="40"/>
        <v>*</v>
      </c>
      <c r="BR415" s="20" t="str">
        <f t="shared" si="41"/>
        <v>*</v>
      </c>
      <c r="BS415" s="247" t="str">
        <f t="shared" si="42"/>
        <v/>
      </c>
      <c r="BT415" s="8" t="str">
        <f>IF(BN415="","",SUBSTITUTE(BM415," ","")&amp;SUBSTITUTE(BN415," ",""))</f>
        <v/>
      </c>
    </row>
    <row r="416" spans="1:72">
      <c r="A416" s="49" t="str">
        <f t="shared" si="39"/>
        <v/>
      </c>
      <c r="B416" s="153"/>
      <c r="C416" s="154" t="str">
        <f>IF(BS_CONTROLE[[#This Row],[DATA]]="","",WEEKNUM(BS_CONTROLE[[#This Row],[DATA]]))</f>
        <v/>
      </c>
      <c r="D416" s="159"/>
      <c r="E416" s="237">
        <v>407</v>
      </c>
      <c r="F416" s="140"/>
      <c r="G416" s="175" t="str">
        <f>IF(D416="","*",VLOOKUP(F416,BS_ATIVIDADE[#Data],3,FALSE))</f>
        <v>*</v>
      </c>
      <c r="H416" s="198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6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3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0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3" t="str">
        <f>IF(AND(BQ416&lt;1,BR416&lt;1),"Produção e Intervalo",IF(BQ416&lt;1,"Intervalo",IF(BR416&lt;1,"Produção","")))</f>
        <v/>
      </c>
      <c r="BQ416" s="13" t="str">
        <f t="shared" si="40"/>
        <v>*</v>
      </c>
      <c r="BR416" s="20" t="str">
        <f t="shared" si="41"/>
        <v>*</v>
      </c>
      <c r="BS416" s="247" t="str">
        <f t="shared" si="42"/>
        <v/>
      </c>
      <c r="BT416" s="8" t="str">
        <f>IF(BN416="","",SUBSTITUTE(BM416," ","")&amp;SUBSTITUTE(BN416," ",""))</f>
        <v/>
      </c>
    </row>
    <row r="417" spans="1:72">
      <c r="A417" s="49" t="str">
        <f t="shared" si="39"/>
        <v/>
      </c>
      <c r="B417" s="153"/>
      <c r="C417" s="154" t="str">
        <f>IF(BS_CONTROLE[[#This Row],[DATA]]="","",WEEKNUM(BS_CONTROLE[[#This Row],[DATA]]))</f>
        <v/>
      </c>
      <c r="D417" s="159"/>
      <c r="E417" s="237">
        <v>408</v>
      </c>
      <c r="F417" s="140"/>
      <c r="G417" s="175" t="str">
        <f>IF(D417="","*",VLOOKUP(F417,BS_ATIVIDADE[#Data],3,FALSE))</f>
        <v>*</v>
      </c>
      <c r="H417" s="198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5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3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0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3" t="str">
        <f>IF(AND(BQ417&lt;1,BR417&lt;1),"Produção e Intervalo",IF(BQ417&lt;1,"Intervalo",IF(BR417&lt;1,"Produção","")))</f>
        <v/>
      </c>
      <c r="BQ417" s="13" t="str">
        <f t="shared" si="40"/>
        <v>*</v>
      </c>
      <c r="BR417" s="20" t="str">
        <f t="shared" si="41"/>
        <v>*</v>
      </c>
      <c r="BS417" s="247" t="str">
        <f t="shared" si="42"/>
        <v/>
      </c>
      <c r="BT417" s="8" t="str">
        <f>IF(BN417="","",SUBSTITUTE(BM417," ","")&amp;SUBSTITUTE(BN417," ",""))</f>
        <v/>
      </c>
    </row>
    <row r="418" spans="1:72">
      <c r="A418" s="49" t="str">
        <f t="shared" si="39"/>
        <v/>
      </c>
      <c r="B418" s="153"/>
      <c r="C418" s="154" t="str">
        <f>IF(BS_CONTROLE[[#This Row],[DATA]]="","",WEEKNUM(BS_CONTROLE[[#This Row],[DATA]]))</f>
        <v/>
      </c>
      <c r="D418" s="155"/>
      <c r="E418" s="237">
        <v>409</v>
      </c>
      <c r="F418" s="140"/>
      <c r="G418" s="175" t="str">
        <f>IF(D418="","*",VLOOKUP(F418,BS_ATIVIDADE[#Data],3,FALSE))</f>
        <v>*</v>
      </c>
      <c r="H418" s="198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3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0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3" t="str">
        <f>IF(AND(BQ418&lt;1,BR418&lt;1),"Produção e Intervalo",IF(BQ418&lt;1,"Intervalo",IF(BR418&lt;1,"Produção","")))</f>
        <v/>
      </c>
      <c r="BQ418" s="13" t="str">
        <f t="shared" si="40"/>
        <v>*</v>
      </c>
      <c r="BR418" s="20" t="str">
        <f t="shared" si="41"/>
        <v>*</v>
      </c>
      <c r="BS418" s="247" t="str">
        <f t="shared" si="42"/>
        <v/>
      </c>
      <c r="BT418" s="8" t="str">
        <f>IF(BN418="","",SUBSTITUTE(BM418," ","")&amp;SUBSTITUTE(BN418," ",""))</f>
        <v/>
      </c>
    </row>
    <row r="419" spans="1:72">
      <c r="A419" s="49" t="str">
        <f t="shared" si="39"/>
        <v/>
      </c>
      <c r="B419" s="153"/>
      <c r="C419" s="154" t="str">
        <f>IF(BS_CONTROLE[[#This Row],[DATA]]="","",WEEKNUM(BS_CONTROLE[[#This Row],[DATA]]))</f>
        <v/>
      </c>
      <c r="D419" s="155"/>
      <c r="E419" s="237">
        <v>410</v>
      </c>
      <c r="F419" s="140"/>
      <c r="G419" s="175" t="str">
        <f>IF(D419="","*",VLOOKUP(F419,BS_ATIVIDADE[#Data],3,FALSE))</f>
        <v>*</v>
      </c>
      <c r="H419" s="198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6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3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0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3" t="str">
        <f>IF(AND(BQ419&lt;1,BR419&lt;1),"Produção e Intervalo",IF(BQ419&lt;1,"Intervalo",IF(BR419&lt;1,"Produção","")))</f>
        <v/>
      </c>
      <c r="BQ419" s="13" t="str">
        <f t="shared" si="40"/>
        <v>*</v>
      </c>
      <c r="BR419" s="20" t="str">
        <f t="shared" si="41"/>
        <v>*</v>
      </c>
      <c r="BS419" s="247" t="str">
        <f t="shared" si="42"/>
        <v/>
      </c>
      <c r="BT419" s="8" t="str">
        <f>IF(BN419="","",SUBSTITUTE(BM419," ","")&amp;SUBSTITUTE(BN419," ",""))</f>
        <v/>
      </c>
    </row>
    <row r="420" spans="1:72">
      <c r="A420" s="49" t="str">
        <f t="shared" si="39"/>
        <v/>
      </c>
      <c r="B420" s="153"/>
      <c r="C420" s="154" t="str">
        <f>IF(BS_CONTROLE[[#This Row],[DATA]]="","",WEEKNUM(BS_CONTROLE[[#This Row],[DATA]]))</f>
        <v/>
      </c>
      <c r="D420" s="155"/>
      <c r="E420" s="237">
        <v>411</v>
      </c>
      <c r="F420" s="140"/>
      <c r="G420" s="175" t="str">
        <f>IF(D420="","*",VLOOKUP(F420,BS_ATIVIDADE[#Data],3,FALSE))</f>
        <v>*</v>
      </c>
      <c r="H420" s="198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6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3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0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3" t="str">
        <f>IF(AND(BQ420&lt;1,BR420&lt;1),"Produção e Intervalo",IF(BQ420&lt;1,"Intervalo",IF(BR420&lt;1,"Produção","")))</f>
        <v/>
      </c>
      <c r="BQ420" s="13" t="str">
        <f t="shared" si="40"/>
        <v>*</v>
      </c>
      <c r="BR420" s="20" t="str">
        <f t="shared" si="41"/>
        <v>*</v>
      </c>
      <c r="BS420" s="247" t="str">
        <f t="shared" si="42"/>
        <v/>
      </c>
      <c r="BT420" s="8" t="str">
        <f>IF(BN420="","",SUBSTITUTE(BM420," ","")&amp;SUBSTITUTE(BN420," ",""))</f>
        <v/>
      </c>
    </row>
    <row r="421" spans="1:72">
      <c r="A421" s="49" t="str">
        <f t="shared" si="39"/>
        <v/>
      </c>
      <c r="B421" s="153"/>
      <c r="C421" s="154" t="str">
        <f>IF(BS_CONTROLE[[#This Row],[DATA]]="","",WEEKNUM(BS_CONTROLE[[#This Row],[DATA]]))</f>
        <v/>
      </c>
      <c r="D421" s="155"/>
      <c r="E421" s="237">
        <v>412</v>
      </c>
      <c r="F421" s="140"/>
      <c r="G421" s="175" t="str">
        <f>IF(D421="","*",VLOOKUP(F421,BS_ATIVIDADE[#Data],3,FALSE))</f>
        <v>*</v>
      </c>
      <c r="H421" s="198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6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3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0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3" t="str">
        <f>IF(AND(BQ421&lt;1,BR421&lt;1),"Produção e Intervalo",IF(BQ421&lt;1,"Intervalo",IF(BR421&lt;1,"Produção","")))</f>
        <v/>
      </c>
      <c r="BQ421" s="13" t="str">
        <f t="shared" si="40"/>
        <v>*</v>
      </c>
      <c r="BR421" s="20" t="str">
        <f t="shared" si="41"/>
        <v>*</v>
      </c>
      <c r="BS421" s="247" t="str">
        <f t="shared" si="42"/>
        <v/>
      </c>
      <c r="BT421" s="8" t="str">
        <f>IF(BN421="","",SUBSTITUTE(BM421," ","")&amp;SUBSTITUTE(BN421," ",""))</f>
        <v/>
      </c>
    </row>
    <row r="422" spans="1:72">
      <c r="A422" s="49" t="str">
        <f t="shared" si="39"/>
        <v/>
      </c>
      <c r="B422" s="153"/>
      <c r="C422" s="154" t="str">
        <f>IF(BS_CONTROLE[[#This Row],[DATA]]="","",WEEKNUM(BS_CONTROLE[[#This Row],[DATA]]))</f>
        <v/>
      </c>
      <c r="D422" s="155"/>
      <c r="E422" s="238">
        <v>413</v>
      </c>
      <c r="F422" s="140"/>
      <c r="G422" s="175" t="str">
        <f>IF(D422="","*",VLOOKUP(F422,BS_ATIVIDADE[#Data],3,FALSE))</f>
        <v>*</v>
      </c>
      <c r="H422" s="198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3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0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3" t="str">
        <f>IF(AND(BQ422&lt;1,BR422&lt;1),"Produção e Intervalo",IF(BQ422&lt;1,"Intervalo",IF(BR422&lt;1,"Produção","")))</f>
        <v/>
      </c>
      <c r="BQ422" s="13" t="str">
        <f t="shared" si="40"/>
        <v>*</v>
      </c>
      <c r="BR422" s="20" t="str">
        <f t="shared" si="41"/>
        <v>*</v>
      </c>
      <c r="BS422" s="247" t="str">
        <f t="shared" si="42"/>
        <v/>
      </c>
      <c r="BT422" s="8" t="str">
        <f>IF(BN422="","",SUBSTITUTE(BM422," ","")&amp;SUBSTITUTE(BN422," ",""))</f>
        <v/>
      </c>
    </row>
    <row r="423" spans="1:72">
      <c r="A423" s="49" t="str">
        <f t="shared" si="39"/>
        <v/>
      </c>
      <c r="B423" s="153"/>
      <c r="C423" s="154" t="str">
        <f>IF(BS_CONTROLE[[#This Row],[DATA]]="","",WEEKNUM(BS_CONTROLE[[#This Row],[DATA]]))</f>
        <v/>
      </c>
      <c r="D423" s="155"/>
      <c r="E423" s="237">
        <v>414</v>
      </c>
      <c r="F423" s="140"/>
      <c r="G423" s="175" t="str">
        <f>IF(D423="","*",VLOOKUP(F423,BS_ATIVIDADE[#Data],3,FALSE))</f>
        <v>*</v>
      </c>
      <c r="H423" s="198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6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3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0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3" t="str">
        <f>IF(AND(BQ423&lt;1,BR423&lt;1),"Produção e Intervalo",IF(BQ423&lt;1,"Intervalo",IF(BR423&lt;1,"Produção","")))</f>
        <v/>
      </c>
      <c r="BQ423" s="13" t="str">
        <f t="shared" si="40"/>
        <v>*</v>
      </c>
      <c r="BR423" s="20" t="str">
        <f t="shared" si="41"/>
        <v>*</v>
      </c>
      <c r="BS423" s="247" t="str">
        <f t="shared" si="42"/>
        <v/>
      </c>
      <c r="BT423" s="8" t="str">
        <f>IF(BN423="","",SUBSTITUTE(BM423," ","")&amp;SUBSTITUTE(BN423," ",""))</f>
        <v/>
      </c>
    </row>
    <row r="424" spans="1:72">
      <c r="A424" s="49" t="str">
        <f t="shared" si="39"/>
        <v/>
      </c>
      <c r="B424" s="153"/>
      <c r="C424" s="154" t="str">
        <f>IF(BS_CONTROLE[[#This Row],[DATA]]="","",WEEKNUM(BS_CONTROLE[[#This Row],[DATA]]))</f>
        <v/>
      </c>
      <c r="D424" s="155"/>
      <c r="E424" s="237">
        <v>415</v>
      </c>
      <c r="F424" s="140"/>
      <c r="G424" s="175" t="str">
        <f>IF(D424="","*",VLOOKUP(F424,BS_ATIVIDADE[#Data],3,FALSE))</f>
        <v>*</v>
      </c>
      <c r="H424" s="198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3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0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3" t="str">
        <f>IF(AND(BQ424&lt;1,BR424&lt;1),"Produção e Intervalo",IF(BQ424&lt;1,"Intervalo",IF(BR424&lt;1,"Produção","")))</f>
        <v/>
      </c>
      <c r="BQ424" s="13" t="str">
        <f t="shared" si="40"/>
        <v>*</v>
      </c>
      <c r="BR424" s="20" t="str">
        <f t="shared" si="41"/>
        <v>*</v>
      </c>
      <c r="BS424" s="247" t="str">
        <f t="shared" si="42"/>
        <v/>
      </c>
      <c r="BT424" s="8" t="str">
        <f>IF(BN424="","",SUBSTITUTE(BM424," ","")&amp;SUBSTITUTE(BN424," ",""))</f>
        <v/>
      </c>
    </row>
    <row r="425" spans="1:72">
      <c r="A425" s="49" t="str">
        <f t="shared" si="39"/>
        <v/>
      </c>
      <c r="B425" s="153"/>
      <c r="C425" s="154" t="str">
        <f>IF(BS_CONTROLE[[#This Row],[DATA]]="","",WEEKNUM(BS_CONTROLE[[#This Row],[DATA]]))</f>
        <v/>
      </c>
      <c r="D425" s="155"/>
      <c r="E425" s="237">
        <v>416</v>
      </c>
      <c r="F425" s="140"/>
      <c r="G425" s="175" t="str">
        <f>IF(D425="","*",VLOOKUP(F425,BS_ATIVIDADE[#Data],3,FALSE))</f>
        <v>*</v>
      </c>
      <c r="H425" s="198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3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0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3" t="str">
        <f>IF(AND(BQ425&lt;1,BR425&lt;1),"Produção e Intervalo",IF(BQ425&lt;1,"Intervalo",IF(BR425&lt;1,"Produção","")))</f>
        <v/>
      </c>
      <c r="BQ425" s="13" t="str">
        <f t="shared" si="40"/>
        <v>*</v>
      </c>
      <c r="BR425" s="20" t="str">
        <f t="shared" si="41"/>
        <v>*</v>
      </c>
      <c r="BS425" s="247" t="str">
        <f t="shared" si="42"/>
        <v/>
      </c>
      <c r="BT425" s="8" t="str">
        <f>IF(BN425="","",SUBSTITUTE(BM425," ","")&amp;SUBSTITUTE(BN425," ",""))</f>
        <v/>
      </c>
    </row>
    <row r="426" spans="1:72">
      <c r="A426" s="49" t="str">
        <f t="shared" si="39"/>
        <v/>
      </c>
      <c r="B426" s="153"/>
      <c r="C426" s="154" t="str">
        <f>IF(BS_CONTROLE[[#This Row],[DATA]]="","",WEEKNUM(BS_CONTROLE[[#This Row],[DATA]]))</f>
        <v/>
      </c>
      <c r="D426" s="155"/>
      <c r="E426" s="237">
        <v>417</v>
      </c>
      <c r="F426" s="140"/>
      <c r="G426" s="175" t="str">
        <f>IF(D426="","*",VLOOKUP(F426,BS_ATIVIDADE[#Data],3,FALSE))</f>
        <v>*</v>
      </c>
      <c r="H426" s="198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3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0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3" t="str">
        <f>IF(AND(BQ426&lt;1,BR426&lt;1),"Produção e Intervalo",IF(BQ426&lt;1,"Intervalo",IF(BR426&lt;1,"Produção","")))</f>
        <v/>
      </c>
      <c r="BQ426" s="13" t="str">
        <f t="shared" si="40"/>
        <v>*</v>
      </c>
      <c r="BR426" s="20" t="str">
        <f t="shared" si="41"/>
        <v>*</v>
      </c>
      <c r="BS426" s="247" t="str">
        <f t="shared" si="42"/>
        <v/>
      </c>
      <c r="BT426" s="8" t="str">
        <f>IF(BN426="","",SUBSTITUTE(BM426," ","")&amp;SUBSTITUTE(BN426," ",""))</f>
        <v/>
      </c>
    </row>
    <row r="427" spans="1:72">
      <c r="A427" s="49" t="str">
        <f t="shared" si="39"/>
        <v/>
      </c>
      <c r="B427" s="153"/>
      <c r="C427" s="154" t="str">
        <f>IF(BS_CONTROLE[[#This Row],[DATA]]="","",WEEKNUM(BS_CONTROLE[[#This Row],[DATA]]))</f>
        <v/>
      </c>
      <c r="D427" s="155"/>
      <c r="E427" s="237">
        <v>418</v>
      </c>
      <c r="F427" s="140"/>
      <c r="G427" s="175" t="str">
        <f>IF(D427="","*",VLOOKUP(F427,BS_ATIVIDADE[#Data],3,FALSE))</f>
        <v>*</v>
      </c>
      <c r="H427" s="198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3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0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3" t="str">
        <f>IF(AND(BQ427&lt;1,BR427&lt;1),"Produção e Intervalo",IF(BQ427&lt;1,"Intervalo",IF(BR427&lt;1,"Produção","")))</f>
        <v/>
      </c>
      <c r="BQ427" s="13" t="str">
        <f t="shared" si="40"/>
        <v>*</v>
      </c>
      <c r="BR427" s="20" t="str">
        <f t="shared" si="41"/>
        <v>*</v>
      </c>
      <c r="BS427" s="247" t="str">
        <f t="shared" si="42"/>
        <v/>
      </c>
      <c r="BT427" s="8" t="str">
        <f>IF(BN427="","",SUBSTITUTE(BM427," ","")&amp;SUBSTITUTE(BN427," ",""))</f>
        <v/>
      </c>
    </row>
    <row r="428" spans="1:72">
      <c r="A428" s="49" t="str">
        <f t="shared" si="39"/>
        <v/>
      </c>
      <c r="B428" s="153"/>
      <c r="C428" s="154" t="str">
        <f>IF(BS_CONTROLE[[#This Row],[DATA]]="","",WEEKNUM(BS_CONTROLE[[#This Row],[DATA]]))</f>
        <v/>
      </c>
      <c r="D428" s="155"/>
      <c r="E428" s="237">
        <v>419</v>
      </c>
      <c r="F428" s="140"/>
      <c r="G428" s="175" t="str">
        <f>IF(D428="","*",VLOOKUP(F428,BS_ATIVIDADE[#Data],3,FALSE))</f>
        <v>*</v>
      </c>
      <c r="H428" s="198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3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0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3" t="str">
        <f>IF(AND(BQ428&lt;1,BR428&lt;1),"Produção e Intervalo",IF(BQ428&lt;1,"Intervalo",IF(BR428&lt;1,"Produção","")))</f>
        <v/>
      </c>
      <c r="BQ428" s="13" t="str">
        <f t="shared" si="40"/>
        <v>*</v>
      </c>
      <c r="BR428" s="20" t="str">
        <f t="shared" si="41"/>
        <v>*</v>
      </c>
      <c r="BS428" s="247" t="str">
        <f t="shared" si="42"/>
        <v/>
      </c>
      <c r="BT428" s="8" t="str">
        <f>IF(BN428="","",SUBSTITUTE(BM428," ","")&amp;SUBSTITUTE(BN428," ",""))</f>
        <v/>
      </c>
    </row>
    <row r="429" spans="1:72">
      <c r="A429" s="49" t="str">
        <f t="shared" si="39"/>
        <v/>
      </c>
      <c r="B429" s="153"/>
      <c r="C429" s="154" t="str">
        <f>IF(BS_CONTROLE[[#This Row],[DATA]]="","",WEEKNUM(BS_CONTROLE[[#This Row],[DATA]]))</f>
        <v/>
      </c>
      <c r="D429" s="155"/>
      <c r="E429" s="237">
        <v>420</v>
      </c>
      <c r="F429" s="140"/>
      <c r="G429" s="175" t="str">
        <f>IF(D429="","*",VLOOKUP(F429,BS_ATIVIDADE[#Data],3,FALSE))</f>
        <v>*</v>
      </c>
      <c r="H429" s="198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3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0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3" t="str">
        <f>IF(AND(BQ429&lt;1,BR429&lt;1),"Produção e Intervalo",IF(BQ429&lt;1,"Intervalo",IF(BR429&lt;1,"Produção","")))</f>
        <v/>
      </c>
      <c r="BQ429" s="13" t="str">
        <f t="shared" si="40"/>
        <v>*</v>
      </c>
      <c r="BR429" s="20" t="str">
        <f t="shared" si="41"/>
        <v>*</v>
      </c>
      <c r="BS429" s="247" t="str">
        <f t="shared" si="42"/>
        <v/>
      </c>
      <c r="BT429" s="8" t="str">
        <f>IF(BN429="","",SUBSTITUTE(BM429," ","")&amp;SUBSTITUTE(BN429," ",""))</f>
        <v/>
      </c>
    </row>
    <row r="430" spans="1:72">
      <c r="A430" s="49" t="str">
        <f t="shared" si="39"/>
        <v/>
      </c>
      <c r="B430" s="153"/>
      <c r="C430" s="154" t="str">
        <f>IF(BS_CONTROLE[[#This Row],[DATA]]="","",WEEKNUM(BS_CONTROLE[[#This Row],[DATA]]))</f>
        <v/>
      </c>
      <c r="D430" s="155"/>
      <c r="E430" s="237">
        <v>421</v>
      </c>
      <c r="F430" s="140"/>
      <c r="G430" s="175" t="str">
        <f>IF(D430="","*",VLOOKUP(F430,BS_ATIVIDADE[#Data],3,FALSE))</f>
        <v>*</v>
      </c>
      <c r="H430" s="198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3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0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3" t="str">
        <f>IF(AND(BQ430&lt;1,BR430&lt;1),"Produção e Intervalo",IF(BQ430&lt;1,"Intervalo",IF(BR430&lt;1,"Produção","")))</f>
        <v/>
      </c>
      <c r="BQ430" s="13" t="str">
        <f t="shared" si="40"/>
        <v>*</v>
      </c>
      <c r="BR430" s="20" t="str">
        <f t="shared" si="41"/>
        <v>*</v>
      </c>
      <c r="BS430" s="247" t="str">
        <f t="shared" si="42"/>
        <v/>
      </c>
      <c r="BT430" s="8" t="str">
        <f>IF(BN430="","",SUBSTITUTE(BM430," ","")&amp;SUBSTITUTE(BN430," ",""))</f>
        <v/>
      </c>
    </row>
    <row r="431" spans="1:72">
      <c r="A431" s="49" t="str">
        <f t="shared" si="39"/>
        <v/>
      </c>
      <c r="B431" s="153"/>
      <c r="C431" s="154" t="str">
        <f>IF(BS_CONTROLE[[#This Row],[DATA]]="","",WEEKNUM(BS_CONTROLE[[#This Row],[DATA]]))</f>
        <v/>
      </c>
      <c r="D431" s="155"/>
      <c r="E431" s="237">
        <v>422</v>
      </c>
      <c r="F431" s="225"/>
      <c r="G431" s="175" t="str">
        <f>IF(D431="","*",VLOOKUP(F431,BS_ATIVIDADE[#Data],3,FALSE))</f>
        <v>*</v>
      </c>
      <c r="H431" s="198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6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3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0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3" t="str">
        <f>IF(AND(BQ431&lt;1,BR431&lt;1),"Produção e Intervalo",IF(BQ431&lt;1,"Intervalo",IF(BR431&lt;1,"Produção","")))</f>
        <v/>
      </c>
      <c r="BQ431" s="13" t="str">
        <f t="shared" si="40"/>
        <v>*</v>
      </c>
      <c r="BR431" s="20" t="str">
        <f t="shared" si="41"/>
        <v>*</v>
      </c>
      <c r="BS431" s="247" t="str">
        <f t="shared" si="42"/>
        <v/>
      </c>
      <c r="BT431" s="8" t="str">
        <f>IF(BN431="","",SUBSTITUTE(BM431," ","")&amp;SUBSTITUTE(BN431," ",""))</f>
        <v/>
      </c>
    </row>
    <row r="432" spans="1:72">
      <c r="A432" s="49" t="str">
        <f t="shared" si="39"/>
        <v/>
      </c>
      <c r="B432" s="153"/>
      <c r="C432" s="154" t="str">
        <f>IF(BS_CONTROLE[[#This Row],[DATA]]="","",WEEKNUM(BS_CONTROLE[[#This Row],[DATA]]))</f>
        <v/>
      </c>
      <c r="D432" s="155"/>
      <c r="E432" s="237">
        <v>423</v>
      </c>
      <c r="F432" s="140"/>
      <c r="G432" s="175" t="str">
        <f>IF(D432="","*",VLOOKUP(F432,BS_ATIVIDADE[#Data],3,FALSE))</f>
        <v>*</v>
      </c>
      <c r="H432" s="198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3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0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3" t="str">
        <f>IF(AND(BQ432&lt;1,BR432&lt;1),"Produção e Intervalo",IF(BQ432&lt;1,"Intervalo",IF(BR432&lt;1,"Produção","")))</f>
        <v/>
      </c>
      <c r="BQ432" s="13" t="str">
        <f t="shared" si="40"/>
        <v>*</v>
      </c>
      <c r="BR432" s="20" t="str">
        <f t="shared" si="41"/>
        <v>*</v>
      </c>
      <c r="BS432" s="247" t="str">
        <f t="shared" si="42"/>
        <v/>
      </c>
      <c r="BT432" s="8" t="str">
        <f>IF(BN432="","",SUBSTITUTE(BM432," ","")&amp;SUBSTITUTE(BN432," ",""))</f>
        <v/>
      </c>
    </row>
    <row r="433" spans="1:72">
      <c r="A433" s="49" t="str">
        <f t="shared" si="39"/>
        <v/>
      </c>
      <c r="B433" s="153"/>
      <c r="C433" s="154" t="str">
        <f>IF(BS_CONTROLE[[#This Row],[DATA]]="","",WEEKNUM(BS_CONTROLE[[#This Row],[DATA]]))</f>
        <v/>
      </c>
      <c r="D433" s="155"/>
      <c r="E433" s="237">
        <v>424</v>
      </c>
      <c r="F433" s="140"/>
      <c r="G433" s="175" t="str">
        <f>IF(D433="","*",VLOOKUP(F433,BS_ATIVIDADE[#Data],3,FALSE))</f>
        <v>*</v>
      </c>
      <c r="H433" s="198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3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0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3" t="str">
        <f>IF(AND(BQ433&lt;1,BR433&lt;1),"Produção e Intervalo",IF(BQ433&lt;1,"Intervalo",IF(BR433&lt;1,"Produção","")))</f>
        <v/>
      </c>
      <c r="BQ433" s="13" t="str">
        <f t="shared" si="40"/>
        <v>*</v>
      </c>
      <c r="BR433" s="20" t="str">
        <f t="shared" si="41"/>
        <v>*</v>
      </c>
      <c r="BS433" s="247" t="str">
        <f t="shared" si="42"/>
        <v/>
      </c>
      <c r="BT433" s="8" t="str">
        <f>IF(BN433="","",SUBSTITUTE(BM433," ","")&amp;SUBSTITUTE(BN433," ",""))</f>
        <v/>
      </c>
    </row>
    <row r="434" spans="1:72">
      <c r="A434" s="49" t="str">
        <f t="shared" si="39"/>
        <v/>
      </c>
      <c r="B434" s="153"/>
      <c r="C434" s="154" t="str">
        <f>IF(BS_CONTROLE[[#This Row],[DATA]]="","",WEEKNUM(BS_CONTROLE[[#This Row],[DATA]]))</f>
        <v/>
      </c>
      <c r="D434" s="155"/>
      <c r="E434" s="238">
        <v>425</v>
      </c>
      <c r="F434" s="140"/>
      <c r="G434" s="175" t="str">
        <f>IF(D434="","*",VLOOKUP(F434,BS_ATIVIDADE[#Data],3,FALSE))</f>
        <v>*</v>
      </c>
      <c r="H434" s="198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3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0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3" t="str">
        <f>IF(AND(BQ434&lt;1,BR434&lt;1),"Produção e Intervalo",IF(BQ434&lt;1,"Intervalo",IF(BR434&lt;1,"Produção","")))</f>
        <v/>
      </c>
      <c r="BQ434" s="13" t="str">
        <f t="shared" si="40"/>
        <v>*</v>
      </c>
      <c r="BR434" s="20" t="str">
        <f t="shared" si="41"/>
        <v>*</v>
      </c>
      <c r="BS434" s="247" t="str">
        <f t="shared" si="42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9"/>
        <v/>
      </c>
      <c r="B435" s="153"/>
      <c r="C435" s="154" t="str">
        <f>IF(BS_CONTROLE[[#This Row],[DATA]]="","",WEEKNUM(BS_CONTROLE[[#This Row],[DATA]]))</f>
        <v/>
      </c>
      <c r="D435" s="155"/>
      <c r="E435" s="237">
        <v>426</v>
      </c>
      <c r="F435" s="140"/>
      <c r="G435" s="175" t="str">
        <f>IF(D435="","*",VLOOKUP(F435,BS_ATIVIDADE[#Data],3,FALSE))</f>
        <v>*</v>
      </c>
      <c r="H435" s="198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3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0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3" t="str">
        <f>IF(AND(BQ435&lt;1,BR435&lt;1),"Produção e Intervalo",IF(BQ435&lt;1,"Intervalo",IF(BR435&lt;1,"Produção","")))</f>
        <v/>
      </c>
      <c r="BQ435" s="13" t="str">
        <f t="shared" si="40"/>
        <v>*</v>
      </c>
      <c r="BR435" s="20" t="str">
        <f t="shared" si="41"/>
        <v>*</v>
      </c>
      <c r="BS435" s="247" t="str">
        <f t="shared" si="42"/>
        <v/>
      </c>
      <c r="BT435" s="8" t="str">
        <f>IF(BN435="","",SUBSTITUTE(BM435," ","")&amp;SUBSTITUTE(BN435," ",""))</f>
        <v/>
      </c>
    </row>
    <row r="436" spans="1:72">
      <c r="A436" s="49" t="str">
        <f t="shared" si="39"/>
        <v/>
      </c>
      <c r="B436" s="153"/>
      <c r="C436" s="154" t="str">
        <f>IF(BS_CONTROLE[[#This Row],[DATA]]="","",WEEKNUM(BS_CONTROLE[[#This Row],[DATA]]))</f>
        <v/>
      </c>
      <c r="D436" s="159"/>
      <c r="E436" s="237">
        <v>427</v>
      </c>
      <c r="F436" s="225"/>
      <c r="G436" s="175" t="str">
        <f>IF(D436="","*",VLOOKUP(F436,BS_ATIVIDADE[#Data],3,FALSE))</f>
        <v>*</v>
      </c>
      <c r="H436" s="198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6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3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0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3" t="str">
        <f>IF(AND(BQ436&lt;1,BR436&lt;1),"Produção e Intervalo",IF(BQ436&lt;1,"Intervalo",IF(BR436&lt;1,"Produção","")))</f>
        <v/>
      </c>
      <c r="BQ436" s="13" t="str">
        <f t="shared" si="40"/>
        <v>*</v>
      </c>
      <c r="BR436" s="20" t="str">
        <f t="shared" si="41"/>
        <v>*</v>
      </c>
      <c r="BS436" s="247" t="str">
        <f t="shared" si="42"/>
        <v/>
      </c>
      <c r="BT436" s="8" t="str">
        <f>IF(BN436="","",SUBSTITUTE(BM436," ","")&amp;SUBSTITUTE(BN436," ",""))</f>
        <v/>
      </c>
    </row>
    <row r="437" spans="1:72">
      <c r="A437" s="49" t="str">
        <f t="shared" si="39"/>
        <v/>
      </c>
      <c r="B437" s="153"/>
      <c r="C437" s="154" t="str">
        <f>IF(BS_CONTROLE[[#This Row],[DATA]]="","",WEEKNUM(BS_CONTROLE[[#This Row],[DATA]]))</f>
        <v/>
      </c>
      <c r="D437" s="155"/>
      <c r="E437" s="237">
        <v>428</v>
      </c>
      <c r="F437" s="140"/>
      <c r="G437" s="175" t="str">
        <f>IF(D437="","*",VLOOKUP(F437,BS_ATIVIDADE[#Data],3,FALSE))</f>
        <v>*</v>
      </c>
      <c r="H437" s="198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3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0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3" t="str">
        <f>IF(AND(BQ437&lt;1,BR437&lt;1),"Produção e Intervalo",IF(BQ437&lt;1,"Intervalo",IF(BR437&lt;1,"Produção","")))</f>
        <v/>
      </c>
      <c r="BQ437" s="13" t="str">
        <f t="shared" si="40"/>
        <v>*</v>
      </c>
      <c r="BR437" s="20" t="str">
        <f t="shared" si="41"/>
        <v>*</v>
      </c>
      <c r="BS437" s="247" t="str">
        <f t="shared" si="42"/>
        <v/>
      </c>
      <c r="BT437" s="8" t="str">
        <f>IF(BN437="","",SUBSTITUTE(BM437," ","")&amp;SUBSTITUTE(BN437," ",""))</f>
        <v/>
      </c>
    </row>
    <row r="438" spans="1:72">
      <c r="A438" s="49" t="str">
        <f t="shared" si="39"/>
        <v/>
      </c>
      <c r="B438" s="153"/>
      <c r="C438" s="154" t="str">
        <f>IF(BS_CONTROLE[[#This Row],[DATA]]="","",WEEKNUM(BS_CONTROLE[[#This Row],[DATA]]))</f>
        <v/>
      </c>
      <c r="D438" s="155"/>
      <c r="E438" s="237">
        <v>429</v>
      </c>
      <c r="F438" s="140"/>
      <c r="G438" s="175" t="str">
        <f>IF(D438="","*",VLOOKUP(F438,BS_ATIVIDADE[#Data],3,FALSE))</f>
        <v>*</v>
      </c>
      <c r="H438" s="198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3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0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3" t="str">
        <f>IF(AND(BQ438&lt;1,BR438&lt;1),"Produção e Intervalo",IF(BQ438&lt;1,"Intervalo",IF(BR438&lt;1,"Produção","")))</f>
        <v/>
      </c>
      <c r="BQ438" s="13" t="str">
        <f t="shared" si="40"/>
        <v>*</v>
      </c>
      <c r="BR438" s="20" t="str">
        <f t="shared" si="41"/>
        <v>*</v>
      </c>
      <c r="BS438" s="247" t="str">
        <f t="shared" si="42"/>
        <v/>
      </c>
      <c r="BT438" s="8" t="str">
        <f>IF(BN438="","",SUBSTITUTE(BM438," ","")&amp;SUBSTITUTE(BN438," ",""))</f>
        <v/>
      </c>
    </row>
    <row r="439" spans="1:72">
      <c r="A439" s="49" t="str">
        <f t="shared" si="39"/>
        <v/>
      </c>
      <c r="B439" s="153"/>
      <c r="C439" s="154" t="str">
        <f>IF(BS_CONTROLE[[#This Row],[DATA]]="","",WEEKNUM(BS_CONTROLE[[#This Row],[DATA]]))</f>
        <v/>
      </c>
      <c r="D439" s="159"/>
      <c r="E439" s="237">
        <v>430</v>
      </c>
      <c r="F439" s="140"/>
      <c r="G439" s="175" t="str">
        <f>IF(D439="","*",VLOOKUP(F439,BS_ATIVIDADE[#Data],3,FALSE))</f>
        <v>*</v>
      </c>
      <c r="H439" s="198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5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3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0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3" t="str">
        <f>IF(AND(BQ439&lt;1,BR439&lt;1),"Produção e Intervalo",IF(BQ439&lt;1,"Intervalo",IF(BR439&lt;1,"Produção","")))</f>
        <v/>
      </c>
      <c r="BQ439" s="13" t="str">
        <f t="shared" si="40"/>
        <v>*</v>
      </c>
      <c r="BR439" s="20" t="str">
        <f t="shared" si="41"/>
        <v>*</v>
      </c>
      <c r="BS439" s="247" t="str">
        <f t="shared" si="42"/>
        <v/>
      </c>
      <c r="BT439" s="8" t="str">
        <f>IF(BN439="","",SUBSTITUTE(BM439," ","")&amp;SUBSTITUTE(BN439," ",""))</f>
        <v/>
      </c>
    </row>
    <row r="440" spans="1:72">
      <c r="A440" s="49" t="str">
        <f t="shared" si="39"/>
        <v/>
      </c>
      <c r="B440" s="153"/>
      <c r="C440" s="154" t="str">
        <f>IF(BS_CONTROLE[[#This Row],[DATA]]="","",WEEKNUM(BS_CONTROLE[[#This Row],[DATA]]))</f>
        <v/>
      </c>
      <c r="D440" s="155"/>
      <c r="E440" s="237">
        <v>431</v>
      </c>
      <c r="F440" s="140"/>
      <c r="G440" s="175" t="str">
        <f>IF(D440="","*",VLOOKUP(F440,BS_ATIVIDADE[#Data],3,FALSE))</f>
        <v>*</v>
      </c>
      <c r="H440" s="198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3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0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3" t="str">
        <f>IF(AND(BQ440&lt;1,BR440&lt;1),"Produção e Intervalo",IF(BQ440&lt;1,"Intervalo",IF(BR440&lt;1,"Produção","")))</f>
        <v/>
      </c>
      <c r="BQ440" s="13" t="str">
        <f t="shared" si="40"/>
        <v>*</v>
      </c>
      <c r="BR440" s="20" t="str">
        <f t="shared" si="41"/>
        <v>*</v>
      </c>
      <c r="BS440" s="247" t="str">
        <f t="shared" si="42"/>
        <v/>
      </c>
      <c r="BT440" s="8" t="str">
        <f>IF(BN440="","",SUBSTITUTE(BM440," ","")&amp;SUBSTITUTE(BN440," ",""))</f>
        <v/>
      </c>
    </row>
    <row r="441" spans="1:72">
      <c r="A441" s="49" t="str">
        <f t="shared" si="39"/>
        <v/>
      </c>
      <c r="B441" s="153"/>
      <c r="C441" s="154" t="str">
        <f>IF(BS_CONTROLE[[#This Row],[DATA]]="","",WEEKNUM(BS_CONTROLE[[#This Row],[DATA]]))</f>
        <v/>
      </c>
      <c r="D441" s="155"/>
      <c r="E441" s="237">
        <v>432</v>
      </c>
      <c r="F441" s="140"/>
      <c r="G441" s="175" t="str">
        <f>IF(D441="","*",VLOOKUP(F441,BS_ATIVIDADE[#Data],3,FALSE))</f>
        <v>*</v>
      </c>
      <c r="H441" s="198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6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3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0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3" t="str">
        <f>IF(AND(BQ441&lt;1,BR441&lt;1),"Produção e Intervalo",IF(BQ441&lt;1,"Intervalo",IF(BR441&lt;1,"Produção","")))</f>
        <v/>
      </c>
      <c r="BQ441" s="13" t="str">
        <f t="shared" si="40"/>
        <v>*</v>
      </c>
      <c r="BR441" s="20" t="str">
        <f t="shared" si="41"/>
        <v>*</v>
      </c>
      <c r="BS441" s="247" t="str">
        <f t="shared" si="42"/>
        <v/>
      </c>
      <c r="BT441" s="8" t="str">
        <f>IF(BN441="","",SUBSTITUTE(BM441," ","")&amp;SUBSTITUTE(BN441," ",""))</f>
        <v/>
      </c>
    </row>
    <row r="442" spans="1:72">
      <c r="A442" s="49" t="str">
        <f t="shared" si="39"/>
        <v/>
      </c>
      <c r="B442" s="153"/>
      <c r="C442" s="154" t="str">
        <f>IF(BS_CONTROLE[[#This Row],[DATA]]="","",WEEKNUM(BS_CONTROLE[[#This Row],[DATA]]))</f>
        <v/>
      </c>
      <c r="D442" s="155"/>
      <c r="E442" s="237">
        <v>433</v>
      </c>
      <c r="F442" s="140"/>
      <c r="G442" s="175" t="str">
        <f>IF(D442="","*",VLOOKUP(F442,BS_ATIVIDADE[#Data],3,FALSE))</f>
        <v>*</v>
      </c>
      <c r="H442" s="198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6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3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0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3" t="str">
        <f>IF(AND(BQ442&lt;1,BR442&lt;1),"Produção e Intervalo",IF(BQ442&lt;1,"Intervalo",IF(BR442&lt;1,"Produção","")))</f>
        <v/>
      </c>
      <c r="BQ442" s="13" t="str">
        <f t="shared" si="40"/>
        <v>*</v>
      </c>
      <c r="BR442" s="20" t="str">
        <f t="shared" si="41"/>
        <v>*</v>
      </c>
      <c r="BS442" s="247" t="str">
        <f t="shared" si="42"/>
        <v/>
      </c>
      <c r="BT442" s="8" t="str">
        <f>IF(BN442="","",SUBSTITUTE(BM442," ","")&amp;SUBSTITUTE(BN442," ",""))</f>
        <v/>
      </c>
    </row>
    <row r="443" spans="1:72">
      <c r="A443" s="49" t="str">
        <f t="shared" si="39"/>
        <v/>
      </c>
      <c r="B443" s="153"/>
      <c r="C443" s="154" t="str">
        <f>IF(BS_CONTROLE[[#This Row],[DATA]]="","",WEEKNUM(BS_CONTROLE[[#This Row],[DATA]]))</f>
        <v/>
      </c>
      <c r="D443" s="155"/>
      <c r="E443" s="237">
        <v>434</v>
      </c>
      <c r="F443" s="140"/>
      <c r="G443" s="175" t="str">
        <f>IF(D443="","*",VLOOKUP(F443,BS_ATIVIDADE[#Data],3,FALSE))</f>
        <v>*</v>
      </c>
      <c r="H443" s="198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3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0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3" t="str">
        <f>IF(AND(BQ443&lt;1,BR443&lt;1),"Produção e Intervalo",IF(BQ443&lt;1,"Intervalo",IF(BR443&lt;1,"Produção","")))</f>
        <v/>
      </c>
      <c r="BQ443" s="13" t="str">
        <f t="shared" si="40"/>
        <v>*</v>
      </c>
      <c r="BR443" s="20" t="str">
        <f t="shared" si="41"/>
        <v>*</v>
      </c>
      <c r="BS443" s="247" t="str">
        <f t="shared" si="42"/>
        <v/>
      </c>
      <c r="BT443" s="8" t="str">
        <f>IF(BN443="","",SUBSTITUTE(BM443," ","")&amp;SUBSTITUTE(BN443," ",""))</f>
        <v/>
      </c>
    </row>
    <row r="444" spans="1:72">
      <c r="A444" s="49" t="str">
        <f t="shared" si="39"/>
        <v/>
      </c>
      <c r="B444" s="153"/>
      <c r="C444" s="154" t="str">
        <f>IF(BS_CONTROLE[[#This Row],[DATA]]="","",WEEKNUM(BS_CONTROLE[[#This Row],[DATA]]))</f>
        <v/>
      </c>
      <c r="D444" s="155"/>
      <c r="E444" s="237">
        <v>435</v>
      </c>
      <c r="F444" s="140"/>
      <c r="G444" s="175" t="str">
        <f>IF(D444="","*",VLOOKUP(F444,BS_ATIVIDADE[#Data],3,FALSE))</f>
        <v>*</v>
      </c>
      <c r="H444" s="198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6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3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0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3" t="str">
        <f>IF(AND(BQ444&lt;1,BR444&lt;1),"Produção e Intervalo",IF(BQ444&lt;1,"Intervalo",IF(BR444&lt;1,"Produção","")))</f>
        <v/>
      </c>
      <c r="BQ444" s="13" t="str">
        <f t="shared" si="40"/>
        <v>*</v>
      </c>
      <c r="BR444" s="20" t="str">
        <f t="shared" si="41"/>
        <v>*</v>
      </c>
      <c r="BS444" s="247" t="str">
        <f t="shared" si="42"/>
        <v/>
      </c>
      <c r="BT444" s="8" t="str">
        <f>IF(BN444="","",SUBSTITUTE(BM444," ","")&amp;SUBSTITUTE(BN444," ",""))</f>
        <v/>
      </c>
    </row>
    <row r="445" spans="1:72">
      <c r="A445" s="49" t="str">
        <f t="shared" si="39"/>
        <v/>
      </c>
      <c r="B445" s="153"/>
      <c r="C445" s="154" t="str">
        <f>IF(BS_CONTROLE[[#This Row],[DATA]]="","",WEEKNUM(BS_CONTROLE[[#This Row],[DATA]]))</f>
        <v/>
      </c>
      <c r="D445" s="155"/>
      <c r="E445" s="237">
        <v>436</v>
      </c>
      <c r="F445" s="140"/>
      <c r="G445" s="175" t="str">
        <f>IF(D445="","*",VLOOKUP(F445,BS_ATIVIDADE[#Data],3,FALSE))</f>
        <v>*</v>
      </c>
      <c r="H445" s="198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3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0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3" t="str">
        <f>IF(AND(BQ445&lt;1,BR445&lt;1),"Produção e Intervalo",IF(BQ445&lt;1,"Intervalo",IF(BR445&lt;1,"Produção","")))</f>
        <v/>
      </c>
      <c r="BQ445" s="13" t="str">
        <f t="shared" si="40"/>
        <v>*</v>
      </c>
      <c r="BR445" s="20" t="str">
        <f t="shared" si="41"/>
        <v>*</v>
      </c>
      <c r="BS445" s="247" t="str">
        <f t="shared" si="42"/>
        <v/>
      </c>
      <c r="BT445" s="8" t="str">
        <f>IF(BN445="","",SUBSTITUTE(BM445," ","")&amp;SUBSTITUTE(BN445," ",""))</f>
        <v/>
      </c>
    </row>
    <row r="446" spans="1:72">
      <c r="A446" s="49" t="str">
        <f t="shared" si="39"/>
        <v/>
      </c>
      <c r="B446" s="153"/>
      <c r="C446" s="154" t="str">
        <f>IF(BS_CONTROLE[[#This Row],[DATA]]="","",WEEKNUM(BS_CONTROLE[[#This Row],[DATA]]))</f>
        <v/>
      </c>
      <c r="D446" s="155"/>
      <c r="E446" s="238">
        <v>437</v>
      </c>
      <c r="F446" s="140"/>
      <c r="G446" s="175" t="str">
        <f>IF(D446="","*",VLOOKUP(F446,BS_ATIVIDADE[#Data],3,FALSE))</f>
        <v>*</v>
      </c>
      <c r="H446" s="198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3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0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3" t="str">
        <f>IF(AND(BQ446&lt;1,BR446&lt;1),"Produção e Intervalo",IF(BQ446&lt;1,"Intervalo",IF(BR446&lt;1,"Produção","")))</f>
        <v/>
      </c>
      <c r="BQ446" s="13" t="str">
        <f t="shared" si="40"/>
        <v>*</v>
      </c>
      <c r="BR446" s="20" t="str">
        <f t="shared" si="41"/>
        <v>*</v>
      </c>
      <c r="BS446" s="247" t="str">
        <f t="shared" si="42"/>
        <v/>
      </c>
      <c r="BT446" s="8" t="str">
        <f>IF(BN446="","",SUBSTITUTE(BM446," ","")&amp;SUBSTITUTE(BN446," ",""))</f>
        <v/>
      </c>
    </row>
    <row r="447" spans="1:72">
      <c r="A447" s="49" t="str">
        <f t="shared" si="39"/>
        <v/>
      </c>
      <c r="B447" s="153"/>
      <c r="C447" s="154" t="str">
        <f>IF(BS_CONTROLE[[#This Row],[DATA]]="","",WEEKNUM(BS_CONTROLE[[#This Row],[DATA]]))</f>
        <v/>
      </c>
      <c r="D447" s="155"/>
      <c r="E447" s="237">
        <v>438</v>
      </c>
      <c r="F447" s="140"/>
      <c r="G447" s="175" t="str">
        <f>IF(D447="","*",VLOOKUP(F447,BS_ATIVIDADE[#Data],3,FALSE))</f>
        <v>*</v>
      </c>
      <c r="H447" s="198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3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0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3" t="str">
        <f>IF(AND(BQ447&lt;1,BR447&lt;1),"Produção e Intervalo",IF(BQ447&lt;1,"Intervalo",IF(BR447&lt;1,"Produção","")))</f>
        <v/>
      </c>
      <c r="BQ447" s="13" t="str">
        <f t="shared" si="40"/>
        <v>*</v>
      </c>
      <c r="BR447" s="20" t="str">
        <f t="shared" si="41"/>
        <v>*</v>
      </c>
      <c r="BS447" s="247" t="str">
        <f t="shared" si="42"/>
        <v/>
      </c>
      <c r="BT447" s="8" t="str">
        <f>IF(BN447="","",SUBSTITUTE(BM447," ","")&amp;SUBSTITUTE(BN447," ",""))</f>
        <v/>
      </c>
    </row>
    <row r="448" spans="1:72">
      <c r="A448" s="49" t="str">
        <f t="shared" si="39"/>
        <v/>
      </c>
      <c r="B448" s="153"/>
      <c r="C448" s="154" t="str">
        <f>IF(BS_CONTROLE[[#This Row],[DATA]]="","",WEEKNUM(BS_CONTROLE[[#This Row],[DATA]]))</f>
        <v/>
      </c>
      <c r="D448" s="155"/>
      <c r="E448" s="237">
        <v>439</v>
      </c>
      <c r="F448" s="140"/>
      <c r="G448" s="175" t="str">
        <f>IF(D448="","*",VLOOKUP(F448,BS_ATIVIDADE[#Data],3,FALSE))</f>
        <v>*</v>
      </c>
      <c r="H448" s="198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3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0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3" t="str">
        <f>IF(AND(BQ448&lt;1,BR448&lt;1),"Produção e Intervalo",IF(BQ448&lt;1,"Intervalo",IF(BR448&lt;1,"Produção","")))</f>
        <v/>
      </c>
      <c r="BQ448" s="13" t="str">
        <f t="shared" si="40"/>
        <v>*</v>
      </c>
      <c r="BR448" s="20" t="str">
        <f t="shared" si="41"/>
        <v>*</v>
      </c>
      <c r="BS448" s="247" t="str">
        <f t="shared" si="42"/>
        <v/>
      </c>
      <c r="BT448" s="8" t="str">
        <f>IF(BN448="","",SUBSTITUTE(BM448," ","")&amp;SUBSTITUTE(BN448," ",""))</f>
        <v/>
      </c>
    </row>
    <row r="449" spans="1:72">
      <c r="A449" s="49" t="str">
        <f t="shared" si="39"/>
        <v/>
      </c>
      <c r="B449" s="153"/>
      <c r="C449" s="154" t="str">
        <f>IF(BS_CONTROLE[[#This Row],[DATA]]="","",WEEKNUM(BS_CONTROLE[[#This Row],[DATA]]))</f>
        <v/>
      </c>
      <c r="D449" s="155"/>
      <c r="E449" s="237">
        <v>440</v>
      </c>
      <c r="F449" s="140"/>
      <c r="G449" s="175" t="str">
        <f>IF(D449="","*",VLOOKUP(F449,BS_ATIVIDADE[#Data],3,FALSE))</f>
        <v>*</v>
      </c>
      <c r="H449" s="198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3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0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3" t="str">
        <f>IF(AND(BQ449&lt;1,BR449&lt;1),"Produção e Intervalo",IF(BQ449&lt;1,"Intervalo",IF(BR449&lt;1,"Produção","")))</f>
        <v/>
      </c>
      <c r="BQ449" s="13" t="str">
        <f t="shared" si="40"/>
        <v>*</v>
      </c>
      <c r="BR449" s="20" t="str">
        <f t="shared" si="41"/>
        <v>*</v>
      </c>
      <c r="BS449" s="247" t="str">
        <f t="shared" si="42"/>
        <v/>
      </c>
      <c r="BT449" s="8" t="str">
        <f>IF(BN449="","",SUBSTITUTE(BM449," ","")&amp;SUBSTITUTE(BN449," ",""))</f>
        <v/>
      </c>
    </row>
    <row r="450" spans="1:72">
      <c r="A450" s="49" t="str">
        <f t="shared" si="39"/>
        <v/>
      </c>
      <c r="B450" s="153"/>
      <c r="C450" s="154" t="str">
        <f>IF(BS_CONTROLE[[#This Row],[DATA]]="","",WEEKNUM(BS_CONTROLE[[#This Row],[DATA]]))</f>
        <v/>
      </c>
      <c r="D450" s="155"/>
      <c r="E450" s="237">
        <v>441</v>
      </c>
      <c r="F450" s="225"/>
      <c r="G450" s="175" t="str">
        <f>IF(D450="","*",VLOOKUP(F450,BS_ATIVIDADE[#Data],3,FALSE))</f>
        <v>*</v>
      </c>
      <c r="H450" s="198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6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3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0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3" t="str">
        <f>IF(AND(BQ450&lt;1,BR450&lt;1),"Produção e Intervalo",IF(BQ450&lt;1,"Intervalo",IF(BR450&lt;1,"Produção","")))</f>
        <v/>
      </c>
      <c r="BQ450" s="13" t="str">
        <f t="shared" si="40"/>
        <v>*</v>
      </c>
      <c r="BR450" s="20" t="str">
        <f t="shared" si="41"/>
        <v>*</v>
      </c>
      <c r="BS450" s="247" t="str">
        <f t="shared" si="42"/>
        <v/>
      </c>
      <c r="BT450" s="8" t="str">
        <f>IF(BN450="","",SUBSTITUTE(BM450," ","")&amp;SUBSTITUTE(BN450," ",""))</f>
        <v/>
      </c>
    </row>
    <row r="451" spans="1:72">
      <c r="A451" s="49" t="str">
        <f t="shared" si="39"/>
        <v/>
      </c>
      <c r="B451" s="153"/>
      <c r="C451" s="154" t="str">
        <f>IF(BS_CONTROLE[[#This Row],[DATA]]="","",WEEKNUM(BS_CONTROLE[[#This Row],[DATA]]))</f>
        <v/>
      </c>
      <c r="D451" s="155"/>
      <c r="E451" s="237">
        <v>442</v>
      </c>
      <c r="F451" s="140"/>
      <c r="G451" s="175" t="str">
        <f>IF(D451="","*",VLOOKUP(F451,BS_ATIVIDADE[#Data],3,FALSE))</f>
        <v>*</v>
      </c>
      <c r="H451" s="198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3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0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3" t="str">
        <f>IF(AND(BQ451&lt;1,BR451&lt;1),"Produção e Intervalo",IF(BQ451&lt;1,"Intervalo",IF(BR451&lt;1,"Produção","")))</f>
        <v/>
      </c>
      <c r="BQ451" s="13" t="str">
        <f t="shared" si="40"/>
        <v>*</v>
      </c>
      <c r="BR451" s="20" t="str">
        <f t="shared" si="41"/>
        <v>*</v>
      </c>
      <c r="BS451" s="247" t="str">
        <f t="shared" si="42"/>
        <v/>
      </c>
      <c r="BT451" s="8" t="str">
        <f>IF(BN451="","",SUBSTITUTE(BM451," ","")&amp;SUBSTITUTE(BN451," ",""))</f>
        <v/>
      </c>
    </row>
    <row r="452" spans="1:72">
      <c r="A452" s="49" t="str">
        <f t="shared" si="39"/>
        <v/>
      </c>
      <c r="B452" s="153"/>
      <c r="C452" s="154" t="str">
        <f>IF(BS_CONTROLE[[#This Row],[DATA]]="","",WEEKNUM(BS_CONTROLE[[#This Row],[DATA]]))</f>
        <v/>
      </c>
      <c r="D452" s="155"/>
      <c r="E452" s="237">
        <v>443</v>
      </c>
      <c r="F452" s="140"/>
      <c r="G452" s="175" t="str">
        <f>IF(D452="","*",VLOOKUP(F452,BS_ATIVIDADE[#Data],3,FALSE))</f>
        <v>*</v>
      </c>
      <c r="H452" s="198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3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0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3" t="str">
        <f>IF(AND(BQ452&lt;1,BR452&lt;1),"Produção e Intervalo",IF(BQ452&lt;1,"Intervalo",IF(BR452&lt;1,"Produção","")))</f>
        <v/>
      </c>
      <c r="BQ452" s="13" t="str">
        <f t="shared" si="40"/>
        <v>*</v>
      </c>
      <c r="BR452" s="20" t="str">
        <f t="shared" si="41"/>
        <v>*</v>
      </c>
      <c r="BS452" s="247" t="str">
        <f t="shared" si="42"/>
        <v/>
      </c>
      <c r="BT452" s="8" t="str">
        <f>IF(BN452="","",SUBSTITUTE(BM452," ","")&amp;SUBSTITUTE(BN452," ",""))</f>
        <v/>
      </c>
    </row>
    <row r="453" spans="1:72">
      <c r="A453" s="49" t="str">
        <f t="shared" si="39"/>
        <v/>
      </c>
      <c r="B453" s="153"/>
      <c r="C453" s="154" t="str">
        <f>IF(BS_CONTROLE[[#This Row],[DATA]]="","",WEEKNUM(BS_CONTROLE[[#This Row],[DATA]]))</f>
        <v/>
      </c>
      <c r="D453" s="155"/>
      <c r="E453" s="237">
        <v>444</v>
      </c>
      <c r="F453" s="140"/>
      <c r="G453" s="175" t="str">
        <f>IF(D453="","*",VLOOKUP(F453,BS_ATIVIDADE[#Data],3,FALSE))</f>
        <v>*</v>
      </c>
      <c r="H453" s="198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3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0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3" t="str">
        <f>IF(AND(BQ453&lt;1,BR453&lt;1),"Produção e Intervalo",IF(BQ453&lt;1,"Intervalo",IF(BR453&lt;1,"Produção","")))</f>
        <v/>
      </c>
      <c r="BQ453" s="13" t="str">
        <f t="shared" si="40"/>
        <v>*</v>
      </c>
      <c r="BR453" s="20" t="str">
        <f t="shared" si="41"/>
        <v>*</v>
      </c>
      <c r="BS453" s="247" t="str">
        <f t="shared" si="42"/>
        <v/>
      </c>
      <c r="BT453" s="8" t="str">
        <f>IF(BN453="","",SUBSTITUTE(BM453," ","")&amp;SUBSTITUTE(BN453," ",""))</f>
        <v/>
      </c>
    </row>
    <row r="454" spans="1:72">
      <c r="A454" s="49" t="str">
        <f t="shared" si="39"/>
        <v/>
      </c>
      <c r="B454" s="153"/>
      <c r="C454" s="154" t="str">
        <f>IF(BS_CONTROLE[[#This Row],[DATA]]="","",WEEKNUM(BS_CONTROLE[[#This Row],[DATA]]))</f>
        <v/>
      </c>
      <c r="D454" s="155"/>
      <c r="E454" s="237">
        <v>445</v>
      </c>
      <c r="F454" s="140"/>
      <c r="G454" s="175" t="str">
        <f>IF(D454="","*",VLOOKUP(F454,BS_ATIVIDADE[#Data],3,FALSE))</f>
        <v>*</v>
      </c>
      <c r="H454" s="198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3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0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3" t="str">
        <f>IF(AND(BQ454&lt;1,BR454&lt;1),"Produção e Intervalo",IF(BQ454&lt;1,"Intervalo",IF(BR454&lt;1,"Produção","")))</f>
        <v/>
      </c>
      <c r="BQ454" s="13" t="str">
        <f t="shared" si="40"/>
        <v>*</v>
      </c>
      <c r="BR454" s="20" t="str">
        <f t="shared" si="41"/>
        <v>*</v>
      </c>
      <c r="BS454" s="247" t="str">
        <f t="shared" si="42"/>
        <v/>
      </c>
      <c r="BT454" s="8" t="str">
        <f>IF(BN454="","",SUBSTITUTE(BM454," ","")&amp;SUBSTITUTE(BN454," ",""))</f>
        <v/>
      </c>
    </row>
    <row r="455" spans="1:72">
      <c r="A455" s="49" t="str">
        <f t="shared" si="39"/>
        <v/>
      </c>
      <c r="B455" s="153"/>
      <c r="C455" s="154" t="str">
        <f>IF(BS_CONTROLE[[#This Row],[DATA]]="","",WEEKNUM(BS_CONTROLE[[#This Row],[DATA]]))</f>
        <v/>
      </c>
      <c r="D455" s="155"/>
      <c r="E455" s="237">
        <v>446</v>
      </c>
      <c r="F455" s="140"/>
      <c r="G455" s="175" t="str">
        <f>IF(D455="","*",VLOOKUP(F455,BS_ATIVIDADE[#Data],3,FALSE))</f>
        <v>*</v>
      </c>
      <c r="H455" s="198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3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0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3" t="str">
        <f>IF(AND(BQ455&lt;1,BR455&lt;1),"Produção e Intervalo",IF(BQ455&lt;1,"Intervalo",IF(BR455&lt;1,"Produção","")))</f>
        <v/>
      </c>
      <c r="BQ455" s="13" t="str">
        <f t="shared" si="40"/>
        <v>*</v>
      </c>
      <c r="BR455" s="20" t="str">
        <f t="shared" si="41"/>
        <v>*</v>
      </c>
      <c r="BS455" s="247" t="str">
        <f t="shared" si="42"/>
        <v/>
      </c>
      <c r="BT455" s="8" t="str">
        <f>IF(BN455="","",SUBSTITUTE(BM455," ","")&amp;SUBSTITUTE(BN455," ",""))</f>
        <v/>
      </c>
    </row>
    <row r="456" spans="1:72">
      <c r="A456" s="49" t="str">
        <f t="shared" si="39"/>
        <v/>
      </c>
      <c r="B456" s="153"/>
      <c r="C456" s="154" t="str">
        <f>IF(BS_CONTROLE[[#This Row],[DATA]]="","",WEEKNUM(BS_CONTROLE[[#This Row],[DATA]]))</f>
        <v/>
      </c>
      <c r="D456" s="155"/>
      <c r="E456" s="237">
        <v>447</v>
      </c>
      <c r="F456" s="140"/>
      <c r="G456" s="175" t="str">
        <f>IF(D456="","*",VLOOKUP(F456,BS_ATIVIDADE[#Data],3,FALSE))</f>
        <v>*</v>
      </c>
      <c r="H456" s="198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3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0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3" t="str">
        <f>IF(AND(BQ456&lt;1,BR456&lt;1),"Produção e Intervalo",IF(BQ456&lt;1,"Intervalo",IF(BR456&lt;1,"Produção","")))</f>
        <v/>
      </c>
      <c r="BQ456" s="13" t="str">
        <f t="shared" si="40"/>
        <v>*</v>
      </c>
      <c r="BR456" s="20" t="str">
        <f t="shared" si="41"/>
        <v>*</v>
      </c>
      <c r="BS456" s="247" t="str">
        <f t="shared" si="42"/>
        <v/>
      </c>
      <c r="BT456" s="8" t="str">
        <f>IF(BN456="","",SUBSTITUTE(BM456," ","")&amp;SUBSTITUTE(BN456," ",""))</f>
        <v/>
      </c>
    </row>
    <row r="457" spans="1:72">
      <c r="A457" s="49" t="str">
        <f t="shared" si="39"/>
        <v/>
      </c>
      <c r="B457" s="153"/>
      <c r="C457" s="154" t="str">
        <f>IF(BS_CONTROLE[[#This Row],[DATA]]="","",WEEKNUM(BS_CONTROLE[[#This Row],[DATA]]))</f>
        <v/>
      </c>
      <c r="D457" s="155"/>
      <c r="E457" s="237">
        <v>448</v>
      </c>
      <c r="F457" s="140"/>
      <c r="G457" s="175" t="str">
        <f>IF(D457="","*",VLOOKUP(F457,BS_ATIVIDADE[#Data],3,FALSE))</f>
        <v>*</v>
      </c>
      <c r="H457" s="198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3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0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3" t="str">
        <f>IF(AND(BQ457&lt;1,BR457&lt;1),"Produção e Intervalo",IF(BQ457&lt;1,"Intervalo",IF(BR457&lt;1,"Produção","")))</f>
        <v/>
      </c>
      <c r="BQ457" s="13" t="str">
        <f t="shared" si="40"/>
        <v>*</v>
      </c>
      <c r="BR457" s="20" t="str">
        <f t="shared" si="41"/>
        <v>*</v>
      </c>
      <c r="BS457" s="247" t="str">
        <f t="shared" si="42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4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8">
        <v>449</v>
      </c>
      <c r="F458" s="140"/>
      <c r="G458" s="175" t="str">
        <f>IF(D458="","*",VLOOKUP(F458,BS_ATIVIDADE[#Data],3,FALSE))</f>
        <v>*</v>
      </c>
      <c r="H458" s="198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3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0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3" t="str">
        <f>IF(AND(BQ458&lt;1,BR458&lt;1),"Produção e Intervalo",IF(BQ458&lt;1,"Intervalo",IF(BR458&lt;1,"Produção","")))</f>
        <v/>
      </c>
      <c r="BQ458" s="13" t="str">
        <f t="shared" ref="BQ458:BQ521" si="45">IF(OR(B458="",F458=""),"*",AY458/P458)</f>
        <v>*</v>
      </c>
      <c r="BR458" s="20" t="str">
        <f t="shared" ref="BR458:BR521" si="46">IF(OR(B458="",F458=""),"*",BA458/Q458)</f>
        <v>*</v>
      </c>
      <c r="BS458" s="247" t="str">
        <f t="shared" ref="BS458:BS521" si="47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4"/>
        <v/>
      </c>
      <c r="B459" s="153"/>
      <c r="C459" s="154" t="str">
        <f>IF(BS_CONTROLE[[#This Row],[DATA]]="","",WEEKNUM(BS_CONTROLE[[#This Row],[DATA]]))</f>
        <v/>
      </c>
      <c r="D459" s="155"/>
      <c r="E459" s="237">
        <v>450</v>
      </c>
      <c r="F459" s="140"/>
      <c r="G459" s="175" t="str">
        <f>IF(D459="","*",VLOOKUP(F459,BS_ATIVIDADE[#Data],3,FALSE))</f>
        <v>*</v>
      </c>
      <c r="H459" s="198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3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0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3" t="str">
        <f>IF(AND(BQ459&lt;1,BR459&lt;1),"Produção e Intervalo",IF(BQ459&lt;1,"Intervalo",IF(BR459&lt;1,"Produção","")))</f>
        <v/>
      </c>
      <c r="BQ459" s="13" t="str">
        <f t="shared" si="45"/>
        <v>*</v>
      </c>
      <c r="BR459" s="20" t="str">
        <f t="shared" si="46"/>
        <v>*</v>
      </c>
      <c r="BS459" s="247" t="str">
        <f t="shared" si="47"/>
        <v/>
      </c>
      <c r="BT459" s="8" t="str">
        <f>IF(BN459="","",SUBSTITUTE(BM459," ","")&amp;SUBSTITUTE(BN459," ",""))</f>
        <v/>
      </c>
    </row>
    <row r="460" spans="1:72">
      <c r="A460" s="49" t="str">
        <f t="shared" si="44"/>
        <v/>
      </c>
      <c r="B460" s="153"/>
      <c r="C460" s="154" t="str">
        <f>IF(BS_CONTROLE[[#This Row],[DATA]]="","",WEEKNUM(BS_CONTROLE[[#This Row],[DATA]]))</f>
        <v/>
      </c>
      <c r="D460" s="155"/>
      <c r="E460" s="237">
        <v>451</v>
      </c>
      <c r="F460" s="140"/>
      <c r="G460" s="175" t="str">
        <f>IF(D460="","*",VLOOKUP(F460,BS_ATIVIDADE[#Data],3,FALSE))</f>
        <v>*</v>
      </c>
      <c r="H460" s="198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3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0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3" t="str">
        <f>IF(AND(BQ460&lt;1,BR460&lt;1),"Produção e Intervalo",IF(BQ460&lt;1,"Intervalo",IF(BR460&lt;1,"Produção","")))</f>
        <v/>
      </c>
      <c r="BQ460" s="13" t="str">
        <f t="shared" si="45"/>
        <v>*</v>
      </c>
      <c r="BR460" s="20" t="str">
        <f t="shared" si="46"/>
        <v>*</v>
      </c>
      <c r="BS460" s="247" t="str">
        <f t="shared" si="47"/>
        <v/>
      </c>
      <c r="BT460" s="8" t="str">
        <f>IF(BN460="","",SUBSTITUTE(BM460," ","")&amp;SUBSTITUTE(BN460," ",""))</f>
        <v/>
      </c>
    </row>
    <row r="461" spans="1:72">
      <c r="A461" s="49" t="str">
        <f t="shared" si="44"/>
        <v/>
      </c>
      <c r="B461" s="153"/>
      <c r="C461" s="154" t="str">
        <f>IF(BS_CONTROLE[[#This Row],[DATA]]="","",WEEKNUM(BS_CONTROLE[[#This Row],[DATA]]))</f>
        <v/>
      </c>
      <c r="D461" s="155"/>
      <c r="E461" s="237">
        <v>452</v>
      </c>
      <c r="F461" s="140"/>
      <c r="G461" s="175" t="str">
        <f>IF(D461="","*",VLOOKUP(F461,BS_ATIVIDADE[#Data],3,FALSE))</f>
        <v>*</v>
      </c>
      <c r="H461" s="198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3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0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3" t="str">
        <f>IF(AND(BQ461&lt;1,BR461&lt;1),"Produção e Intervalo",IF(BQ461&lt;1,"Intervalo",IF(BR461&lt;1,"Produção","")))</f>
        <v/>
      </c>
      <c r="BQ461" s="13" t="str">
        <f t="shared" si="45"/>
        <v>*</v>
      </c>
      <c r="BR461" s="20" t="str">
        <f t="shared" si="46"/>
        <v>*</v>
      </c>
      <c r="BS461" s="247" t="str">
        <f t="shared" si="47"/>
        <v/>
      </c>
      <c r="BT461" s="8" t="str">
        <f>IF(BN461="","",SUBSTITUTE(BM461," ","")&amp;SUBSTITUTE(BN461," ",""))</f>
        <v/>
      </c>
    </row>
    <row r="462" spans="1:72">
      <c r="A462" s="49" t="str">
        <f t="shared" si="44"/>
        <v/>
      </c>
      <c r="B462" s="153"/>
      <c r="C462" s="154" t="str">
        <f>IF(BS_CONTROLE[[#This Row],[DATA]]="","",WEEKNUM(BS_CONTROLE[[#This Row],[DATA]]))</f>
        <v/>
      </c>
      <c r="D462" s="155"/>
      <c r="E462" s="237">
        <v>453</v>
      </c>
      <c r="F462" s="140"/>
      <c r="G462" s="175" t="str">
        <f>IF(D462="","*",VLOOKUP(F462,BS_ATIVIDADE[#Data],3,FALSE))</f>
        <v>*</v>
      </c>
      <c r="H462" s="198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3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0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3" t="str">
        <f>IF(AND(BQ462&lt;1,BR462&lt;1),"Produção e Intervalo",IF(BQ462&lt;1,"Intervalo",IF(BR462&lt;1,"Produção","")))</f>
        <v/>
      </c>
      <c r="BQ462" s="13" t="str">
        <f t="shared" si="45"/>
        <v>*</v>
      </c>
      <c r="BR462" s="20" t="str">
        <f t="shared" si="46"/>
        <v>*</v>
      </c>
      <c r="BS462" s="247" t="str">
        <f t="shared" si="47"/>
        <v/>
      </c>
      <c r="BT462" s="8" t="str">
        <f>IF(BN462="","",SUBSTITUTE(BM462," ","")&amp;SUBSTITUTE(BN462," ",""))</f>
        <v/>
      </c>
    </row>
    <row r="463" spans="1:72">
      <c r="A463" s="49" t="str">
        <f t="shared" si="44"/>
        <v/>
      </c>
      <c r="B463" s="153"/>
      <c r="C463" s="154" t="str">
        <f>IF(BS_CONTROLE[[#This Row],[DATA]]="","",WEEKNUM(BS_CONTROLE[[#This Row],[DATA]]))</f>
        <v/>
      </c>
      <c r="D463" s="155"/>
      <c r="E463" s="237">
        <v>454</v>
      </c>
      <c r="F463" s="140"/>
      <c r="G463" s="175" t="str">
        <f>IF(D463="","*",VLOOKUP(F463,BS_ATIVIDADE[#Data],3,FALSE))</f>
        <v>*</v>
      </c>
      <c r="H463" s="198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8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0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3" t="str">
        <f>IF(AND(BQ463&lt;1,BR463&lt;1),"Produção e Intervalo",IF(BQ463&lt;1,"Intervalo",IF(BR463&lt;1,"Produção","")))</f>
        <v/>
      </c>
      <c r="BQ463" s="13" t="str">
        <f t="shared" si="45"/>
        <v>*</v>
      </c>
      <c r="BR463" s="20" t="str">
        <f t="shared" si="46"/>
        <v>*</v>
      </c>
      <c r="BS463" s="247" t="str">
        <f t="shared" si="47"/>
        <v/>
      </c>
      <c r="BT463" s="8" t="str">
        <f>IF(BN463="","",SUBSTITUTE(BM463," ","")&amp;SUBSTITUTE(BN463," ",""))</f>
        <v/>
      </c>
    </row>
    <row r="464" spans="1:72">
      <c r="A464" s="49" t="str">
        <f t="shared" si="44"/>
        <v/>
      </c>
      <c r="B464" s="153"/>
      <c r="C464" s="154" t="str">
        <f>IF(BS_CONTROLE[[#This Row],[DATA]]="","",WEEKNUM(BS_CONTROLE[[#This Row],[DATA]]))</f>
        <v/>
      </c>
      <c r="D464" s="155"/>
      <c r="E464" s="237">
        <v>455</v>
      </c>
      <c r="F464" s="140"/>
      <c r="G464" s="175" t="str">
        <f>IF(D464="","*",VLOOKUP(F464,BS_ATIVIDADE[#Data],3,FALSE))</f>
        <v>*</v>
      </c>
      <c r="H464" s="198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8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0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3" t="str">
        <f>IF(AND(BQ464&lt;1,BR464&lt;1),"Produção e Intervalo",IF(BQ464&lt;1,"Intervalo",IF(BR464&lt;1,"Produção","")))</f>
        <v/>
      </c>
      <c r="BQ464" s="13" t="str">
        <f t="shared" si="45"/>
        <v>*</v>
      </c>
      <c r="BR464" s="20" t="str">
        <f t="shared" si="46"/>
        <v>*</v>
      </c>
      <c r="BS464" s="247" t="str">
        <f t="shared" si="47"/>
        <v/>
      </c>
      <c r="BT464" s="8" t="str">
        <f>IF(BN464="","",SUBSTITUTE(BM464," ","")&amp;SUBSTITUTE(BN464," ",""))</f>
        <v/>
      </c>
    </row>
    <row r="465" spans="1:72">
      <c r="A465" s="49" t="str">
        <f t="shared" si="44"/>
        <v/>
      </c>
      <c r="B465" s="153"/>
      <c r="C465" s="154" t="str">
        <f>IF(BS_CONTROLE[[#This Row],[DATA]]="","",WEEKNUM(BS_CONTROLE[[#This Row],[DATA]]))</f>
        <v/>
      </c>
      <c r="D465" s="155"/>
      <c r="E465" s="237">
        <v>456</v>
      </c>
      <c r="F465" s="140"/>
      <c r="G465" s="175" t="str">
        <f>IF(D465="","*",VLOOKUP(F465,BS_ATIVIDADE[#Data],3,FALSE))</f>
        <v>*</v>
      </c>
      <c r="H465" s="198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8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0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3" t="str">
        <f>IF(AND(BQ465&lt;1,BR465&lt;1),"Produção e Intervalo",IF(BQ465&lt;1,"Intervalo",IF(BR465&lt;1,"Produção","")))</f>
        <v/>
      </c>
      <c r="BQ465" s="13" t="str">
        <f t="shared" si="45"/>
        <v>*</v>
      </c>
      <c r="BR465" s="20" t="str">
        <f t="shared" si="46"/>
        <v>*</v>
      </c>
      <c r="BS465" s="247" t="str">
        <f t="shared" si="47"/>
        <v/>
      </c>
      <c r="BT465" s="8" t="str">
        <f>IF(BN465="","",SUBSTITUTE(BM465," ","")&amp;SUBSTITUTE(BN465," ",""))</f>
        <v/>
      </c>
    </row>
    <row r="466" spans="1:72">
      <c r="A466" s="49" t="str">
        <f t="shared" si="44"/>
        <v/>
      </c>
      <c r="B466" s="153"/>
      <c r="C466" s="154" t="str">
        <f>IF(BS_CONTROLE[[#This Row],[DATA]]="","",WEEKNUM(BS_CONTROLE[[#This Row],[DATA]]))</f>
        <v/>
      </c>
      <c r="D466" s="155"/>
      <c r="E466" s="237">
        <v>457</v>
      </c>
      <c r="F466" s="140"/>
      <c r="G466" s="175" t="str">
        <f>IF(D466="","*",VLOOKUP(F466,BS_ATIVIDADE[#Data],3,FALSE))</f>
        <v>*</v>
      </c>
      <c r="H466" s="198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8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0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3" t="str">
        <f>IF(AND(BQ466&lt;1,BR466&lt;1),"Produção e Intervalo",IF(BQ466&lt;1,"Intervalo",IF(BR466&lt;1,"Produção","")))</f>
        <v/>
      </c>
      <c r="BQ466" s="13" t="str">
        <f t="shared" si="45"/>
        <v>*</v>
      </c>
      <c r="BR466" s="20" t="str">
        <f t="shared" si="46"/>
        <v>*</v>
      </c>
      <c r="BS466" s="247" t="str">
        <f t="shared" si="47"/>
        <v/>
      </c>
      <c r="BT466" s="8" t="str">
        <f>IF(BN466="","",SUBSTITUTE(BM466," ","")&amp;SUBSTITUTE(BN466," ",""))</f>
        <v/>
      </c>
    </row>
    <row r="467" spans="1:72">
      <c r="A467" s="49" t="str">
        <f t="shared" si="44"/>
        <v/>
      </c>
      <c r="B467" s="153"/>
      <c r="C467" s="154" t="str">
        <f>IF(BS_CONTROLE[[#This Row],[DATA]]="","",WEEKNUM(BS_CONTROLE[[#This Row],[DATA]]))</f>
        <v/>
      </c>
      <c r="D467" s="155"/>
      <c r="E467" s="237">
        <v>458</v>
      </c>
      <c r="F467" s="140"/>
      <c r="G467" s="175" t="str">
        <f>IF(D467="","*",VLOOKUP(F467,BS_ATIVIDADE[#Data],3,FALSE))</f>
        <v>*</v>
      </c>
      <c r="H467" s="198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8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0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3" t="str">
        <f>IF(AND(BQ467&lt;1,BR467&lt;1),"Produção e Intervalo",IF(BQ467&lt;1,"Intervalo",IF(BR467&lt;1,"Produção","")))</f>
        <v/>
      </c>
      <c r="BQ467" s="13" t="str">
        <f t="shared" si="45"/>
        <v>*</v>
      </c>
      <c r="BR467" s="20" t="str">
        <f t="shared" si="46"/>
        <v>*</v>
      </c>
      <c r="BS467" s="247" t="str">
        <f t="shared" si="47"/>
        <v/>
      </c>
      <c r="BT467" s="8" t="str">
        <f>IF(BN467="","",SUBSTITUTE(BM467," ","")&amp;SUBSTITUTE(BN467," ",""))</f>
        <v/>
      </c>
    </row>
    <row r="468" spans="1:72">
      <c r="A468" s="49" t="str">
        <f t="shared" si="44"/>
        <v/>
      </c>
      <c r="B468" s="153"/>
      <c r="C468" s="154" t="str">
        <f>IF(BS_CONTROLE[[#This Row],[DATA]]="","",WEEKNUM(BS_CONTROLE[[#This Row],[DATA]]))</f>
        <v/>
      </c>
      <c r="D468" s="155"/>
      <c r="E468" s="237">
        <v>459</v>
      </c>
      <c r="F468" s="140"/>
      <c r="G468" s="175" t="str">
        <f>IF(D468="","*",VLOOKUP(F468,BS_ATIVIDADE[#Data],3,FALSE))</f>
        <v>*</v>
      </c>
      <c r="H468" s="198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8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0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3" t="str">
        <f>IF(AND(BQ468&lt;1,BR468&lt;1),"Produção e Intervalo",IF(BQ468&lt;1,"Intervalo",IF(BR468&lt;1,"Produção","")))</f>
        <v/>
      </c>
      <c r="BQ468" s="13" t="str">
        <f t="shared" si="45"/>
        <v>*</v>
      </c>
      <c r="BR468" s="20" t="str">
        <f t="shared" si="46"/>
        <v>*</v>
      </c>
      <c r="BS468" s="247" t="str">
        <f t="shared" si="47"/>
        <v/>
      </c>
      <c r="BT468" s="8" t="str">
        <f>IF(BN468="","",SUBSTITUTE(BM468," ","")&amp;SUBSTITUTE(BN468," ",""))</f>
        <v/>
      </c>
    </row>
    <row r="469" spans="1:72">
      <c r="A469" s="49" t="str">
        <f t="shared" si="44"/>
        <v/>
      </c>
      <c r="B469" s="153"/>
      <c r="C469" s="154" t="str">
        <f>IF(BS_CONTROLE[[#This Row],[DATA]]="","",WEEKNUM(BS_CONTROLE[[#This Row],[DATA]]))</f>
        <v/>
      </c>
      <c r="D469" s="155"/>
      <c r="E469" s="237">
        <v>460</v>
      </c>
      <c r="F469" s="140"/>
      <c r="G469" s="175" t="str">
        <f>IF(D469="","*",VLOOKUP(F469,BS_ATIVIDADE[#Data],3,FALSE))</f>
        <v>*</v>
      </c>
      <c r="H469" s="198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8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0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3" t="str">
        <f>IF(AND(BQ469&lt;1,BR469&lt;1),"Produção e Intervalo",IF(BQ469&lt;1,"Intervalo",IF(BR469&lt;1,"Produção","")))</f>
        <v/>
      </c>
      <c r="BQ469" s="13" t="str">
        <f t="shared" si="45"/>
        <v>*</v>
      </c>
      <c r="BR469" s="20" t="str">
        <f t="shared" si="46"/>
        <v>*</v>
      </c>
      <c r="BS469" s="247" t="str">
        <f t="shared" si="47"/>
        <v/>
      </c>
      <c r="BT469" s="8" t="str">
        <f>IF(BN469="","",SUBSTITUTE(BM469," ","")&amp;SUBSTITUTE(BN469," ",""))</f>
        <v/>
      </c>
    </row>
    <row r="470" spans="1:72">
      <c r="A470" s="49" t="str">
        <f t="shared" si="44"/>
        <v/>
      </c>
      <c r="B470" s="153"/>
      <c r="C470" s="154" t="str">
        <f>IF(BS_CONTROLE[[#This Row],[DATA]]="","",WEEKNUM(BS_CONTROLE[[#This Row],[DATA]]))</f>
        <v/>
      </c>
      <c r="D470" s="155"/>
      <c r="E470" s="238">
        <v>461</v>
      </c>
      <c r="F470" s="140"/>
      <c r="G470" s="175" t="str">
        <f>IF(D470="","*",VLOOKUP(F470,BS_ATIVIDADE[#Data],3,FALSE))</f>
        <v>*</v>
      </c>
      <c r="H470" s="198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8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0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3" t="str">
        <f>IF(AND(BQ470&lt;1,BR470&lt;1),"Produção e Intervalo",IF(BQ470&lt;1,"Intervalo",IF(BR470&lt;1,"Produção","")))</f>
        <v/>
      </c>
      <c r="BQ470" s="13" t="str">
        <f t="shared" si="45"/>
        <v>*</v>
      </c>
      <c r="BR470" s="20" t="str">
        <f t="shared" si="46"/>
        <v>*</v>
      </c>
      <c r="BS470" s="247" t="str">
        <f t="shared" si="47"/>
        <v/>
      </c>
      <c r="BT470" s="8" t="str">
        <f>IF(BN470="","",SUBSTITUTE(BM470," ","")&amp;SUBSTITUTE(BN470," ",""))</f>
        <v/>
      </c>
    </row>
    <row r="471" spans="1:72">
      <c r="A471" s="49" t="str">
        <f t="shared" si="44"/>
        <v/>
      </c>
      <c r="B471" s="153"/>
      <c r="C471" s="154" t="str">
        <f>IF(BS_CONTROLE[[#This Row],[DATA]]="","",WEEKNUM(BS_CONTROLE[[#This Row],[DATA]]))</f>
        <v/>
      </c>
      <c r="D471" s="155"/>
      <c r="E471" s="237">
        <v>462</v>
      </c>
      <c r="F471" s="140"/>
      <c r="G471" s="175" t="str">
        <f>IF(D471="","*",VLOOKUP(F471,BS_ATIVIDADE[#Data],3,FALSE))</f>
        <v>*</v>
      </c>
      <c r="H471" s="198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8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0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3" t="str">
        <f>IF(AND(BQ471&lt;1,BR471&lt;1),"Produção e Intervalo",IF(BQ471&lt;1,"Intervalo",IF(BR471&lt;1,"Produção","")))</f>
        <v/>
      </c>
      <c r="BQ471" s="13" t="str">
        <f t="shared" si="45"/>
        <v>*</v>
      </c>
      <c r="BR471" s="20" t="str">
        <f t="shared" si="46"/>
        <v>*</v>
      </c>
      <c r="BS471" s="247" t="str">
        <f t="shared" si="47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4"/>
        <v/>
      </c>
      <c r="B472" s="153"/>
      <c r="C472" s="154" t="str">
        <f>IF(BS_CONTROLE[[#This Row],[DATA]]="","",WEEKNUM(BS_CONTROLE[[#This Row],[DATA]]))</f>
        <v/>
      </c>
      <c r="D472" s="155"/>
      <c r="E472" s="237">
        <v>463</v>
      </c>
      <c r="F472" s="140"/>
      <c r="G472" s="175" t="str">
        <f>IF(D472="","*",VLOOKUP(F472,BS_ATIVIDADE[#Data],3,FALSE))</f>
        <v>*</v>
      </c>
      <c r="H472" s="198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8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0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3" t="str">
        <f>IF(AND(BQ472&lt;1,BR472&lt;1),"Produção e Intervalo",IF(BQ472&lt;1,"Intervalo",IF(BR472&lt;1,"Produção","")))</f>
        <v/>
      </c>
      <c r="BQ472" s="13" t="str">
        <f t="shared" si="45"/>
        <v>*</v>
      </c>
      <c r="BR472" s="20" t="str">
        <f t="shared" si="46"/>
        <v>*</v>
      </c>
      <c r="BS472" s="247" t="str">
        <f t="shared" si="47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4"/>
        <v/>
      </c>
      <c r="B473" s="153"/>
      <c r="C473" s="154" t="str">
        <f>IF(BS_CONTROLE[[#This Row],[DATA]]="","",WEEKNUM(BS_CONTROLE[[#This Row],[DATA]]))</f>
        <v/>
      </c>
      <c r="D473" s="155"/>
      <c r="E473" s="237">
        <v>464</v>
      </c>
      <c r="F473" s="140"/>
      <c r="G473" s="175" t="str">
        <f>IF(D473="","*",VLOOKUP(F473,BS_ATIVIDADE[#Data],3,FALSE))</f>
        <v>*</v>
      </c>
      <c r="H473" s="198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8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0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3" t="str">
        <f>IF(AND(BQ473&lt;1,BR473&lt;1),"Produção e Intervalo",IF(BQ473&lt;1,"Intervalo",IF(BR473&lt;1,"Produção","")))</f>
        <v/>
      </c>
      <c r="BQ473" s="13" t="str">
        <f t="shared" si="45"/>
        <v>*</v>
      </c>
      <c r="BR473" s="20" t="str">
        <f t="shared" si="46"/>
        <v>*</v>
      </c>
      <c r="BS473" s="247" t="str">
        <f t="shared" si="47"/>
        <v/>
      </c>
      <c r="BT473" s="8" t="str">
        <f>IF(BN473="","",SUBSTITUTE(BM473," ","")&amp;SUBSTITUTE(BN473," ",""))</f>
        <v/>
      </c>
    </row>
    <row r="474" spans="1:72">
      <c r="A474" s="49" t="str">
        <f t="shared" si="44"/>
        <v/>
      </c>
      <c r="B474" s="153"/>
      <c r="C474" s="154" t="str">
        <f>IF(BS_CONTROLE[[#This Row],[DATA]]="","",WEEKNUM(BS_CONTROLE[[#This Row],[DATA]]))</f>
        <v/>
      </c>
      <c r="D474" s="155"/>
      <c r="E474" s="237">
        <v>465</v>
      </c>
      <c r="F474" s="140"/>
      <c r="G474" s="175" t="str">
        <f>IF(D474="","*",VLOOKUP(F474,BS_ATIVIDADE[#Data],3,FALSE))</f>
        <v>*</v>
      </c>
      <c r="H474" s="198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8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0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3" t="str">
        <f>IF(AND(BQ474&lt;1,BR474&lt;1),"Produção e Intervalo",IF(BQ474&lt;1,"Intervalo",IF(BR474&lt;1,"Produção","")))</f>
        <v/>
      </c>
      <c r="BQ474" s="13" t="str">
        <f t="shared" si="45"/>
        <v>*</v>
      </c>
      <c r="BR474" s="20" t="str">
        <f t="shared" si="46"/>
        <v>*</v>
      </c>
      <c r="BS474" s="247" t="str">
        <f t="shared" si="47"/>
        <v/>
      </c>
      <c r="BT474" s="8" t="str">
        <f>IF(BN474="","",SUBSTITUTE(BM474," ","")&amp;SUBSTITUTE(BN474," ",""))</f>
        <v/>
      </c>
    </row>
    <row r="475" spans="1:72">
      <c r="A475" s="49" t="str">
        <f t="shared" si="44"/>
        <v/>
      </c>
      <c r="B475" s="153"/>
      <c r="C475" s="154" t="str">
        <f>IF(BS_CONTROLE[[#This Row],[DATA]]="","",WEEKNUM(BS_CONTROLE[[#This Row],[DATA]]))</f>
        <v/>
      </c>
      <c r="D475" s="155"/>
      <c r="E475" s="237">
        <v>466</v>
      </c>
      <c r="F475" s="140"/>
      <c r="G475" s="175" t="str">
        <f>IF(D475="","*",VLOOKUP(F475,BS_ATIVIDADE[#Data],3,FALSE))</f>
        <v>*</v>
      </c>
      <c r="H475" s="198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8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0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3" t="str">
        <f>IF(AND(BQ475&lt;1,BR475&lt;1),"Produção e Intervalo",IF(BQ475&lt;1,"Intervalo",IF(BR475&lt;1,"Produção","")))</f>
        <v/>
      </c>
      <c r="BQ475" s="13" t="str">
        <f t="shared" si="45"/>
        <v>*</v>
      </c>
      <c r="BR475" s="20" t="str">
        <f t="shared" si="46"/>
        <v>*</v>
      </c>
      <c r="BS475" s="247" t="str">
        <f t="shared" si="47"/>
        <v/>
      </c>
      <c r="BT475" s="8" t="str">
        <f>IF(BN475="","",SUBSTITUTE(BM475," ","")&amp;SUBSTITUTE(BN475," ",""))</f>
        <v/>
      </c>
    </row>
    <row r="476" spans="1:72">
      <c r="A476" s="49" t="str">
        <f t="shared" si="44"/>
        <v/>
      </c>
      <c r="B476" s="153"/>
      <c r="C476" s="154" t="str">
        <f>IF(BS_CONTROLE[[#This Row],[DATA]]="","",WEEKNUM(BS_CONTROLE[[#This Row],[DATA]]))</f>
        <v/>
      </c>
      <c r="D476" s="155"/>
      <c r="E476" s="237">
        <v>467</v>
      </c>
      <c r="F476" s="140"/>
      <c r="G476" s="175" t="str">
        <f>IF(D476="","*",VLOOKUP(F476,BS_ATIVIDADE[#Data],3,FALSE))</f>
        <v>*</v>
      </c>
      <c r="H476" s="198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8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0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3" t="str">
        <f>IF(AND(BQ476&lt;1,BR476&lt;1),"Produção e Intervalo",IF(BQ476&lt;1,"Intervalo",IF(BR476&lt;1,"Produção","")))</f>
        <v/>
      </c>
      <c r="BQ476" s="13" t="str">
        <f t="shared" si="45"/>
        <v>*</v>
      </c>
      <c r="BR476" s="20" t="str">
        <f t="shared" si="46"/>
        <v>*</v>
      </c>
      <c r="BS476" s="247" t="str">
        <f t="shared" si="47"/>
        <v/>
      </c>
      <c r="BT476" s="8" t="str">
        <f>IF(BN476="","",SUBSTITUTE(BM476," ","")&amp;SUBSTITUTE(BN476," ",""))</f>
        <v/>
      </c>
    </row>
    <row r="477" spans="1:72">
      <c r="A477" s="49" t="str">
        <f t="shared" si="44"/>
        <v/>
      </c>
      <c r="B477" s="153"/>
      <c r="C477" s="154" t="str">
        <f>IF(BS_CONTROLE[[#This Row],[DATA]]="","",WEEKNUM(BS_CONTROLE[[#This Row],[DATA]]))</f>
        <v/>
      </c>
      <c r="D477" s="155"/>
      <c r="E477" s="237">
        <v>468</v>
      </c>
      <c r="F477" s="140"/>
      <c r="G477" s="175" t="str">
        <f>IF(D477="","*",VLOOKUP(F477,BS_ATIVIDADE[#Data],3,FALSE))</f>
        <v>*</v>
      </c>
      <c r="H477" s="198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8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0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3" t="str">
        <f>IF(AND(BQ477&lt;1,BR477&lt;1),"Produção e Intervalo",IF(BQ477&lt;1,"Intervalo",IF(BR477&lt;1,"Produção","")))</f>
        <v/>
      </c>
      <c r="BQ477" s="13" t="str">
        <f t="shared" si="45"/>
        <v>*</v>
      </c>
      <c r="BR477" s="20" t="str">
        <f t="shared" si="46"/>
        <v>*</v>
      </c>
      <c r="BS477" s="247" t="str">
        <f t="shared" si="47"/>
        <v/>
      </c>
      <c r="BT477" s="8" t="str">
        <f>IF(BN477="","",SUBSTITUTE(BM477," ","")&amp;SUBSTITUTE(BN477," ",""))</f>
        <v/>
      </c>
    </row>
    <row r="478" spans="1:72">
      <c r="A478" s="49" t="str">
        <f t="shared" si="44"/>
        <v/>
      </c>
      <c r="B478" s="153"/>
      <c r="C478" s="154" t="str">
        <f>IF(BS_CONTROLE[[#This Row],[DATA]]="","",WEEKNUM(BS_CONTROLE[[#This Row],[DATA]]))</f>
        <v/>
      </c>
      <c r="D478" s="155"/>
      <c r="E478" s="237">
        <v>469</v>
      </c>
      <c r="F478" s="140"/>
      <c r="G478" s="175" t="str">
        <f>IF(D478="","*",VLOOKUP(F478,BS_ATIVIDADE[#Data],3,FALSE))</f>
        <v>*</v>
      </c>
      <c r="H478" s="198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8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0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3" t="str">
        <f>IF(AND(BQ478&lt;1,BR478&lt;1),"Produção e Intervalo",IF(BQ478&lt;1,"Intervalo",IF(BR478&lt;1,"Produção","")))</f>
        <v/>
      </c>
      <c r="BQ478" s="13" t="str">
        <f t="shared" si="45"/>
        <v>*</v>
      </c>
      <c r="BR478" s="20" t="str">
        <f t="shared" si="46"/>
        <v>*</v>
      </c>
      <c r="BS478" s="247" t="str">
        <f t="shared" si="47"/>
        <v/>
      </c>
      <c r="BT478" s="8" t="str">
        <f>IF(BN478="","",SUBSTITUTE(BM478," ","")&amp;SUBSTITUTE(BN478," ",""))</f>
        <v/>
      </c>
    </row>
    <row r="479" spans="1:72">
      <c r="A479" s="49" t="str">
        <f t="shared" si="44"/>
        <v/>
      </c>
      <c r="B479" s="153"/>
      <c r="C479" s="154" t="str">
        <f>IF(BS_CONTROLE[[#This Row],[DATA]]="","",WEEKNUM(BS_CONTROLE[[#This Row],[DATA]]))</f>
        <v/>
      </c>
      <c r="D479" s="155"/>
      <c r="E479" s="237">
        <v>470</v>
      </c>
      <c r="F479" s="140"/>
      <c r="G479" s="175" t="str">
        <f>IF(D479="","*",VLOOKUP(F479,BS_ATIVIDADE[#Data],3,FALSE))</f>
        <v>*</v>
      </c>
      <c r="H479" s="198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8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0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3" t="str">
        <f>IF(AND(BQ479&lt;1,BR479&lt;1),"Produção e Intervalo",IF(BQ479&lt;1,"Intervalo",IF(BR479&lt;1,"Produção","")))</f>
        <v/>
      </c>
      <c r="BQ479" s="13" t="str">
        <f t="shared" si="45"/>
        <v>*</v>
      </c>
      <c r="BR479" s="20" t="str">
        <f t="shared" si="46"/>
        <v>*</v>
      </c>
      <c r="BS479" s="247" t="str">
        <f t="shared" si="47"/>
        <v/>
      </c>
      <c r="BT479" s="8" t="str">
        <f>IF(BN479="","",SUBSTITUTE(BM479," ","")&amp;SUBSTITUTE(BN479," ",""))</f>
        <v/>
      </c>
    </row>
    <row r="480" spans="1:72">
      <c r="A480" s="49" t="str">
        <f t="shared" si="44"/>
        <v/>
      </c>
      <c r="B480" s="153"/>
      <c r="C480" s="154" t="str">
        <f>IF(BS_CONTROLE[[#This Row],[DATA]]="","",WEEKNUM(BS_CONTROLE[[#This Row],[DATA]]))</f>
        <v/>
      </c>
      <c r="D480" s="155"/>
      <c r="E480" s="237">
        <v>471</v>
      </c>
      <c r="F480" s="140"/>
      <c r="G480" s="175" t="str">
        <f>IF(D480="","*",VLOOKUP(F480,BS_ATIVIDADE[#Data],3,FALSE))</f>
        <v>*</v>
      </c>
      <c r="H480" s="198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8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0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3" t="str">
        <f>IF(AND(BQ480&lt;1,BR480&lt;1),"Produção e Intervalo",IF(BQ480&lt;1,"Intervalo",IF(BR480&lt;1,"Produção","")))</f>
        <v/>
      </c>
      <c r="BQ480" s="13" t="str">
        <f t="shared" si="45"/>
        <v>*</v>
      </c>
      <c r="BR480" s="20" t="str">
        <f t="shared" si="46"/>
        <v>*</v>
      </c>
      <c r="BS480" s="247" t="str">
        <f t="shared" si="47"/>
        <v/>
      </c>
      <c r="BT480" s="8" t="str">
        <f>IF(BN480="","",SUBSTITUTE(BM480," ","")&amp;SUBSTITUTE(BN480," ",""))</f>
        <v/>
      </c>
    </row>
    <row r="481" spans="1:72">
      <c r="A481" s="49" t="str">
        <f t="shared" si="44"/>
        <v/>
      </c>
      <c r="B481" s="153"/>
      <c r="C481" s="154" t="str">
        <f>IF(BS_CONTROLE[[#This Row],[DATA]]="","",WEEKNUM(BS_CONTROLE[[#This Row],[DATA]]))</f>
        <v/>
      </c>
      <c r="D481" s="155"/>
      <c r="E481" s="237">
        <v>472</v>
      </c>
      <c r="F481" s="140"/>
      <c r="G481" s="175" t="str">
        <f>IF(D481="","*",VLOOKUP(F481,BS_ATIVIDADE[#Data],3,FALSE))</f>
        <v>*</v>
      </c>
      <c r="H481" s="198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8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0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3" t="str">
        <f>IF(AND(BQ481&lt;1,BR481&lt;1),"Produção e Intervalo",IF(BQ481&lt;1,"Intervalo",IF(BR481&lt;1,"Produção","")))</f>
        <v/>
      </c>
      <c r="BQ481" s="13" t="str">
        <f t="shared" si="45"/>
        <v>*</v>
      </c>
      <c r="BR481" s="20" t="str">
        <f t="shared" si="46"/>
        <v>*</v>
      </c>
      <c r="BS481" s="247" t="str">
        <f t="shared" si="47"/>
        <v/>
      </c>
      <c r="BT481" s="8" t="str">
        <f>IF(BN481="","",SUBSTITUTE(BM481," ","")&amp;SUBSTITUTE(BN481," ",""))</f>
        <v/>
      </c>
    </row>
    <row r="482" spans="1:72">
      <c r="A482" s="49" t="str">
        <f t="shared" si="44"/>
        <v/>
      </c>
      <c r="B482" s="153"/>
      <c r="C482" s="154" t="str">
        <f>IF(BS_CONTROLE[[#This Row],[DATA]]="","",WEEKNUM(BS_CONTROLE[[#This Row],[DATA]]))</f>
        <v/>
      </c>
      <c r="D482" s="155"/>
      <c r="E482" s="238">
        <v>473</v>
      </c>
      <c r="F482" s="140"/>
      <c r="G482" s="175" t="str">
        <f>IF(D482="","*",VLOOKUP(F482,BS_ATIVIDADE[#Data],3,FALSE))</f>
        <v>*</v>
      </c>
      <c r="H482" s="198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8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0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3" t="str">
        <f>IF(AND(BQ482&lt;1,BR482&lt;1),"Produção e Intervalo",IF(BQ482&lt;1,"Intervalo",IF(BR482&lt;1,"Produção","")))</f>
        <v/>
      </c>
      <c r="BQ482" s="13" t="str">
        <f t="shared" si="45"/>
        <v>*</v>
      </c>
      <c r="BR482" s="20" t="str">
        <f t="shared" si="46"/>
        <v>*</v>
      </c>
      <c r="BS482" s="247" t="str">
        <f t="shared" si="47"/>
        <v/>
      </c>
      <c r="BT482" s="8" t="str">
        <f>IF(BN482="","",SUBSTITUTE(BM482," ","")&amp;SUBSTITUTE(BN482," ",""))</f>
        <v/>
      </c>
    </row>
    <row r="483" spans="1:72">
      <c r="A483" s="49" t="str">
        <f t="shared" si="44"/>
        <v/>
      </c>
      <c r="B483" s="153"/>
      <c r="C483" s="154" t="str">
        <f>IF(BS_CONTROLE[[#This Row],[DATA]]="","",WEEKNUM(BS_CONTROLE[[#This Row],[DATA]]))</f>
        <v/>
      </c>
      <c r="D483" s="155"/>
      <c r="E483" s="237">
        <v>474</v>
      </c>
      <c r="F483" s="140"/>
      <c r="G483" s="175" t="str">
        <f>IF(D483="","*",VLOOKUP(F483,BS_ATIVIDADE[#Data],3,FALSE))</f>
        <v>*</v>
      </c>
      <c r="H483" s="198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8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0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3" t="str">
        <f>IF(AND(BQ483&lt;1,BR483&lt;1),"Produção e Intervalo",IF(BQ483&lt;1,"Intervalo",IF(BR483&lt;1,"Produção","")))</f>
        <v/>
      </c>
      <c r="BQ483" s="13" t="str">
        <f t="shared" si="45"/>
        <v>*</v>
      </c>
      <c r="BR483" s="20" t="str">
        <f t="shared" si="46"/>
        <v>*</v>
      </c>
      <c r="BS483" s="247" t="str">
        <f t="shared" si="47"/>
        <v/>
      </c>
      <c r="BT483" s="8" t="str">
        <f>IF(BN483="","",SUBSTITUTE(BM483," ","")&amp;SUBSTITUTE(BN483," ",""))</f>
        <v/>
      </c>
    </row>
    <row r="484" spans="1:72">
      <c r="A484" s="49" t="str">
        <f t="shared" si="44"/>
        <v/>
      </c>
      <c r="B484" s="153"/>
      <c r="C484" s="154" t="str">
        <f>IF(BS_CONTROLE[[#This Row],[DATA]]="","",WEEKNUM(BS_CONTROLE[[#This Row],[DATA]]))</f>
        <v/>
      </c>
      <c r="D484" s="155"/>
      <c r="E484" s="237">
        <v>475</v>
      </c>
      <c r="F484" s="140"/>
      <c r="G484" s="175" t="str">
        <f>IF(D484="","*",VLOOKUP(F484,BS_ATIVIDADE[#Data],3,FALSE))</f>
        <v>*</v>
      </c>
      <c r="H484" s="198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8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0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3" t="str">
        <f>IF(AND(BQ484&lt;1,BR484&lt;1),"Produção e Intervalo",IF(BQ484&lt;1,"Intervalo",IF(BR484&lt;1,"Produção","")))</f>
        <v/>
      </c>
      <c r="BQ484" s="13" t="str">
        <f t="shared" si="45"/>
        <v>*</v>
      </c>
      <c r="BR484" s="20" t="str">
        <f t="shared" si="46"/>
        <v>*</v>
      </c>
      <c r="BS484" s="247" t="str">
        <f t="shared" si="47"/>
        <v/>
      </c>
      <c r="BT484" s="8" t="str">
        <f>IF(BN484="","",SUBSTITUTE(BM484," ","")&amp;SUBSTITUTE(BN484," ",""))</f>
        <v/>
      </c>
    </row>
    <row r="485" spans="1:72">
      <c r="A485" s="49" t="str">
        <f t="shared" si="44"/>
        <v/>
      </c>
      <c r="B485" s="153"/>
      <c r="C485" s="154" t="str">
        <f>IF(BS_CONTROLE[[#This Row],[DATA]]="","",WEEKNUM(BS_CONTROLE[[#This Row],[DATA]]))</f>
        <v/>
      </c>
      <c r="D485" s="155"/>
      <c r="E485" s="237">
        <v>476</v>
      </c>
      <c r="F485" s="140"/>
      <c r="G485" s="175" t="str">
        <f>IF(D485="","*",VLOOKUP(F485,BS_ATIVIDADE[#Data],3,FALSE))</f>
        <v>*</v>
      </c>
      <c r="H485" s="198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8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0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3" t="str">
        <f>IF(AND(BQ485&lt;1,BR485&lt;1),"Produção e Intervalo",IF(BQ485&lt;1,"Intervalo",IF(BR485&lt;1,"Produção","")))</f>
        <v/>
      </c>
      <c r="BQ485" s="13" t="str">
        <f t="shared" si="45"/>
        <v>*</v>
      </c>
      <c r="BR485" s="20" t="str">
        <f t="shared" si="46"/>
        <v>*</v>
      </c>
      <c r="BS485" s="247" t="str">
        <f t="shared" si="47"/>
        <v/>
      </c>
      <c r="BT485" s="8" t="str">
        <f>IF(BN485="","",SUBSTITUTE(BM485," ","")&amp;SUBSTITUTE(BN485," ",""))</f>
        <v/>
      </c>
    </row>
    <row r="486" spans="1:72">
      <c r="A486" s="49" t="str">
        <f t="shared" si="44"/>
        <v/>
      </c>
      <c r="B486" s="153"/>
      <c r="C486" s="154" t="str">
        <f>IF(BS_CONTROLE[[#This Row],[DATA]]="","",WEEKNUM(BS_CONTROLE[[#This Row],[DATA]]))</f>
        <v/>
      </c>
      <c r="D486" s="155"/>
      <c r="E486" s="237">
        <v>477</v>
      </c>
      <c r="F486" s="140"/>
      <c r="G486" s="175" t="str">
        <f>IF(D486="","*",VLOOKUP(F486,BS_ATIVIDADE[#Data],3,FALSE))</f>
        <v>*</v>
      </c>
      <c r="H486" s="198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8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0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3" t="str">
        <f>IF(AND(BQ486&lt;1,BR486&lt;1),"Produção e Intervalo",IF(BQ486&lt;1,"Intervalo",IF(BR486&lt;1,"Produção","")))</f>
        <v/>
      </c>
      <c r="BQ486" s="13" t="str">
        <f t="shared" si="45"/>
        <v>*</v>
      </c>
      <c r="BR486" s="20" t="str">
        <f t="shared" si="46"/>
        <v>*</v>
      </c>
      <c r="BS486" s="247" t="str">
        <f t="shared" si="47"/>
        <v/>
      </c>
      <c r="BT486" s="8" t="str">
        <f>IF(BN486="","",SUBSTITUTE(BM486," ","")&amp;SUBSTITUTE(BN486," ",""))</f>
        <v/>
      </c>
    </row>
    <row r="487" spans="1:72">
      <c r="A487" s="49" t="str">
        <f t="shared" si="44"/>
        <v/>
      </c>
      <c r="B487" s="153"/>
      <c r="C487" s="154" t="str">
        <f>IF(BS_CONTROLE[[#This Row],[DATA]]="","",WEEKNUM(BS_CONTROLE[[#This Row],[DATA]]))</f>
        <v/>
      </c>
      <c r="D487" s="155"/>
      <c r="E487" s="237">
        <v>478</v>
      </c>
      <c r="F487" s="140"/>
      <c r="G487" s="175" t="str">
        <f>IF(D487="","*",VLOOKUP(F487,BS_ATIVIDADE[#Data],3,FALSE))</f>
        <v>*</v>
      </c>
      <c r="H487" s="198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8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0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3" t="str">
        <f>IF(AND(BQ487&lt;1,BR487&lt;1),"Produção e Intervalo",IF(BQ487&lt;1,"Intervalo",IF(BR487&lt;1,"Produção","")))</f>
        <v/>
      </c>
      <c r="BQ487" s="13" t="str">
        <f t="shared" si="45"/>
        <v>*</v>
      </c>
      <c r="BR487" s="20" t="str">
        <f t="shared" si="46"/>
        <v>*</v>
      </c>
      <c r="BS487" s="247" t="str">
        <f t="shared" si="47"/>
        <v/>
      </c>
      <c r="BT487" s="8" t="str">
        <f>IF(BN487="","",SUBSTITUTE(BM487," ","")&amp;SUBSTITUTE(BN487," ",""))</f>
        <v/>
      </c>
    </row>
    <row r="488" spans="1:72">
      <c r="A488" s="49" t="str">
        <f t="shared" si="44"/>
        <v/>
      </c>
      <c r="B488" s="153"/>
      <c r="C488" s="154" t="str">
        <f>IF(BS_CONTROLE[[#This Row],[DATA]]="","",WEEKNUM(BS_CONTROLE[[#This Row],[DATA]]))</f>
        <v/>
      </c>
      <c r="D488" s="155"/>
      <c r="E488" s="237">
        <v>479</v>
      </c>
      <c r="F488" s="140"/>
      <c r="G488" s="175" t="str">
        <f>IF(D488="","*",VLOOKUP(F488,BS_ATIVIDADE[#Data],3,FALSE))</f>
        <v>*</v>
      </c>
      <c r="H488" s="198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8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0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3" t="str">
        <f>IF(AND(BQ488&lt;1,BR488&lt;1),"Produção e Intervalo",IF(BQ488&lt;1,"Intervalo",IF(BR488&lt;1,"Produção","")))</f>
        <v/>
      </c>
      <c r="BQ488" s="13" t="str">
        <f t="shared" si="45"/>
        <v>*</v>
      </c>
      <c r="BR488" s="20" t="str">
        <f t="shared" si="46"/>
        <v>*</v>
      </c>
      <c r="BS488" s="247" t="str">
        <f t="shared" si="47"/>
        <v/>
      </c>
      <c r="BT488" s="8" t="str">
        <f>IF(BN488="","",SUBSTITUTE(BM488," ","")&amp;SUBSTITUTE(BN488," ",""))</f>
        <v/>
      </c>
    </row>
    <row r="489" spans="1:72">
      <c r="A489" s="49" t="str">
        <f t="shared" si="44"/>
        <v/>
      </c>
      <c r="B489" s="153"/>
      <c r="C489" s="154" t="str">
        <f>IF(BS_CONTROLE[[#This Row],[DATA]]="","",WEEKNUM(BS_CONTROLE[[#This Row],[DATA]]))</f>
        <v/>
      </c>
      <c r="D489" s="155"/>
      <c r="E489" s="237">
        <v>480</v>
      </c>
      <c r="F489" s="140"/>
      <c r="G489" s="175" t="str">
        <f>IF(D489="","*",VLOOKUP(F489,BS_ATIVIDADE[#Data],3,FALSE))</f>
        <v>*</v>
      </c>
      <c r="H489" s="198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8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0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3" t="str">
        <f>IF(AND(BQ489&lt;1,BR489&lt;1),"Produção e Intervalo",IF(BQ489&lt;1,"Intervalo",IF(BR489&lt;1,"Produção","")))</f>
        <v/>
      </c>
      <c r="BQ489" s="13" t="str">
        <f t="shared" si="45"/>
        <v>*</v>
      </c>
      <c r="BR489" s="20" t="str">
        <f t="shared" si="46"/>
        <v>*</v>
      </c>
      <c r="BS489" s="247" t="str">
        <f t="shared" si="47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4"/>
        <v/>
      </c>
      <c r="B490" s="153"/>
      <c r="C490" s="154" t="str">
        <f>IF(BS_CONTROLE[[#This Row],[DATA]]="","",WEEKNUM(BS_CONTROLE[[#This Row],[DATA]]))</f>
        <v/>
      </c>
      <c r="D490" s="155"/>
      <c r="E490" s="237">
        <v>481</v>
      </c>
      <c r="F490" s="140"/>
      <c r="G490" s="175" t="str">
        <f>IF(D490="","*",VLOOKUP(F490,BS_ATIVIDADE[#Data],3,FALSE))</f>
        <v>*</v>
      </c>
      <c r="H490" s="198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8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0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3" t="str">
        <f>IF(AND(BQ490&lt;1,BR490&lt;1),"Produção e Intervalo",IF(BQ490&lt;1,"Intervalo",IF(BR490&lt;1,"Produção","")))</f>
        <v/>
      </c>
      <c r="BQ490" s="13" t="str">
        <f t="shared" si="45"/>
        <v>*</v>
      </c>
      <c r="BR490" s="20" t="str">
        <f t="shared" si="46"/>
        <v>*</v>
      </c>
      <c r="BS490" s="247" t="str">
        <f t="shared" si="47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4"/>
        <v/>
      </c>
      <c r="B491" s="153"/>
      <c r="C491" s="154" t="str">
        <f>IF(BS_CONTROLE[[#This Row],[DATA]]="","",WEEKNUM(BS_CONTROLE[[#This Row],[DATA]]))</f>
        <v/>
      </c>
      <c r="D491" s="155"/>
      <c r="E491" s="237">
        <v>482</v>
      </c>
      <c r="F491" s="140"/>
      <c r="G491" s="175" t="str">
        <f>IF(D491="","*",VLOOKUP(F491,BS_ATIVIDADE[#Data],3,FALSE))</f>
        <v>*</v>
      </c>
      <c r="H491" s="198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8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0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3" t="str">
        <f>IF(AND(BQ491&lt;1,BR491&lt;1),"Produção e Intervalo",IF(BQ491&lt;1,"Intervalo",IF(BR491&lt;1,"Produção","")))</f>
        <v/>
      </c>
      <c r="BQ491" s="13" t="str">
        <f t="shared" si="45"/>
        <v>*</v>
      </c>
      <c r="BR491" s="20" t="str">
        <f t="shared" si="46"/>
        <v>*</v>
      </c>
      <c r="BS491" s="247" t="str">
        <f t="shared" si="47"/>
        <v/>
      </c>
      <c r="BT491" s="8" t="str">
        <f>IF(BN491="","",SUBSTITUTE(BM491," ","")&amp;SUBSTITUTE(BN491," ",""))</f>
        <v/>
      </c>
    </row>
    <row r="492" spans="1:72">
      <c r="A492" s="49" t="str">
        <f t="shared" si="44"/>
        <v/>
      </c>
      <c r="B492" s="153"/>
      <c r="C492" s="154" t="str">
        <f>IF(BS_CONTROLE[[#This Row],[DATA]]="","",WEEKNUM(BS_CONTROLE[[#This Row],[DATA]]))</f>
        <v/>
      </c>
      <c r="D492" s="155"/>
      <c r="E492" s="237">
        <v>483</v>
      </c>
      <c r="F492" s="140"/>
      <c r="G492" s="175" t="str">
        <f>IF(D492="","*",VLOOKUP(F492,BS_ATIVIDADE[#Data],3,FALSE))</f>
        <v>*</v>
      </c>
      <c r="H492" s="198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8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0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3" t="str">
        <f>IF(AND(BQ492&lt;1,BR492&lt;1),"Produção e Intervalo",IF(BQ492&lt;1,"Intervalo",IF(BR492&lt;1,"Produção","")))</f>
        <v/>
      </c>
      <c r="BQ492" s="13" t="str">
        <f t="shared" si="45"/>
        <v>*</v>
      </c>
      <c r="BR492" s="20" t="str">
        <f t="shared" si="46"/>
        <v>*</v>
      </c>
      <c r="BS492" s="247" t="str">
        <f t="shared" si="47"/>
        <v/>
      </c>
      <c r="BT492" s="8" t="str">
        <f>IF(BN492="","",SUBSTITUTE(BM492," ","")&amp;SUBSTITUTE(BN492," ",""))</f>
        <v/>
      </c>
    </row>
    <row r="493" spans="1:72">
      <c r="A493" s="49" t="str">
        <f t="shared" si="44"/>
        <v/>
      </c>
      <c r="B493" s="153"/>
      <c r="C493" s="154" t="str">
        <f>IF(BS_CONTROLE[[#This Row],[DATA]]="","",WEEKNUM(BS_CONTROLE[[#This Row],[DATA]]))</f>
        <v/>
      </c>
      <c r="D493" s="155"/>
      <c r="E493" s="237">
        <v>484</v>
      </c>
      <c r="F493" s="140"/>
      <c r="G493" s="175" t="str">
        <f>IF(D493="","*",VLOOKUP(F493,BS_ATIVIDADE[#Data],3,FALSE))</f>
        <v>*</v>
      </c>
      <c r="H493" s="198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8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0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3" t="str">
        <f>IF(AND(BQ493&lt;1,BR493&lt;1),"Produção e Intervalo",IF(BQ493&lt;1,"Intervalo",IF(BR493&lt;1,"Produção","")))</f>
        <v/>
      </c>
      <c r="BQ493" s="13" t="str">
        <f t="shared" si="45"/>
        <v>*</v>
      </c>
      <c r="BR493" s="20" t="str">
        <f t="shared" si="46"/>
        <v>*</v>
      </c>
      <c r="BS493" s="247" t="str">
        <f t="shared" si="47"/>
        <v/>
      </c>
      <c r="BT493" s="8" t="str">
        <f>IF(BN493="","",SUBSTITUTE(BM493," ","")&amp;SUBSTITUTE(BN493," ",""))</f>
        <v/>
      </c>
    </row>
    <row r="494" spans="1:72">
      <c r="A494" s="49" t="str">
        <f t="shared" si="44"/>
        <v/>
      </c>
      <c r="B494" s="153"/>
      <c r="C494" s="154" t="str">
        <f>IF(BS_CONTROLE[[#This Row],[DATA]]="","",WEEKNUM(BS_CONTROLE[[#This Row],[DATA]]))</f>
        <v/>
      </c>
      <c r="D494" s="155"/>
      <c r="E494" s="238">
        <v>485</v>
      </c>
      <c r="F494" s="140"/>
      <c r="G494" s="175" t="str">
        <f>IF(D494="","*",VLOOKUP(F494,BS_ATIVIDADE[#Data],3,FALSE))</f>
        <v>*</v>
      </c>
      <c r="H494" s="198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8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0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3" t="str">
        <f>IF(AND(BQ494&lt;1,BR494&lt;1),"Produção e Intervalo",IF(BQ494&lt;1,"Intervalo",IF(BR494&lt;1,"Produção","")))</f>
        <v/>
      </c>
      <c r="BQ494" s="13" t="str">
        <f t="shared" si="45"/>
        <v>*</v>
      </c>
      <c r="BR494" s="20" t="str">
        <f t="shared" si="46"/>
        <v>*</v>
      </c>
      <c r="BS494" s="247" t="str">
        <f t="shared" si="47"/>
        <v/>
      </c>
      <c r="BT494" s="8" t="str">
        <f>IF(BN494="","",SUBSTITUTE(BM494," ","")&amp;SUBSTITUTE(BN494," ",""))</f>
        <v/>
      </c>
    </row>
    <row r="495" spans="1:72">
      <c r="A495" s="49" t="str">
        <f t="shared" si="44"/>
        <v/>
      </c>
      <c r="B495" s="153"/>
      <c r="C495" s="154" t="str">
        <f>IF(BS_CONTROLE[[#This Row],[DATA]]="","",WEEKNUM(BS_CONTROLE[[#This Row],[DATA]]))</f>
        <v/>
      </c>
      <c r="D495" s="155"/>
      <c r="E495" s="237">
        <v>486</v>
      </c>
      <c r="F495" s="140"/>
      <c r="G495" s="175" t="str">
        <f>IF(D495="","*",VLOOKUP(F495,BS_ATIVIDADE[#Data],3,FALSE))</f>
        <v>*</v>
      </c>
      <c r="H495" s="198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8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0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3" t="str">
        <f>IF(AND(BQ495&lt;1,BR495&lt;1),"Produção e Intervalo",IF(BQ495&lt;1,"Intervalo",IF(BR495&lt;1,"Produção","")))</f>
        <v/>
      </c>
      <c r="BQ495" s="13" t="str">
        <f t="shared" si="45"/>
        <v>*</v>
      </c>
      <c r="BR495" s="20" t="str">
        <f t="shared" si="46"/>
        <v>*</v>
      </c>
      <c r="BS495" s="247" t="str">
        <f t="shared" si="47"/>
        <v/>
      </c>
      <c r="BT495" s="8" t="str">
        <f>IF(BN495="","",SUBSTITUTE(BM495," ","")&amp;SUBSTITUTE(BN495," ",""))</f>
        <v/>
      </c>
    </row>
    <row r="496" spans="1:72">
      <c r="A496" s="49" t="str">
        <f t="shared" si="44"/>
        <v/>
      </c>
      <c r="B496" s="153"/>
      <c r="C496" s="154" t="str">
        <f>IF(BS_CONTROLE[[#This Row],[DATA]]="","",WEEKNUM(BS_CONTROLE[[#This Row],[DATA]]))</f>
        <v/>
      </c>
      <c r="D496" s="155"/>
      <c r="E496" s="237">
        <v>487</v>
      </c>
      <c r="F496" s="140"/>
      <c r="G496" s="175" t="str">
        <f>IF(D496="","*",VLOOKUP(F496,BS_ATIVIDADE[#Data],3,FALSE))</f>
        <v>*</v>
      </c>
      <c r="H496" s="198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8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0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3" t="str">
        <f>IF(AND(BQ496&lt;1,BR496&lt;1),"Produção e Intervalo",IF(BQ496&lt;1,"Intervalo",IF(BR496&lt;1,"Produção","")))</f>
        <v/>
      </c>
      <c r="BQ496" s="13" t="str">
        <f t="shared" si="45"/>
        <v>*</v>
      </c>
      <c r="BR496" s="20" t="str">
        <f t="shared" si="46"/>
        <v>*</v>
      </c>
      <c r="BS496" s="247" t="str">
        <f t="shared" si="47"/>
        <v/>
      </c>
      <c r="BT496" s="8" t="str">
        <f>IF(BN496="","",SUBSTITUTE(BM496," ","")&amp;SUBSTITUTE(BN496," ",""))</f>
        <v/>
      </c>
    </row>
    <row r="497" spans="1:72">
      <c r="A497" s="49" t="str">
        <f t="shared" si="44"/>
        <v/>
      </c>
      <c r="B497" s="153"/>
      <c r="C497" s="154" t="str">
        <f>IF(BS_CONTROLE[[#This Row],[DATA]]="","",WEEKNUM(BS_CONTROLE[[#This Row],[DATA]]))</f>
        <v/>
      </c>
      <c r="D497" s="155"/>
      <c r="E497" s="237">
        <v>488</v>
      </c>
      <c r="F497" s="140"/>
      <c r="G497" s="175" t="str">
        <f>IF(D497="","*",VLOOKUP(F497,BS_ATIVIDADE[#Data],3,FALSE))</f>
        <v>*</v>
      </c>
      <c r="H497" s="198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8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0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3" t="str">
        <f>IF(AND(BQ497&lt;1,BR497&lt;1),"Produção e Intervalo",IF(BQ497&lt;1,"Intervalo",IF(BR497&lt;1,"Produção","")))</f>
        <v/>
      </c>
      <c r="BQ497" s="13" t="str">
        <f t="shared" si="45"/>
        <v>*</v>
      </c>
      <c r="BR497" s="20" t="str">
        <f t="shared" si="46"/>
        <v>*</v>
      </c>
      <c r="BS497" s="247" t="str">
        <f t="shared" si="47"/>
        <v/>
      </c>
      <c r="BT497" s="8" t="str">
        <f>IF(BN497="","",SUBSTITUTE(BM497," ","")&amp;SUBSTITUTE(BN497," ",""))</f>
        <v/>
      </c>
    </row>
    <row r="498" spans="1:72">
      <c r="A498" s="49" t="str">
        <f t="shared" si="44"/>
        <v/>
      </c>
      <c r="B498" s="153"/>
      <c r="C498" s="154" t="str">
        <f>IF(BS_CONTROLE[[#This Row],[DATA]]="","",WEEKNUM(BS_CONTROLE[[#This Row],[DATA]]))</f>
        <v/>
      </c>
      <c r="D498" s="155"/>
      <c r="E498" s="237">
        <v>489</v>
      </c>
      <c r="F498" s="140"/>
      <c r="G498" s="175" t="str">
        <f>IF(D498="","*",VLOOKUP(F498,BS_ATIVIDADE[#Data],3,FALSE))</f>
        <v>*</v>
      </c>
      <c r="H498" s="198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8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0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3" t="str">
        <f>IF(AND(BQ498&lt;1,BR498&lt;1),"Produção e Intervalo",IF(BQ498&lt;1,"Intervalo",IF(BR498&lt;1,"Produção","")))</f>
        <v/>
      </c>
      <c r="BQ498" s="13" t="str">
        <f t="shared" si="45"/>
        <v>*</v>
      </c>
      <c r="BR498" s="20" t="str">
        <f t="shared" si="46"/>
        <v>*</v>
      </c>
      <c r="BS498" s="247" t="str">
        <f t="shared" si="47"/>
        <v/>
      </c>
      <c r="BT498" s="8" t="str">
        <f>IF(BN498="","",SUBSTITUTE(BM498," ","")&amp;SUBSTITUTE(BN498," ",""))</f>
        <v/>
      </c>
    </row>
    <row r="499" spans="1:72">
      <c r="A499" s="49" t="str">
        <f t="shared" si="44"/>
        <v/>
      </c>
      <c r="B499" s="153"/>
      <c r="C499" s="154" t="str">
        <f>IF(BS_CONTROLE[[#This Row],[DATA]]="","",WEEKNUM(BS_CONTROLE[[#This Row],[DATA]]))</f>
        <v/>
      </c>
      <c r="D499" s="155"/>
      <c r="E499" s="237">
        <v>490</v>
      </c>
      <c r="F499" s="140"/>
      <c r="G499" s="175" t="str">
        <f>IF(D499="","*",VLOOKUP(F499,BS_ATIVIDADE[#Data],3,FALSE))</f>
        <v>*</v>
      </c>
      <c r="H499" s="198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8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0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3" t="str">
        <f>IF(AND(BQ499&lt;1,BR499&lt;1),"Produção e Intervalo",IF(BQ499&lt;1,"Intervalo",IF(BR499&lt;1,"Produção","")))</f>
        <v/>
      </c>
      <c r="BQ499" s="13" t="str">
        <f t="shared" si="45"/>
        <v>*</v>
      </c>
      <c r="BR499" s="20" t="str">
        <f t="shared" si="46"/>
        <v>*</v>
      </c>
      <c r="BS499" s="247" t="str">
        <f t="shared" si="47"/>
        <v/>
      </c>
      <c r="BT499" s="8" t="str">
        <f>IF(BN499="","",SUBSTITUTE(BM499," ","")&amp;SUBSTITUTE(BN499," ",""))</f>
        <v/>
      </c>
    </row>
    <row r="500" spans="1:72">
      <c r="A500" s="49" t="str">
        <f t="shared" si="44"/>
        <v/>
      </c>
      <c r="B500" s="153"/>
      <c r="C500" s="154" t="str">
        <f>IF(BS_CONTROLE[[#This Row],[DATA]]="","",WEEKNUM(BS_CONTROLE[[#This Row],[DATA]]))</f>
        <v/>
      </c>
      <c r="D500" s="155"/>
      <c r="E500" s="237">
        <v>491</v>
      </c>
      <c r="F500" s="140"/>
      <c r="G500" s="175" t="str">
        <f>IF(D500="","*",VLOOKUP(F500,BS_ATIVIDADE[#Data],3,FALSE))</f>
        <v>*</v>
      </c>
      <c r="H500" s="198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8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0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3" t="str">
        <f>IF(AND(BQ500&lt;1,BR500&lt;1),"Produção e Intervalo",IF(BQ500&lt;1,"Intervalo",IF(BR500&lt;1,"Produção","")))</f>
        <v/>
      </c>
      <c r="BQ500" s="13" t="str">
        <f t="shared" si="45"/>
        <v>*</v>
      </c>
      <c r="BR500" s="20" t="str">
        <f t="shared" si="46"/>
        <v>*</v>
      </c>
      <c r="BS500" s="247" t="str">
        <f t="shared" si="47"/>
        <v/>
      </c>
      <c r="BT500" s="8" t="str">
        <f>IF(BN500="","",SUBSTITUTE(BM500," ","")&amp;SUBSTITUTE(BN500," ",""))</f>
        <v/>
      </c>
    </row>
    <row r="501" spans="1:72">
      <c r="A501" s="49" t="str">
        <f t="shared" si="44"/>
        <v/>
      </c>
      <c r="B501" s="153"/>
      <c r="C501" s="154" t="str">
        <f>IF(BS_CONTROLE[[#This Row],[DATA]]="","",WEEKNUM(BS_CONTROLE[[#This Row],[DATA]]))</f>
        <v/>
      </c>
      <c r="D501" s="155"/>
      <c r="E501" s="237">
        <v>492</v>
      </c>
      <c r="F501" s="140"/>
      <c r="G501" s="175" t="str">
        <f>IF(D501="","*",VLOOKUP(F501,BS_ATIVIDADE[#Data],3,FALSE))</f>
        <v>*</v>
      </c>
      <c r="H501" s="198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8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0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3" t="str">
        <f>IF(AND(BQ501&lt;1,BR501&lt;1),"Produção e Intervalo",IF(BQ501&lt;1,"Intervalo",IF(BR501&lt;1,"Produção","")))</f>
        <v/>
      </c>
      <c r="BQ501" s="13" t="str">
        <f t="shared" si="45"/>
        <v>*</v>
      </c>
      <c r="BR501" s="20" t="str">
        <f t="shared" si="46"/>
        <v>*</v>
      </c>
      <c r="BS501" s="247" t="str">
        <f t="shared" si="47"/>
        <v/>
      </c>
      <c r="BT501" s="8" t="str">
        <f>IF(BN501="","",SUBSTITUTE(BM501," ","")&amp;SUBSTITUTE(BN501," ",""))</f>
        <v/>
      </c>
    </row>
    <row r="502" spans="1:72">
      <c r="A502" s="49" t="str">
        <f t="shared" si="44"/>
        <v/>
      </c>
      <c r="B502" s="153"/>
      <c r="C502" s="154" t="str">
        <f>IF(BS_CONTROLE[[#This Row],[DATA]]="","",WEEKNUM(BS_CONTROLE[[#This Row],[DATA]]))</f>
        <v/>
      </c>
      <c r="D502" s="155"/>
      <c r="E502" s="237">
        <v>493</v>
      </c>
      <c r="F502" s="140"/>
      <c r="G502" s="175" t="str">
        <f>IF(D502="","*",VLOOKUP(F502,BS_ATIVIDADE[#Data],3,FALSE))</f>
        <v>*</v>
      </c>
      <c r="H502" s="198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8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0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3" t="str">
        <f>IF(AND(BQ502&lt;1,BR502&lt;1),"Produção e Intervalo",IF(BQ502&lt;1,"Intervalo",IF(BR502&lt;1,"Produção","")))</f>
        <v/>
      </c>
      <c r="BQ502" s="13" t="str">
        <f t="shared" si="45"/>
        <v>*</v>
      </c>
      <c r="BR502" s="20" t="str">
        <f t="shared" si="46"/>
        <v>*</v>
      </c>
      <c r="BS502" s="247" t="str">
        <f t="shared" si="47"/>
        <v/>
      </c>
      <c r="BT502" s="8" t="str">
        <f>IF(BN502="","",SUBSTITUTE(BM502," ","")&amp;SUBSTITUTE(BN502," ",""))</f>
        <v/>
      </c>
    </row>
    <row r="503" spans="1:72">
      <c r="A503" s="49" t="str">
        <f t="shared" si="44"/>
        <v/>
      </c>
      <c r="B503" s="153"/>
      <c r="C503" s="154" t="str">
        <f>IF(BS_CONTROLE[[#This Row],[DATA]]="","",WEEKNUM(BS_CONTROLE[[#This Row],[DATA]]))</f>
        <v/>
      </c>
      <c r="D503" s="155"/>
      <c r="E503" s="237">
        <v>494</v>
      </c>
      <c r="F503" s="140"/>
      <c r="G503" s="175" t="str">
        <f>IF(D503="","*",VLOOKUP(F503,BS_ATIVIDADE[#Data],3,FALSE))</f>
        <v>*</v>
      </c>
      <c r="H503" s="198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8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0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3" t="str">
        <f>IF(AND(BQ503&lt;1,BR503&lt;1),"Produção e Intervalo",IF(BQ503&lt;1,"Intervalo",IF(BR503&lt;1,"Produção","")))</f>
        <v/>
      </c>
      <c r="BQ503" s="13" t="str">
        <f t="shared" si="45"/>
        <v>*</v>
      </c>
      <c r="BR503" s="20" t="str">
        <f t="shared" si="46"/>
        <v>*</v>
      </c>
      <c r="BS503" s="247" t="str">
        <f t="shared" si="47"/>
        <v/>
      </c>
      <c r="BT503" s="8" t="str">
        <f>IF(BN503="","",SUBSTITUTE(BM503," ","")&amp;SUBSTITUTE(BN503," ",""))</f>
        <v/>
      </c>
    </row>
    <row r="504" spans="1:72">
      <c r="A504" s="49" t="str">
        <f t="shared" si="44"/>
        <v/>
      </c>
      <c r="B504" s="153"/>
      <c r="C504" s="154" t="str">
        <f>IF(BS_CONTROLE[[#This Row],[DATA]]="","",WEEKNUM(BS_CONTROLE[[#This Row],[DATA]]))</f>
        <v/>
      </c>
      <c r="D504" s="155"/>
      <c r="E504" s="237">
        <v>495</v>
      </c>
      <c r="F504" s="140"/>
      <c r="G504" s="175" t="str">
        <f>IF(D504="","*",VLOOKUP(F504,BS_ATIVIDADE[#Data],3,FALSE))</f>
        <v>*</v>
      </c>
      <c r="H504" s="198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8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0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3" t="str">
        <f>IF(AND(BQ504&lt;1,BR504&lt;1),"Produção e Intervalo",IF(BQ504&lt;1,"Intervalo",IF(BR504&lt;1,"Produção","")))</f>
        <v/>
      </c>
      <c r="BQ504" s="13" t="str">
        <f t="shared" si="45"/>
        <v>*</v>
      </c>
      <c r="BR504" s="20" t="str">
        <f t="shared" si="46"/>
        <v>*</v>
      </c>
      <c r="BS504" s="247" t="str">
        <f t="shared" si="47"/>
        <v/>
      </c>
      <c r="BT504" s="8" t="str">
        <f>IF(BN504="","",SUBSTITUTE(BM504," ","")&amp;SUBSTITUTE(BN504," ",""))</f>
        <v/>
      </c>
    </row>
    <row r="505" spans="1:72">
      <c r="A505" s="49" t="str">
        <f t="shared" si="44"/>
        <v/>
      </c>
      <c r="B505" s="153"/>
      <c r="C505" s="154" t="str">
        <f>IF(BS_CONTROLE[[#This Row],[DATA]]="","",WEEKNUM(BS_CONTROLE[[#This Row],[DATA]]))</f>
        <v/>
      </c>
      <c r="D505" s="155"/>
      <c r="E505" s="237">
        <v>496</v>
      </c>
      <c r="F505" s="140"/>
      <c r="G505" s="175" t="str">
        <f>IF(D505="","*",VLOOKUP(F505,BS_ATIVIDADE[#Data],3,FALSE))</f>
        <v>*</v>
      </c>
      <c r="H505" s="198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8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0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3" t="str">
        <f>IF(AND(BQ505&lt;1,BR505&lt;1),"Produção e Intervalo",IF(BQ505&lt;1,"Intervalo",IF(BR505&lt;1,"Produção","")))</f>
        <v/>
      </c>
      <c r="BQ505" s="13" t="str">
        <f t="shared" si="45"/>
        <v>*</v>
      </c>
      <c r="BR505" s="20" t="str">
        <f t="shared" si="46"/>
        <v>*</v>
      </c>
      <c r="BS505" s="247" t="str">
        <f t="shared" si="47"/>
        <v/>
      </c>
      <c r="BT505" s="8" t="str">
        <f>IF(BN505="","",SUBSTITUTE(BM505," ","")&amp;SUBSTITUTE(BN505," ",""))</f>
        <v/>
      </c>
    </row>
    <row r="506" spans="1:72">
      <c r="A506" s="49" t="str">
        <f t="shared" si="44"/>
        <v/>
      </c>
      <c r="B506" s="153"/>
      <c r="C506" s="154" t="str">
        <f>IF(BS_CONTROLE[[#This Row],[DATA]]="","",WEEKNUM(BS_CONTROLE[[#This Row],[DATA]]))</f>
        <v/>
      </c>
      <c r="D506" s="155"/>
      <c r="E506" s="238">
        <v>497</v>
      </c>
      <c r="F506" s="140"/>
      <c r="G506" s="175" t="str">
        <f>IF(D506="","*",VLOOKUP(F506,BS_ATIVIDADE[#Data],3,FALSE))</f>
        <v>*</v>
      </c>
      <c r="H506" s="198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8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0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3" t="str">
        <f>IF(AND(BQ506&lt;1,BR506&lt;1),"Produção e Intervalo",IF(BQ506&lt;1,"Intervalo",IF(BR506&lt;1,"Produção","")))</f>
        <v/>
      </c>
      <c r="BQ506" s="13" t="str">
        <f t="shared" si="45"/>
        <v>*</v>
      </c>
      <c r="BR506" s="20" t="str">
        <f t="shared" si="46"/>
        <v>*</v>
      </c>
      <c r="BS506" s="247" t="str">
        <f t="shared" si="47"/>
        <v/>
      </c>
      <c r="BT506" s="8" t="str">
        <f>IF(BN506="","",SUBSTITUTE(BM506," ","")&amp;SUBSTITUTE(BN506," ",""))</f>
        <v/>
      </c>
    </row>
    <row r="507" spans="1:72">
      <c r="A507" s="49" t="str">
        <f t="shared" si="44"/>
        <v/>
      </c>
      <c r="B507" s="153"/>
      <c r="C507" s="154" t="str">
        <f>IF(BS_CONTROLE[[#This Row],[DATA]]="","",WEEKNUM(BS_CONTROLE[[#This Row],[DATA]]))</f>
        <v/>
      </c>
      <c r="D507" s="155"/>
      <c r="E507" s="237">
        <v>498</v>
      </c>
      <c r="F507" s="140"/>
      <c r="G507" s="175" t="str">
        <f>IF(D507="","*",VLOOKUP(F507,BS_ATIVIDADE[#Data],3,FALSE))</f>
        <v>*</v>
      </c>
      <c r="H507" s="198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8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0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3" t="str">
        <f>IF(AND(BQ507&lt;1,BR507&lt;1),"Produção e Intervalo",IF(BQ507&lt;1,"Intervalo",IF(BR507&lt;1,"Produção","")))</f>
        <v/>
      </c>
      <c r="BQ507" s="13" t="str">
        <f t="shared" si="45"/>
        <v>*</v>
      </c>
      <c r="BR507" s="20" t="str">
        <f t="shared" si="46"/>
        <v>*</v>
      </c>
      <c r="BS507" s="247" t="str">
        <f t="shared" si="47"/>
        <v/>
      </c>
      <c r="BT507" s="8" t="str">
        <f>IF(BN507="","",SUBSTITUTE(BM507," ","")&amp;SUBSTITUTE(BN507," ",""))</f>
        <v/>
      </c>
    </row>
    <row r="508" spans="1:72">
      <c r="A508" s="49" t="str">
        <f t="shared" si="44"/>
        <v/>
      </c>
      <c r="B508" s="153"/>
      <c r="C508" s="154" t="str">
        <f>IF(BS_CONTROLE[[#This Row],[DATA]]="","",WEEKNUM(BS_CONTROLE[[#This Row],[DATA]]))</f>
        <v/>
      </c>
      <c r="D508" s="155"/>
      <c r="E508" s="237">
        <v>499</v>
      </c>
      <c r="F508" s="140"/>
      <c r="G508" s="175" t="str">
        <f>IF(D508="","*",VLOOKUP(F508,BS_ATIVIDADE[#Data],3,FALSE))</f>
        <v>*</v>
      </c>
      <c r="H508" s="198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8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0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3" t="str">
        <f>IF(AND(BQ508&lt;1,BR508&lt;1),"Produção e Intervalo",IF(BQ508&lt;1,"Intervalo",IF(BR508&lt;1,"Produção","")))</f>
        <v/>
      </c>
      <c r="BQ508" s="13" t="str">
        <f t="shared" si="45"/>
        <v>*</v>
      </c>
      <c r="BR508" s="20" t="str">
        <f t="shared" si="46"/>
        <v>*</v>
      </c>
      <c r="BS508" s="247" t="str">
        <f t="shared" si="47"/>
        <v/>
      </c>
      <c r="BT508" s="8" t="str">
        <f>IF(BN508="","",SUBSTITUTE(BM508," ","")&amp;SUBSTITUTE(BN508," ",""))</f>
        <v/>
      </c>
    </row>
    <row r="509" spans="1:72">
      <c r="A509" s="49" t="str">
        <f t="shared" si="44"/>
        <v/>
      </c>
      <c r="B509" s="153"/>
      <c r="C509" s="154" t="str">
        <f>IF(BS_CONTROLE[[#This Row],[DATA]]="","",WEEKNUM(BS_CONTROLE[[#This Row],[DATA]]))</f>
        <v/>
      </c>
      <c r="D509" s="155"/>
      <c r="E509" s="237">
        <v>500</v>
      </c>
      <c r="F509" s="140"/>
      <c r="G509" s="175" t="str">
        <f>IF(D509="","*",VLOOKUP(F509,BS_ATIVIDADE[#Data],3,FALSE))</f>
        <v>*</v>
      </c>
      <c r="H509" s="198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8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0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3" t="str">
        <f>IF(AND(BQ509&lt;1,BR509&lt;1),"Produção e Intervalo",IF(BQ509&lt;1,"Intervalo",IF(BR509&lt;1,"Produção","")))</f>
        <v/>
      </c>
      <c r="BQ509" s="13" t="str">
        <f t="shared" si="45"/>
        <v>*</v>
      </c>
      <c r="BR509" s="20" t="str">
        <f t="shared" si="46"/>
        <v>*</v>
      </c>
      <c r="BS509" s="247" t="str">
        <f t="shared" si="47"/>
        <v/>
      </c>
      <c r="BT509" s="8" t="str">
        <f>IF(BN509="","",SUBSTITUTE(BM509," ","")&amp;SUBSTITUTE(BN509," ",""))</f>
        <v/>
      </c>
    </row>
    <row r="510" spans="1:72">
      <c r="A510" s="49" t="str">
        <f t="shared" si="44"/>
        <v/>
      </c>
      <c r="B510" s="153"/>
      <c r="C510" s="154" t="str">
        <f>IF(BS_CONTROLE[[#This Row],[DATA]]="","",WEEKNUM(BS_CONTROLE[[#This Row],[DATA]]))</f>
        <v/>
      </c>
      <c r="D510" s="155"/>
      <c r="E510" s="237">
        <v>501</v>
      </c>
      <c r="F510" s="140"/>
      <c r="G510" s="175" t="str">
        <f>IF(D510="","*",VLOOKUP(F510,BS_ATIVIDADE[#Data],3,FALSE))</f>
        <v>*</v>
      </c>
      <c r="H510" s="198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8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0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3" t="str">
        <f>IF(AND(BQ510&lt;1,BR510&lt;1),"Produção e Intervalo",IF(BQ510&lt;1,"Intervalo",IF(BR510&lt;1,"Produção","")))</f>
        <v/>
      </c>
      <c r="BQ510" s="13" t="str">
        <f t="shared" si="45"/>
        <v>*</v>
      </c>
      <c r="BR510" s="20" t="str">
        <f t="shared" si="46"/>
        <v>*</v>
      </c>
      <c r="BS510" s="247" t="str">
        <f t="shared" si="47"/>
        <v/>
      </c>
      <c r="BT510" s="8" t="str">
        <f>IF(BN510="","",SUBSTITUTE(BM510," ","")&amp;SUBSTITUTE(BN510," ",""))</f>
        <v/>
      </c>
    </row>
    <row r="511" spans="1:72">
      <c r="A511" s="49" t="str">
        <f t="shared" si="44"/>
        <v/>
      </c>
      <c r="B511" s="153"/>
      <c r="C511" s="154" t="str">
        <f>IF(BS_CONTROLE[[#This Row],[DATA]]="","",WEEKNUM(BS_CONTROLE[[#This Row],[DATA]]))</f>
        <v/>
      </c>
      <c r="D511" s="155"/>
      <c r="E511" s="237">
        <v>502</v>
      </c>
      <c r="F511" s="140"/>
      <c r="G511" s="175" t="str">
        <f>IF(D511="","*",VLOOKUP(F511,BS_ATIVIDADE[#Data],3,FALSE))</f>
        <v>*</v>
      </c>
      <c r="H511" s="198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8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0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3" t="str">
        <f>IF(AND(BQ511&lt;1,BR511&lt;1),"Produção e Intervalo",IF(BQ511&lt;1,"Intervalo",IF(BR511&lt;1,"Produção","")))</f>
        <v/>
      </c>
      <c r="BQ511" s="13" t="str">
        <f t="shared" si="45"/>
        <v>*</v>
      </c>
      <c r="BR511" s="20" t="str">
        <f t="shared" si="46"/>
        <v>*</v>
      </c>
      <c r="BS511" s="247" t="str">
        <f t="shared" si="47"/>
        <v/>
      </c>
      <c r="BT511" s="8" t="str">
        <f>IF(BN511="","",SUBSTITUTE(BM511," ","")&amp;SUBSTITUTE(BN511," ",""))</f>
        <v/>
      </c>
    </row>
    <row r="512" spans="1:72">
      <c r="A512" s="49" t="str">
        <f t="shared" si="44"/>
        <v/>
      </c>
      <c r="B512" s="153"/>
      <c r="C512" s="154" t="str">
        <f>IF(BS_CONTROLE[[#This Row],[DATA]]="","",WEEKNUM(BS_CONTROLE[[#This Row],[DATA]]))</f>
        <v/>
      </c>
      <c r="D512" s="155"/>
      <c r="E512" s="237">
        <v>503</v>
      </c>
      <c r="F512" s="140"/>
      <c r="G512" s="175" t="str">
        <f>IF(D512="","*",VLOOKUP(F512,BS_ATIVIDADE[#Data],3,FALSE))</f>
        <v>*</v>
      </c>
      <c r="H512" s="198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8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0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3" t="str">
        <f>IF(AND(BQ512&lt;1,BR512&lt;1),"Produção e Intervalo",IF(BQ512&lt;1,"Intervalo",IF(BR512&lt;1,"Produção","")))</f>
        <v/>
      </c>
      <c r="BQ512" s="13" t="str">
        <f t="shared" si="45"/>
        <v>*</v>
      </c>
      <c r="BR512" s="20" t="str">
        <f t="shared" si="46"/>
        <v>*</v>
      </c>
      <c r="BS512" s="247" t="str">
        <f t="shared" si="47"/>
        <v/>
      </c>
      <c r="BT512" s="8" t="str">
        <f>IF(BN512="","",SUBSTITUTE(BM512," ","")&amp;SUBSTITUTE(BN512," ",""))</f>
        <v/>
      </c>
    </row>
    <row r="513" spans="1:72">
      <c r="A513" s="49" t="str">
        <f t="shared" si="44"/>
        <v/>
      </c>
      <c r="B513" s="153"/>
      <c r="C513" s="154" t="str">
        <f>IF(BS_CONTROLE[[#This Row],[DATA]]="","",WEEKNUM(BS_CONTROLE[[#This Row],[DATA]]))</f>
        <v/>
      </c>
      <c r="D513" s="155"/>
      <c r="E513" s="237">
        <v>504</v>
      </c>
      <c r="F513" s="140"/>
      <c r="G513" s="175" t="str">
        <f>IF(D513="","*",VLOOKUP(F513,BS_ATIVIDADE[#Data],3,FALSE))</f>
        <v>*</v>
      </c>
      <c r="H513" s="198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8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0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3" t="str">
        <f>IF(AND(BQ513&lt;1,BR513&lt;1),"Produção e Intervalo",IF(BQ513&lt;1,"Intervalo",IF(BR513&lt;1,"Produção","")))</f>
        <v/>
      </c>
      <c r="BQ513" s="13" t="str">
        <f t="shared" si="45"/>
        <v>*</v>
      </c>
      <c r="BR513" s="20" t="str">
        <f t="shared" si="46"/>
        <v>*</v>
      </c>
      <c r="BS513" s="247" t="str">
        <f t="shared" si="47"/>
        <v/>
      </c>
      <c r="BT513" s="8" t="str">
        <f>IF(BN513="","",SUBSTITUTE(BM513," ","")&amp;SUBSTITUTE(BN513," ",""))</f>
        <v/>
      </c>
    </row>
    <row r="514" spans="1:72">
      <c r="A514" s="49" t="str">
        <f t="shared" si="44"/>
        <v/>
      </c>
      <c r="B514" s="153"/>
      <c r="C514" s="154" t="str">
        <f>IF(BS_CONTROLE[[#This Row],[DATA]]="","",WEEKNUM(BS_CONTROLE[[#This Row],[DATA]]))</f>
        <v/>
      </c>
      <c r="D514" s="155"/>
      <c r="E514" s="237">
        <v>505</v>
      </c>
      <c r="F514" s="140"/>
      <c r="G514" s="175" t="str">
        <f>IF(D514="","*",VLOOKUP(F514,BS_ATIVIDADE[#Data],3,FALSE))</f>
        <v>*</v>
      </c>
      <c r="H514" s="198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8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0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3" t="str">
        <f>IF(AND(BQ514&lt;1,BR514&lt;1),"Produção e Intervalo",IF(BQ514&lt;1,"Intervalo",IF(BR514&lt;1,"Produção","")))</f>
        <v/>
      </c>
      <c r="BQ514" s="13" t="str">
        <f t="shared" si="45"/>
        <v>*</v>
      </c>
      <c r="BR514" s="20" t="str">
        <f t="shared" si="46"/>
        <v>*</v>
      </c>
      <c r="BS514" s="247" t="str">
        <f t="shared" si="47"/>
        <v/>
      </c>
      <c r="BT514" s="8" t="str">
        <f>IF(BN514="","",SUBSTITUTE(BM514," ","")&amp;SUBSTITUTE(BN514," ",""))</f>
        <v/>
      </c>
    </row>
    <row r="515" spans="1:72">
      <c r="A515" s="49" t="str">
        <f t="shared" si="44"/>
        <v/>
      </c>
      <c r="B515" s="153"/>
      <c r="C515" s="154" t="str">
        <f>IF(BS_CONTROLE[[#This Row],[DATA]]="","",WEEKNUM(BS_CONTROLE[[#This Row],[DATA]]))</f>
        <v/>
      </c>
      <c r="D515" s="155"/>
      <c r="E515" s="237">
        <v>506</v>
      </c>
      <c r="F515" s="140"/>
      <c r="G515" s="175" t="str">
        <f>IF(D515="","*",VLOOKUP(F515,BS_ATIVIDADE[#Data],3,FALSE))</f>
        <v>*</v>
      </c>
      <c r="H515" s="198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8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0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3" t="str">
        <f>IF(AND(BQ515&lt;1,BR515&lt;1),"Produção e Intervalo",IF(BQ515&lt;1,"Intervalo",IF(BR515&lt;1,"Produção","")))</f>
        <v/>
      </c>
      <c r="BQ515" s="13" t="str">
        <f t="shared" si="45"/>
        <v>*</v>
      </c>
      <c r="BR515" s="20" t="str">
        <f t="shared" si="46"/>
        <v>*</v>
      </c>
      <c r="BS515" s="247" t="str">
        <f t="shared" si="47"/>
        <v/>
      </c>
      <c r="BT515" s="8" t="str">
        <f>IF(BN515="","",SUBSTITUTE(BM515," ","")&amp;SUBSTITUTE(BN515," ",""))</f>
        <v/>
      </c>
    </row>
    <row r="516" spans="1:72">
      <c r="A516" s="49" t="str">
        <f t="shared" si="44"/>
        <v/>
      </c>
      <c r="B516" s="153"/>
      <c r="C516" s="154" t="str">
        <f>IF(BS_CONTROLE[[#This Row],[DATA]]="","",WEEKNUM(BS_CONTROLE[[#This Row],[DATA]]))</f>
        <v/>
      </c>
      <c r="D516" s="155"/>
      <c r="E516" s="237">
        <v>507</v>
      </c>
      <c r="F516" s="140"/>
      <c r="G516" s="175" t="str">
        <f>IF(D516="","*",VLOOKUP(F516,BS_ATIVIDADE[#Data],3,FALSE))</f>
        <v>*</v>
      </c>
      <c r="H516" s="198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8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0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3" t="str">
        <f>IF(AND(BQ516&lt;1,BR516&lt;1),"Produção e Intervalo",IF(BQ516&lt;1,"Intervalo",IF(BR516&lt;1,"Produção","")))</f>
        <v/>
      </c>
      <c r="BQ516" s="13" t="str">
        <f t="shared" si="45"/>
        <v>*</v>
      </c>
      <c r="BR516" s="20" t="str">
        <f t="shared" si="46"/>
        <v>*</v>
      </c>
      <c r="BS516" s="247" t="str">
        <f t="shared" si="47"/>
        <v/>
      </c>
      <c r="BT516" s="8" t="str">
        <f>IF(BN516="","",SUBSTITUTE(BM516," ","")&amp;SUBSTITUTE(BN516," ",""))</f>
        <v/>
      </c>
    </row>
    <row r="517" spans="1:72">
      <c r="A517" s="49" t="str">
        <f t="shared" si="44"/>
        <v/>
      </c>
      <c r="B517" s="153"/>
      <c r="C517" s="154" t="str">
        <f>IF(BS_CONTROLE[[#This Row],[DATA]]="","",WEEKNUM(BS_CONTROLE[[#This Row],[DATA]]))</f>
        <v/>
      </c>
      <c r="D517" s="155"/>
      <c r="E517" s="237">
        <v>508</v>
      </c>
      <c r="F517" s="140"/>
      <c r="G517" s="175" t="str">
        <f>IF(D517="","*",VLOOKUP(F517,BS_ATIVIDADE[#Data],3,FALSE))</f>
        <v>*</v>
      </c>
      <c r="H517" s="198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8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0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3" t="str">
        <f>IF(AND(BQ517&lt;1,BR517&lt;1),"Produção e Intervalo",IF(BQ517&lt;1,"Intervalo",IF(BR517&lt;1,"Produção","")))</f>
        <v/>
      </c>
      <c r="BQ517" s="13" t="str">
        <f t="shared" si="45"/>
        <v>*</v>
      </c>
      <c r="BR517" s="20" t="str">
        <f t="shared" si="46"/>
        <v>*</v>
      </c>
      <c r="BS517" s="247" t="str">
        <f t="shared" si="47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4"/>
        <v/>
      </c>
      <c r="B518" s="153"/>
      <c r="C518" s="154" t="str">
        <f>IF(BS_CONTROLE[[#This Row],[DATA]]="","",WEEKNUM(BS_CONTROLE[[#This Row],[DATA]]))</f>
        <v/>
      </c>
      <c r="D518" s="155"/>
      <c r="E518" s="238">
        <v>509</v>
      </c>
      <c r="F518" s="140"/>
      <c r="G518" s="175" t="str">
        <f>IF(D518="","*",VLOOKUP(F518,BS_ATIVIDADE[#Data],3,FALSE))</f>
        <v>*</v>
      </c>
      <c r="H518" s="198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8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0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3" t="str">
        <f>IF(AND(BQ518&lt;1,BR518&lt;1),"Produção e Intervalo",IF(BQ518&lt;1,"Intervalo",IF(BR518&lt;1,"Produção","")))</f>
        <v/>
      </c>
      <c r="BQ518" s="13" t="str">
        <f t="shared" si="45"/>
        <v>*</v>
      </c>
      <c r="BR518" s="20" t="str">
        <f t="shared" si="46"/>
        <v>*</v>
      </c>
      <c r="BS518" s="247" t="str">
        <f t="shared" si="47"/>
        <v/>
      </c>
      <c r="BT518" s="8" t="str">
        <f>IF(BN518="","",SUBSTITUTE(BM518," ","")&amp;SUBSTITUTE(BN518," ",""))</f>
        <v/>
      </c>
    </row>
    <row r="519" spans="1:72">
      <c r="A519" s="49" t="str">
        <f t="shared" si="44"/>
        <v/>
      </c>
      <c r="B519" s="153"/>
      <c r="C519" s="154" t="str">
        <f>IF(BS_CONTROLE[[#This Row],[DATA]]="","",WEEKNUM(BS_CONTROLE[[#This Row],[DATA]]))</f>
        <v/>
      </c>
      <c r="D519" s="155"/>
      <c r="E519" s="237">
        <v>510</v>
      </c>
      <c r="F519" s="140"/>
      <c r="G519" s="175" t="str">
        <f>IF(D519="","*",VLOOKUP(F519,BS_ATIVIDADE[#Data],3,FALSE))</f>
        <v>*</v>
      </c>
      <c r="H519" s="198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8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0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3" t="str">
        <f>IF(AND(BQ519&lt;1,BR519&lt;1),"Produção e Intervalo",IF(BQ519&lt;1,"Intervalo",IF(BR519&lt;1,"Produção","")))</f>
        <v/>
      </c>
      <c r="BQ519" s="13" t="str">
        <f t="shared" si="45"/>
        <v>*</v>
      </c>
      <c r="BR519" s="20" t="str">
        <f t="shared" si="46"/>
        <v>*</v>
      </c>
      <c r="BS519" s="247" t="str">
        <f t="shared" si="47"/>
        <v/>
      </c>
      <c r="BT519" s="8" t="str">
        <f>IF(BN519="","",SUBSTITUTE(BM519," ","")&amp;SUBSTITUTE(BN519," ",""))</f>
        <v/>
      </c>
    </row>
    <row r="520" spans="1:72">
      <c r="A520" s="49" t="str">
        <f t="shared" si="44"/>
        <v/>
      </c>
      <c r="B520" s="153"/>
      <c r="C520" s="154" t="str">
        <f>IF(BS_CONTROLE[[#This Row],[DATA]]="","",WEEKNUM(BS_CONTROLE[[#This Row],[DATA]]))</f>
        <v/>
      </c>
      <c r="D520" s="155"/>
      <c r="E520" s="237">
        <v>511</v>
      </c>
      <c r="F520" s="140"/>
      <c r="G520" s="175" t="str">
        <f>IF(D520="","*",VLOOKUP(F520,BS_ATIVIDADE[#Data],3,FALSE))</f>
        <v>*</v>
      </c>
      <c r="H520" s="198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8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0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3" t="str">
        <f>IF(AND(BQ520&lt;1,BR520&lt;1),"Produção e Intervalo",IF(BQ520&lt;1,"Intervalo",IF(BR520&lt;1,"Produção","")))</f>
        <v/>
      </c>
      <c r="BQ520" s="13" t="str">
        <f t="shared" si="45"/>
        <v>*</v>
      </c>
      <c r="BR520" s="20" t="str">
        <f t="shared" si="46"/>
        <v>*</v>
      </c>
      <c r="BS520" s="247" t="str">
        <f t="shared" si="47"/>
        <v/>
      </c>
      <c r="BT520" s="8" t="str">
        <f>IF(BN520="","",SUBSTITUTE(BM520," ","")&amp;SUBSTITUTE(BN520," ",""))</f>
        <v/>
      </c>
    </row>
    <row r="521" spans="1:72">
      <c r="A521" s="49" t="str">
        <f t="shared" si="44"/>
        <v/>
      </c>
      <c r="B521" s="153"/>
      <c r="C521" s="154" t="str">
        <f>IF(BS_CONTROLE[[#This Row],[DATA]]="","",WEEKNUM(BS_CONTROLE[[#This Row],[DATA]]))</f>
        <v/>
      </c>
      <c r="D521" s="155"/>
      <c r="E521" s="237">
        <v>512</v>
      </c>
      <c r="F521" s="140"/>
      <c r="G521" s="175" t="str">
        <f>IF(D521="","*",VLOOKUP(F521,BS_ATIVIDADE[#Data],3,FALSE))</f>
        <v>*</v>
      </c>
      <c r="H521" s="198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8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0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3" t="str">
        <f>IF(AND(BQ521&lt;1,BR521&lt;1),"Produção e Intervalo",IF(BQ521&lt;1,"Intervalo",IF(BR521&lt;1,"Produção","")))</f>
        <v/>
      </c>
      <c r="BQ521" s="13" t="str">
        <f t="shared" si="45"/>
        <v>*</v>
      </c>
      <c r="BR521" s="20" t="str">
        <f t="shared" si="46"/>
        <v>*</v>
      </c>
      <c r="BS521" s="247" t="str">
        <f t="shared" si="47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9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7">
        <v>513</v>
      </c>
      <c r="F522" s="140"/>
      <c r="G522" s="175" t="str">
        <f>IF(D522="","*",VLOOKUP(F522,BS_ATIVIDADE[#Data],3,FALSE))</f>
        <v>*</v>
      </c>
      <c r="H522" s="198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8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0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3" t="str">
        <f>IF(AND(BQ522&lt;1,BR522&lt;1),"Produção e Intervalo",IF(BQ522&lt;1,"Intervalo",IF(BR522&lt;1,"Produção","")))</f>
        <v/>
      </c>
      <c r="BQ522" s="13" t="str">
        <f t="shared" ref="BQ522:BQ585" si="50">IF(OR(B522="",F522=""),"*",AY522/P522)</f>
        <v>*</v>
      </c>
      <c r="BR522" s="20" t="str">
        <f t="shared" ref="BR522:BR585" si="51">IF(OR(B522="",F522=""),"*",BA522/Q522)</f>
        <v>*</v>
      </c>
      <c r="BS522" s="247" t="str">
        <f t="shared" ref="BS522:BS585" si="52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9"/>
        <v/>
      </c>
      <c r="B523" s="153"/>
      <c r="C523" s="154" t="str">
        <f>IF(BS_CONTROLE[[#This Row],[DATA]]="","",WEEKNUM(BS_CONTROLE[[#This Row],[DATA]]))</f>
        <v/>
      </c>
      <c r="D523" s="155"/>
      <c r="E523" s="237">
        <v>514</v>
      </c>
      <c r="F523" s="140"/>
      <c r="G523" s="175" t="str">
        <f>IF(D523="","*",VLOOKUP(F523,BS_ATIVIDADE[#Data],3,FALSE))</f>
        <v>*</v>
      </c>
      <c r="H523" s="198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8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0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3" t="str">
        <f>IF(AND(BQ523&lt;1,BR523&lt;1),"Produção e Intervalo",IF(BQ523&lt;1,"Intervalo",IF(BR523&lt;1,"Produção","")))</f>
        <v/>
      </c>
      <c r="BQ523" s="13" t="str">
        <f t="shared" si="50"/>
        <v>*</v>
      </c>
      <c r="BR523" s="20" t="str">
        <f t="shared" si="51"/>
        <v>*</v>
      </c>
      <c r="BS523" s="247" t="str">
        <f t="shared" si="52"/>
        <v/>
      </c>
      <c r="BT523" s="8" t="str">
        <f>IF(BN523="","",SUBSTITUTE(BM523," ","")&amp;SUBSTITUTE(BN523," ",""))</f>
        <v/>
      </c>
    </row>
    <row r="524" spans="1:72">
      <c r="A524" s="49" t="str">
        <f t="shared" si="49"/>
        <v/>
      </c>
      <c r="B524" s="153"/>
      <c r="C524" s="154" t="str">
        <f>IF(BS_CONTROLE[[#This Row],[DATA]]="","",WEEKNUM(BS_CONTROLE[[#This Row],[DATA]]))</f>
        <v/>
      </c>
      <c r="D524" s="155"/>
      <c r="E524" s="237">
        <v>515</v>
      </c>
      <c r="F524" s="140"/>
      <c r="G524" s="175" t="str">
        <f>IF(D524="","*",VLOOKUP(F524,BS_ATIVIDADE[#Data],3,FALSE))</f>
        <v>*</v>
      </c>
      <c r="H524" s="198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8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0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3" t="str">
        <f>IF(AND(BQ524&lt;1,BR524&lt;1),"Produção e Intervalo",IF(BQ524&lt;1,"Intervalo",IF(BR524&lt;1,"Produção","")))</f>
        <v/>
      </c>
      <c r="BQ524" s="13" t="str">
        <f t="shared" si="50"/>
        <v>*</v>
      </c>
      <c r="BR524" s="20" t="str">
        <f t="shared" si="51"/>
        <v>*</v>
      </c>
      <c r="BS524" s="247" t="str">
        <f t="shared" si="52"/>
        <v/>
      </c>
      <c r="BT524" s="8" t="str">
        <f>IF(BN524="","",SUBSTITUTE(BM524," ","")&amp;SUBSTITUTE(BN524," ",""))</f>
        <v/>
      </c>
    </row>
    <row r="525" spans="1:72">
      <c r="A525" s="49" t="str">
        <f t="shared" si="49"/>
        <v/>
      </c>
      <c r="B525" s="153"/>
      <c r="C525" s="154" t="str">
        <f>IF(BS_CONTROLE[[#This Row],[DATA]]="","",WEEKNUM(BS_CONTROLE[[#This Row],[DATA]]))</f>
        <v/>
      </c>
      <c r="D525" s="155"/>
      <c r="E525" s="237">
        <v>516</v>
      </c>
      <c r="F525" s="140"/>
      <c r="G525" s="175" t="str">
        <f>IF(D525="","*",VLOOKUP(F525,BS_ATIVIDADE[#Data],3,FALSE))</f>
        <v>*</v>
      </c>
      <c r="H525" s="198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8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0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3" t="str">
        <f>IF(AND(BQ525&lt;1,BR525&lt;1),"Produção e Intervalo",IF(BQ525&lt;1,"Intervalo",IF(BR525&lt;1,"Produção","")))</f>
        <v/>
      </c>
      <c r="BQ525" s="13" t="str">
        <f t="shared" si="50"/>
        <v>*</v>
      </c>
      <c r="BR525" s="20" t="str">
        <f t="shared" si="51"/>
        <v>*</v>
      </c>
      <c r="BS525" s="247" t="str">
        <f t="shared" si="52"/>
        <v/>
      </c>
      <c r="BT525" s="8" t="str">
        <f>IF(BN525="","",SUBSTITUTE(BM525," ","")&amp;SUBSTITUTE(BN525," ",""))</f>
        <v/>
      </c>
    </row>
    <row r="526" spans="1:72">
      <c r="A526" s="49" t="str">
        <f t="shared" si="49"/>
        <v/>
      </c>
      <c r="B526" s="153"/>
      <c r="C526" s="154" t="str">
        <f>IF(BS_CONTROLE[[#This Row],[DATA]]="","",WEEKNUM(BS_CONTROLE[[#This Row],[DATA]]))</f>
        <v/>
      </c>
      <c r="D526" s="155"/>
      <c r="E526" s="237">
        <v>517</v>
      </c>
      <c r="F526" s="140"/>
      <c r="G526" s="175" t="str">
        <f>IF(D526="","*",VLOOKUP(F526,BS_ATIVIDADE[#Data],3,FALSE))</f>
        <v>*</v>
      </c>
      <c r="H526" s="198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8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0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3" t="str">
        <f>IF(AND(BQ526&lt;1,BR526&lt;1),"Produção e Intervalo",IF(BQ526&lt;1,"Intervalo",IF(BR526&lt;1,"Produção","")))</f>
        <v/>
      </c>
      <c r="BQ526" s="13" t="str">
        <f t="shared" si="50"/>
        <v>*</v>
      </c>
      <c r="BR526" s="20" t="str">
        <f t="shared" si="51"/>
        <v>*</v>
      </c>
      <c r="BS526" s="247" t="str">
        <f t="shared" si="52"/>
        <v/>
      </c>
      <c r="BT526" s="8" t="str">
        <f>IF(BN526="","",SUBSTITUTE(BM526," ","")&amp;SUBSTITUTE(BN526," ",""))</f>
        <v/>
      </c>
    </row>
    <row r="527" spans="1:72">
      <c r="A527" s="49" t="str">
        <f t="shared" si="49"/>
        <v/>
      </c>
      <c r="B527" s="153"/>
      <c r="C527" s="154" t="str">
        <f>IF(BS_CONTROLE[[#This Row],[DATA]]="","",WEEKNUM(BS_CONTROLE[[#This Row],[DATA]]))</f>
        <v/>
      </c>
      <c r="D527" s="155"/>
      <c r="E527" s="237">
        <v>518</v>
      </c>
      <c r="F527" s="140"/>
      <c r="G527" s="175" t="str">
        <f>IF(D527="","*",VLOOKUP(F527,BS_ATIVIDADE[#Data],3,FALSE))</f>
        <v>*</v>
      </c>
      <c r="H527" s="198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3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0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3" t="str">
        <f>IF(AND(BQ527&lt;1,BR527&lt;1),"Produção e Intervalo",IF(BQ527&lt;1,"Intervalo",IF(BR527&lt;1,"Produção","")))</f>
        <v/>
      </c>
      <c r="BQ527" s="13" t="str">
        <f t="shared" si="50"/>
        <v>*</v>
      </c>
      <c r="BR527" s="20" t="str">
        <f t="shared" si="51"/>
        <v>*</v>
      </c>
      <c r="BS527" s="247" t="str">
        <f t="shared" si="52"/>
        <v/>
      </c>
      <c r="BT527" s="8" t="str">
        <f>IF(BN527="","",SUBSTITUTE(BM527," ","")&amp;SUBSTITUTE(BN527," ",""))</f>
        <v/>
      </c>
    </row>
    <row r="528" spans="1:72">
      <c r="A528" s="49" t="str">
        <f t="shared" si="49"/>
        <v/>
      </c>
      <c r="B528" s="153"/>
      <c r="C528" s="154" t="str">
        <f>IF(BS_CONTROLE[[#This Row],[DATA]]="","",WEEKNUM(BS_CONTROLE[[#This Row],[DATA]]))</f>
        <v/>
      </c>
      <c r="D528" s="155"/>
      <c r="E528" s="237">
        <v>519</v>
      </c>
      <c r="F528" s="140"/>
      <c r="G528" s="175" t="str">
        <f>IF(D528="","*",VLOOKUP(F528,BS_ATIVIDADE[#Data],3,FALSE))</f>
        <v>*</v>
      </c>
      <c r="H528" s="198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3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0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3" t="str">
        <f>IF(AND(BQ528&lt;1,BR528&lt;1),"Produção e Intervalo",IF(BQ528&lt;1,"Intervalo",IF(BR528&lt;1,"Produção","")))</f>
        <v/>
      </c>
      <c r="BQ528" s="13" t="str">
        <f t="shared" si="50"/>
        <v>*</v>
      </c>
      <c r="BR528" s="20" t="str">
        <f t="shared" si="51"/>
        <v>*</v>
      </c>
      <c r="BS528" s="247" t="str">
        <f t="shared" si="52"/>
        <v/>
      </c>
      <c r="BT528" s="8" t="str">
        <f>IF(BN528="","",SUBSTITUTE(BM528," ","")&amp;SUBSTITUTE(BN528," ",""))</f>
        <v/>
      </c>
    </row>
    <row r="529" spans="1:72">
      <c r="A529" s="49" t="str">
        <f t="shared" si="49"/>
        <v/>
      </c>
      <c r="B529" s="153"/>
      <c r="C529" s="154" t="str">
        <f>IF(BS_CONTROLE[[#This Row],[DATA]]="","",WEEKNUM(BS_CONTROLE[[#This Row],[DATA]]))</f>
        <v/>
      </c>
      <c r="D529" s="155"/>
      <c r="E529" s="237">
        <v>520</v>
      </c>
      <c r="F529" s="140"/>
      <c r="G529" s="175" t="str">
        <f>IF(D529="","*",VLOOKUP(F529,BS_ATIVIDADE[#Data],3,FALSE))</f>
        <v>*</v>
      </c>
      <c r="H529" s="198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3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0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3" t="str">
        <f>IF(AND(BQ529&lt;1,BR529&lt;1),"Produção e Intervalo",IF(BQ529&lt;1,"Intervalo",IF(BR529&lt;1,"Produção","")))</f>
        <v/>
      </c>
      <c r="BQ529" s="13" t="str">
        <f t="shared" si="50"/>
        <v>*</v>
      </c>
      <c r="BR529" s="20" t="str">
        <f t="shared" si="51"/>
        <v>*</v>
      </c>
      <c r="BS529" s="247" t="str">
        <f t="shared" si="52"/>
        <v/>
      </c>
      <c r="BT529" s="8" t="str">
        <f>IF(BN529="","",SUBSTITUTE(BM529," ","")&amp;SUBSTITUTE(BN529," ",""))</f>
        <v/>
      </c>
    </row>
    <row r="530" spans="1:72">
      <c r="A530" s="49" t="str">
        <f t="shared" si="49"/>
        <v/>
      </c>
      <c r="B530" s="153"/>
      <c r="C530" s="154" t="str">
        <f>IF(BS_CONTROLE[[#This Row],[DATA]]="","",WEEKNUM(BS_CONTROLE[[#This Row],[DATA]]))</f>
        <v/>
      </c>
      <c r="D530" s="155"/>
      <c r="E530" s="238">
        <v>521</v>
      </c>
      <c r="F530" s="140"/>
      <c r="G530" s="175" t="str">
        <f>IF(D530="","*",VLOOKUP(F530,BS_ATIVIDADE[#Data],3,FALSE))</f>
        <v>*</v>
      </c>
      <c r="H530" s="198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3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0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3" t="str">
        <f>IF(AND(BQ530&lt;1,BR530&lt;1),"Produção e Intervalo",IF(BQ530&lt;1,"Intervalo",IF(BR530&lt;1,"Produção","")))</f>
        <v/>
      </c>
      <c r="BQ530" s="13" t="str">
        <f t="shared" si="50"/>
        <v>*</v>
      </c>
      <c r="BR530" s="20" t="str">
        <f t="shared" si="51"/>
        <v>*</v>
      </c>
      <c r="BS530" s="247" t="str">
        <f t="shared" si="52"/>
        <v/>
      </c>
      <c r="BT530" s="8" t="str">
        <f>IF(BN530="","",SUBSTITUTE(BM530," ","")&amp;SUBSTITUTE(BN530," ",""))</f>
        <v/>
      </c>
    </row>
    <row r="531" spans="1:72">
      <c r="A531" s="49" t="str">
        <f t="shared" si="49"/>
        <v/>
      </c>
      <c r="B531" s="153"/>
      <c r="C531" s="154" t="str">
        <f>IF(BS_CONTROLE[[#This Row],[DATA]]="","",WEEKNUM(BS_CONTROLE[[#This Row],[DATA]]))</f>
        <v/>
      </c>
      <c r="D531" s="155"/>
      <c r="E531" s="237">
        <v>522</v>
      </c>
      <c r="F531" s="140"/>
      <c r="G531" s="175" t="str">
        <f>IF(D531="","*",VLOOKUP(F531,BS_ATIVIDADE[#Data],3,FALSE))</f>
        <v>*</v>
      </c>
      <c r="H531" s="198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3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0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3" t="str">
        <f>IF(AND(BQ531&lt;1,BR531&lt;1),"Produção e Intervalo",IF(BQ531&lt;1,"Intervalo",IF(BR531&lt;1,"Produção","")))</f>
        <v/>
      </c>
      <c r="BQ531" s="13" t="str">
        <f t="shared" si="50"/>
        <v>*</v>
      </c>
      <c r="BR531" s="20" t="str">
        <f t="shared" si="51"/>
        <v>*</v>
      </c>
      <c r="BS531" s="247" t="str">
        <f t="shared" si="52"/>
        <v/>
      </c>
      <c r="BT531" s="8" t="str">
        <f>IF(BN531="","",SUBSTITUTE(BM531," ","")&amp;SUBSTITUTE(BN531," ",""))</f>
        <v/>
      </c>
    </row>
    <row r="532" spans="1:72">
      <c r="A532" s="49" t="str">
        <f t="shared" si="49"/>
        <v/>
      </c>
      <c r="B532" s="153"/>
      <c r="C532" s="154" t="str">
        <f>IF(BS_CONTROLE[[#This Row],[DATA]]="","",WEEKNUM(BS_CONTROLE[[#This Row],[DATA]]))</f>
        <v/>
      </c>
      <c r="D532" s="155"/>
      <c r="E532" s="237">
        <v>523</v>
      </c>
      <c r="F532" s="140"/>
      <c r="G532" s="175" t="str">
        <f>IF(D532="","*",VLOOKUP(F532,BS_ATIVIDADE[#Data],3,FALSE))</f>
        <v>*</v>
      </c>
      <c r="H532" s="198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3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0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3" t="str">
        <f>IF(AND(BQ532&lt;1,BR532&lt;1),"Produção e Intervalo",IF(BQ532&lt;1,"Intervalo",IF(BR532&lt;1,"Produção","")))</f>
        <v/>
      </c>
      <c r="BQ532" s="13" t="str">
        <f t="shared" si="50"/>
        <v>*</v>
      </c>
      <c r="BR532" s="20" t="str">
        <f t="shared" si="51"/>
        <v>*</v>
      </c>
      <c r="BS532" s="247" t="str">
        <f t="shared" si="52"/>
        <v/>
      </c>
      <c r="BT532" s="8" t="str">
        <f>IF(BN532="","",SUBSTITUTE(BM532," ","")&amp;SUBSTITUTE(BN532," ",""))</f>
        <v/>
      </c>
    </row>
    <row r="533" spans="1:72">
      <c r="A533" s="49" t="str">
        <f t="shared" si="49"/>
        <v/>
      </c>
      <c r="B533" s="153"/>
      <c r="C533" s="154" t="str">
        <f>IF(BS_CONTROLE[[#This Row],[DATA]]="","",WEEKNUM(BS_CONTROLE[[#This Row],[DATA]]))</f>
        <v/>
      </c>
      <c r="D533" s="155"/>
      <c r="E533" s="237">
        <v>524</v>
      </c>
      <c r="F533" s="140"/>
      <c r="G533" s="175" t="str">
        <f>IF(D533="","*",VLOOKUP(F533,BS_ATIVIDADE[#Data],3,FALSE))</f>
        <v>*</v>
      </c>
      <c r="H533" s="198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3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0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3" t="str">
        <f>IF(AND(BQ533&lt;1,BR533&lt;1),"Produção e Intervalo",IF(BQ533&lt;1,"Intervalo",IF(BR533&lt;1,"Produção","")))</f>
        <v/>
      </c>
      <c r="BQ533" s="13" t="str">
        <f t="shared" si="50"/>
        <v>*</v>
      </c>
      <c r="BR533" s="20" t="str">
        <f t="shared" si="51"/>
        <v>*</v>
      </c>
      <c r="BS533" s="247" t="str">
        <f t="shared" si="52"/>
        <v/>
      </c>
      <c r="BT533" s="8" t="str">
        <f>IF(BN533="","",SUBSTITUTE(BM533," ","")&amp;SUBSTITUTE(BN533," ",""))</f>
        <v/>
      </c>
    </row>
    <row r="534" spans="1:72">
      <c r="A534" s="49" t="str">
        <f t="shared" si="49"/>
        <v/>
      </c>
      <c r="B534" s="153"/>
      <c r="C534" s="154" t="str">
        <f>IF(BS_CONTROLE[[#This Row],[DATA]]="","",WEEKNUM(BS_CONTROLE[[#This Row],[DATA]]))</f>
        <v/>
      </c>
      <c r="D534" s="155"/>
      <c r="E534" s="237">
        <v>525</v>
      </c>
      <c r="F534" s="140"/>
      <c r="G534" s="175" t="str">
        <f>IF(D534="","*",VLOOKUP(F534,BS_ATIVIDADE[#Data],3,FALSE))</f>
        <v>*</v>
      </c>
      <c r="H534" s="198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3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0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3" t="str">
        <f>IF(AND(BQ534&lt;1,BR534&lt;1),"Produção e Intervalo",IF(BQ534&lt;1,"Intervalo",IF(BR534&lt;1,"Produção","")))</f>
        <v/>
      </c>
      <c r="BQ534" s="13" t="str">
        <f t="shared" si="50"/>
        <v>*</v>
      </c>
      <c r="BR534" s="20" t="str">
        <f t="shared" si="51"/>
        <v>*</v>
      </c>
      <c r="BS534" s="247" t="str">
        <f t="shared" si="52"/>
        <v/>
      </c>
      <c r="BT534" s="8" t="str">
        <f>IF(BN534="","",SUBSTITUTE(BM534," ","")&amp;SUBSTITUTE(BN534," ",""))</f>
        <v/>
      </c>
    </row>
    <row r="535" spans="1:72">
      <c r="A535" s="49" t="str">
        <f t="shared" si="49"/>
        <v/>
      </c>
      <c r="B535" s="153"/>
      <c r="C535" s="154" t="str">
        <f>IF(BS_CONTROLE[[#This Row],[DATA]]="","",WEEKNUM(BS_CONTROLE[[#This Row],[DATA]]))</f>
        <v/>
      </c>
      <c r="D535" s="155"/>
      <c r="E535" s="237">
        <v>526</v>
      </c>
      <c r="F535" s="140"/>
      <c r="G535" s="175" t="str">
        <f>IF(D535="","*",VLOOKUP(F535,BS_ATIVIDADE[#Data],3,FALSE))</f>
        <v>*</v>
      </c>
      <c r="H535" s="198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3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0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3" t="str">
        <f>IF(AND(BQ535&lt;1,BR535&lt;1),"Produção e Intervalo",IF(BQ535&lt;1,"Intervalo",IF(BR535&lt;1,"Produção","")))</f>
        <v/>
      </c>
      <c r="BQ535" s="13" t="str">
        <f t="shared" si="50"/>
        <v>*</v>
      </c>
      <c r="BR535" s="20" t="str">
        <f t="shared" si="51"/>
        <v>*</v>
      </c>
      <c r="BS535" s="247" t="str">
        <f t="shared" si="52"/>
        <v/>
      </c>
      <c r="BT535" s="8" t="str">
        <f>IF(BN535="","",SUBSTITUTE(BM535," ","")&amp;SUBSTITUTE(BN535," ",""))</f>
        <v/>
      </c>
    </row>
    <row r="536" spans="1:72">
      <c r="A536" s="49" t="str">
        <f t="shared" si="49"/>
        <v/>
      </c>
      <c r="B536" s="153"/>
      <c r="C536" s="154" t="str">
        <f>IF(BS_CONTROLE[[#This Row],[DATA]]="","",WEEKNUM(BS_CONTROLE[[#This Row],[DATA]]))</f>
        <v/>
      </c>
      <c r="D536" s="155"/>
      <c r="E536" s="237">
        <v>527</v>
      </c>
      <c r="F536" s="140"/>
      <c r="G536" s="175" t="str">
        <f>IF(D536="","*",VLOOKUP(F536,BS_ATIVIDADE[#Data],3,FALSE))</f>
        <v>*</v>
      </c>
      <c r="H536" s="198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3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0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3" t="str">
        <f>IF(AND(BQ536&lt;1,BR536&lt;1),"Produção e Intervalo",IF(BQ536&lt;1,"Intervalo",IF(BR536&lt;1,"Produção","")))</f>
        <v/>
      </c>
      <c r="BQ536" s="13" t="str">
        <f t="shared" si="50"/>
        <v>*</v>
      </c>
      <c r="BR536" s="20" t="str">
        <f t="shared" si="51"/>
        <v>*</v>
      </c>
      <c r="BS536" s="247" t="str">
        <f t="shared" si="52"/>
        <v/>
      </c>
      <c r="BT536" s="8" t="str">
        <f>IF(BN536="","",SUBSTITUTE(BM536," ","")&amp;SUBSTITUTE(BN536," ",""))</f>
        <v/>
      </c>
    </row>
    <row r="537" spans="1:72">
      <c r="A537" s="49" t="str">
        <f t="shared" si="49"/>
        <v/>
      </c>
      <c r="B537" s="153"/>
      <c r="C537" s="154" t="str">
        <f>IF(BS_CONTROLE[[#This Row],[DATA]]="","",WEEKNUM(BS_CONTROLE[[#This Row],[DATA]]))</f>
        <v/>
      </c>
      <c r="D537" s="155"/>
      <c r="E537" s="237">
        <v>528</v>
      </c>
      <c r="F537" s="140"/>
      <c r="G537" s="175" t="str">
        <f>IF(D537="","*",VLOOKUP(F537,BS_ATIVIDADE[#Data],3,FALSE))</f>
        <v>*</v>
      </c>
      <c r="H537" s="198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3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0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3" t="str">
        <f>IF(AND(BQ537&lt;1,BR537&lt;1),"Produção e Intervalo",IF(BQ537&lt;1,"Intervalo",IF(BR537&lt;1,"Produção","")))</f>
        <v/>
      </c>
      <c r="BQ537" s="13" t="str">
        <f t="shared" si="50"/>
        <v>*</v>
      </c>
      <c r="BR537" s="20" t="str">
        <f t="shared" si="51"/>
        <v>*</v>
      </c>
      <c r="BS537" s="247" t="str">
        <f t="shared" si="52"/>
        <v/>
      </c>
      <c r="BT537" s="8" t="str">
        <f>IF(BN537="","",SUBSTITUTE(BM537," ","")&amp;SUBSTITUTE(BN537," ",""))</f>
        <v/>
      </c>
    </row>
    <row r="538" spans="1:72">
      <c r="A538" s="49" t="str">
        <f t="shared" si="49"/>
        <v/>
      </c>
      <c r="B538" s="153"/>
      <c r="C538" s="154" t="str">
        <f>IF(BS_CONTROLE[[#This Row],[DATA]]="","",WEEKNUM(BS_CONTROLE[[#This Row],[DATA]]))</f>
        <v/>
      </c>
      <c r="D538" s="155"/>
      <c r="E538" s="237">
        <v>529</v>
      </c>
      <c r="F538" s="140"/>
      <c r="G538" s="175" t="str">
        <f>IF(D538="","*",VLOOKUP(F538,BS_ATIVIDADE[#Data],3,FALSE))</f>
        <v>*</v>
      </c>
      <c r="H538" s="198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3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0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3" t="str">
        <f>IF(AND(BQ538&lt;1,BR538&lt;1),"Produção e Intervalo",IF(BQ538&lt;1,"Intervalo",IF(BR538&lt;1,"Produção","")))</f>
        <v/>
      </c>
      <c r="BQ538" s="13" t="str">
        <f t="shared" si="50"/>
        <v>*</v>
      </c>
      <c r="BR538" s="20" t="str">
        <f t="shared" si="51"/>
        <v>*</v>
      </c>
      <c r="BS538" s="247" t="str">
        <f t="shared" si="52"/>
        <v/>
      </c>
      <c r="BT538" s="8" t="str">
        <f>IF(BN538="","",SUBSTITUTE(BM538," ","")&amp;SUBSTITUTE(BN538," ",""))</f>
        <v/>
      </c>
    </row>
    <row r="539" spans="1:72">
      <c r="A539" s="49" t="str">
        <f t="shared" si="49"/>
        <v/>
      </c>
      <c r="B539" s="153"/>
      <c r="C539" s="154" t="str">
        <f>IF(BS_CONTROLE[[#This Row],[DATA]]="","",WEEKNUM(BS_CONTROLE[[#This Row],[DATA]]))</f>
        <v/>
      </c>
      <c r="D539" s="155"/>
      <c r="E539" s="237">
        <v>530</v>
      </c>
      <c r="F539" s="140"/>
      <c r="G539" s="175" t="str">
        <f>IF(D539="","*",VLOOKUP(F539,BS_ATIVIDADE[#Data],3,FALSE))</f>
        <v>*</v>
      </c>
      <c r="H539" s="198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3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0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3" t="str">
        <f>IF(AND(BQ539&lt;1,BR539&lt;1),"Produção e Intervalo",IF(BQ539&lt;1,"Intervalo",IF(BR539&lt;1,"Produção","")))</f>
        <v/>
      </c>
      <c r="BQ539" s="13" t="str">
        <f t="shared" si="50"/>
        <v>*</v>
      </c>
      <c r="BR539" s="20" t="str">
        <f t="shared" si="51"/>
        <v>*</v>
      </c>
      <c r="BS539" s="247" t="str">
        <f t="shared" si="52"/>
        <v/>
      </c>
      <c r="BT539" s="8" t="str">
        <f>IF(BN539="","",SUBSTITUTE(BM539," ","")&amp;SUBSTITUTE(BN539," ",""))</f>
        <v/>
      </c>
    </row>
    <row r="540" spans="1:72">
      <c r="A540" s="49" t="str">
        <f t="shared" si="49"/>
        <v/>
      </c>
      <c r="B540" s="153"/>
      <c r="C540" s="154" t="str">
        <f>IF(BS_CONTROLE[[#This Row],[DATA]]="","",WEEKNUM(BS_CONTROLE[[#This Row],[DATA]]))</f>
        <v/>
      </c>
      <c r="D540" s="155"/>
      <c r="E540" s="237">
        <v>531</v>
      </c>
      <c r="F540" s="140"/>
      <c r="G540" s="175" t="str">
        <f>IF(D540="","*",VLOOKUP(F540,BS_ATIVIDADE[#Data],3,FALSE))</f>
        <v>*</v>
      </c>
      <c r="H540" s="198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3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0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3" t="str">
        <f>IF(AND(BQ540&lt;1,BR540&lt;1),"Produção e Intervalo",IF(BQ540&lt;1,"Intervalo",IF(BR540&lt;1,"Produção","")))</f>
        <v/>
      </c>
      <c r="BQ540" s="13" t="str">
        <f t="shared" si="50"/>
        <v>*</v>
      </c>
      <c r="BR540" s="20" t="str">
        <f t="shared" si="51"/>
        <v>*</v>
      </c>
      <c r="BS540" s="247" t="str">
        <f t="shared" si="52"/>
        <v/>
      </c>
      <c r="BT540" s="8" t="str">
        <f>IF(BN540="","",SUBSTITUTE(BM540," ","")&amp;SUBSTITUTE(BN540," ",""))</f>
        <v/>
      </c>
    </row>
    <row r="541" spans="1:72">
      <c r="A541" s="49" t="str">
        <f t="shared" si="49"/>
        <v/>
      </c>
      <c r="B541" s="153"/>
      <c r="C541" s="154" t="str">
        <f>IF(BS_CONTROLE[[#This Row],[DATA]]="","",WEEKNUM(BS_CONTROLE[[#This Row],[DATA]]))</f>
        <v/>
      </c>
      <c r="D541" s="155"/>
      <c r="E541" s="237">
        <v>532</v>
      </c>
      <c r="F541" s="140"/>
      <c r="G541" s="175" t="str">
        <f>IF(D541="","*",VLOOKUP(F541,BS_ATIVIDADE[#Data],3,FALSE))</f>
        <v>*</v>
      </c>
      <c r="H541" s="198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3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0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3" t="str">
        <f>IF(AND(BQ541&lt;1,BR541&lt;1),"Produção e Intervalo",IF(BQ541&lt;1,"Intervalo",IF(BR541&lt;1,"Produção","")))</f>
        <v/>
      </c>
      <c r="BQ541" s="13" t="str">
        <f t="shared" si="50"/>
        <v>*</v>
      </c>
      <c r="BR541" s="20" t="str">
        <f t="shared" si="51"/>
        <v>*</v>
      </c>
      <c r="BS541" s="247" t="str">
        <f t="shared" si="52"/>
        <v/>
      </c>
      <c r="BT541" s="8" t="str">
        <f>IF(BN541="","",SUBSTITUTE(BM541," ","")&amp;SUBSTITUTE(BN541," ",""))</f>
        <v/>
      </c>
    </row>
    <row r="542" spans="1:72">
      <c r="A542" s="49" t="str">
        <f t="shared" si="49"/>
        <v/>
      </c>
      <c r="B542" s="153"/>
      <c r="C542" s="154" t="str">
        <f>IF(BS_CONTROLE[[#This Row],[DATA]]="","",WEEKNUM(BS_CONTROLE[[#This Row],[DATA]]))</f>
        <v/>
      </c>
      <c r="D542" s="155"/>
      <c r="E542" s="238">
        <v>533</v>
      </c>
      <c r="F542" s="140"/>
      <c r="G542" s="175" t="str">
        <f>IF(D542="","*",VLOOKUP(F542,BS_ATIVIDADE[#Data],3,FALSE))</f>
        <v>*</v>
      </c>
      <c r="H542" s="198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3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0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3" t="str">
        <f>IF(AND(BQ542&lt;1,BR542&lt;1),"Produção e Intervalo",IF(BQ542&lt;1,"Intervalo",IF(BR542&lt;1,"Produção","")))</f>
        <v/>
      </c>
      <c r="BQ542" s="13" t="str">
        <f t="shared" si="50"/>
        <v>*</v>
      </c>
      <c r="BR542" s="20" t="str">
        <f t="shared" si="51"/>
        <v>*</v>
      </c>
      <c r="BS542" s="247" t="str">
        <f t="shared" si="52"/>
        <v/>
      </c>
      <c r="BT542" s="8" t="str">
        <f>IF(BN542="","",SUBSTITUTE(BM542," ","")&amp;SUBSTITUTE(BN542," ",""))</f>
        <v/>
      </c>
    </row>
    <row r="543" spans="1:72">
      <c r="A543" s="49" t="str">
        <f t="shared" si="49"/>
        <v/>
      </c>
      <c r="B543" s="153"/>
      <c r="C543" s="154" t="str">
        <f>IF(BS_CONTROLE[[#This Row],[DATA]]="","",WEEKNUM(BS_CONTROLE[[#This Row],[DATA]]))</f>
        <v/>
      </c>
      <c r="D543" s="155"/>
      <c r="E543" s="237">
        <v>534</v>
      </c>
      <c r="F543" s="140"/>
      <c r="G543" s="175" t="str">
        <f>IF(D543="","*",VLOOKUP(F543,BS_ATIVIDADE[#Data],3,FALSE))</f>
        <v>*</v>
      </c>
      <c r="H543" s="198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3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0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3" t="str">
        <f>IF(AND(BQ543&lt;1,BR543&lt;1),"Produção e Intervalo",IF(BQ543&lt;1,"Intervalo",IF(BR543&lt;1,"Produção","")))</f>
        <v/>
      </c>
      <c r="BQ543" s="13" t="str">
        <f t="shared" si="50"/>
        <v>*</v>
      </c>
      <c r="BR543" s="20" t="str">
        <f t="shared" si="51"/>
        <v>*</v>
      </c>
      <c r="BS543" s="247" t="str">
        <f t="shared" si="52"/>
        <v/>
      </c>
      <c r="BT543" s="8" t="str">
        <f>IF(BN543="","",SUBSTITUTE(BM543," ","")&amp;SUBSTITUTE(BN543," ",""))</f>
        <v/>
      </c>
    </row>
    <row r="544" spans="1:72">
      <c r="A544" s="49" t="str">
        <f t="shared" si="49"/>
        <v/>
      </c>
      <c r="B544" s="153"/>
      <c r="C544" s="154" t="str">
        <f>IF(BS_CONTROLE[[#This Row],[DATA]]="","",WEEKNUM(BS_CONTROLE[[#This Row],[DATA]]))</f>
        <v/>
      </c>
      <c r="D544" s="155"/>
      <c r="E544" s="237">
        <v>535</v>
      </c>
      <c r="F544" s="140"/>
      <c r="G544" s="175" t="str">
        <f>IF(D544="","*",VLOOKUP(F544,BS_ATIVIDADE[#Data],3,FALSE))</f>
        <v>*</v>
      </c>
      <c r="H544" s="198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3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0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3" t="str">
        <f>IF(AND(BQ544&lt;1,BR544&lt;1),"Produção e Intervalo",IF(BQ544&lt;1,"Intervalo",IF(BR544&lt;1,"Produção","")))</f>
        <v/>
      </c>
      <c r="BQ544" s="13" t="str">
        <f t="shared" si="50"/>
        <v>*</v>
      </c>
      <c r="BR544" s="20" t="str">
        <f t="shared" si="51"/>
        <v>*</v>
      </c>
      <c r="BS544" s="247" t="str">
        <f t="shared" si="52"/>
        <v/>
      </c>
      <c r="BT544" s="8" t="str">
        <f>IF(BN544="","",SUBSTITUTE(BM544," ","")&amp;SUBSTITUTE(BN544," ",""))</f>
        <v/>
      </c>
    </row>
    <row r="545" spans="1:72">
      <c r="A545" s="49" t="str">
        <f t="shared" si="49"/>
        <v/>
      </c>
      <c r="B545" s="153"/>
      <c r="C545" s="154" t="str">
        <f>IF(BS_CONTROLE[[#This Row],[DATA]]="","",WEEKNUM(BS_CONTROLE[[#This Row],[DATA]]))</f>
        <v/>
      </c>
      <c r="D545" s="155"/>
      <c r="E545" s="237">
        <v>536</v>
      </c>
      <c r="F545" s="140"/>
      <c r="G545" s="175" t="str">
        <f>IF(D545="","*",VLOOKUP(F545,BS_ATIVIDADE[#Data],3,FALSE))</f>
        <v>*</v>
      </c>
      <c r="H545" s="198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3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0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3" t="str">
        <f>IF(AND(BQ545&lt;1,BR545&lt;1),"Produção e Intervalo",IF(BQ545&lt;1,"Intervalo",IF(BR545&lt;1,"Produção","")))</f>
        <v/>
      </c>
      <c r="BQ545" s="13" t="str">
        <f t="shared" si="50"/>
        <v>*</v>
      </c>
      <c r="BR545" s="20" t="str">
        <f t="shared" si="51"/>
        <v>*</v>
      </c>
      <c r="BS545" s="247" t="str">
        <f t="shared" si="52"/>
        <v/>
      </c>
      <c r="BT545" s="8" t="str">
        <f>IF(BN545="","",SUBSTITUTE(BM545," ","")&amp;SUBSTITUTE(BN545," ",""))</f>
        <v/>
      </c>
    </row>
    <row r="546" spans="1:72">
      <c r="A546" s="49" t="str">
        <f t="shared" si="49"/>
        <v/>
      </c>
      <c r="B546" s="153"/>
      <c r="C546" s="154" t="str">
        <f>IF(BS_CONTROLE[[#This Row],[DATA]]="","",WEEKNUM(BS_CONTROLE[[#This Row],[DATA]]))</f>
        <v/>
      </c>
      <c r="D546" s="155"/>
      <c r="E546" s="237">
        <v>537</v>
      </c>
      <c r="F546" s="140"/>
      <c r="G546" s="175" t="str">
        <f>IF(D546="","*",VLOOKUP(F546,BS_ATIVIDADE[#Data],3,FALSE))</f>
        <v>*</v>
      </c>
      <c r="H546" s="198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3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0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3" t="str">
        <f>IF(AND(BQ546&lt;1,BR546&lt;1),"Produção e Intervalo",IF(BQ546&lt;1,"Intervalo",IF(BR546&lt;1,"Produção","")))</f>
        <v/>
      </c>
      <c r="BQ546" s="13" t="str">
        <f t="shared" si="50"/>
        <v>*</v>
      </c>
      <c r="BR546" s="20" t="str">
        <f t="shared" si="51"/>
        <v>*</v>
      </c>
      <c r="BS546" s="247" t="str">
        <f t="shared" si="52"/>
        <v/>
      </c>
      <c r="BT546" s="8" t="str">
        <f>IF(BN546="","",SUBSTITUTE(BM546," ","")&amp;SUBSTITUTE(BN546," ",""))</f>
        <v/>
      </c>
    </row>
    <row r="547" spans="1:72">
      <c r="A547" s="49" t="str">
        <f t="shared" si="49"/>
        <v/>
      </c>
      <c r="B547" s="153"/>
      <c r="C547" s="154" t="str">
        <f>IF(BS_CONTROLE[[#This Row],[DATA]]="","",WEEKNUM(BS_CONTROLE[[#This Row],[DATA]]))</f>
        <v/>
      </c>
      <c r="D547" s="155"/>
      <c r="E547" s="237">
        <v>538</v>
      </c>
      <c r="F547" s="140"/>
      <c r="G547" s="175" t="str">
        <f>IF(D547="","*",VLOOKUP(F547,BS_ATIVIDADE[#Data],3,FALSE))</f>
        <v>*</v>
      </c>
      <c r="H547" s="198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3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0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3" t="str">
        <f>IF(AND(BQ547&lt;1,BR547&lt;1),"Produção e Intervalo",IF(BQ547&lt;1,"Intervalo",IF(BR547&lt;1,"Produção","")))</f>
        <v/>
      </c>
      <c r="BQ547" s="13" t="str">
        <f t="shared" si="50"/>
        <v>*</v>
      </c>
      <c r="BR547" s="20" t="str">
        <f t="shared" si="51"/>
        <v>*</v>
      </c>
      <c r="BS547" s="247" t="str">
        <f t="shared" si="52"/>
        <v/>
      </c>
      <c r="BT547" s="8" t="str">
        <f>IF(BN547="","",SUBSTITUTE(BM547," ","")&amp;SUBSTITUTE(BN547," ",""))</f>
        <v/>
      </c>
    </row>
    <row r="548" spans="1:72">
      <c r="A548" s="49" t="str">
        <f t="shared" si="49"/>
        <v/>
      </c>
      <c r="B548" s="153"/>
      <c r="C548" s="154" t="str">
        <f>IF(BS_CONTROLE[[#This Row],[DATA]]="","",WEEKNUM(BS_CONTROLE[[#This Row],[DATA]]))</f>
        <v/>
      </c>
      <c r="D548" s="155"/>
      <c r="E548" s="237">
        <v>539</v>
      </c>
      <c r="F548" s="140"/>
      <c r="G548" s="175" t="str">
        <f>IF(D548="","*",VLOOKUP(F548,BS_ATIVIDADE[#Data],3,FALSE))</f>
        <v>*</v>
      </c>
      <c r="H548" s="198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3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0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3" t="str">
        <f>IF(AND(BQ548&lt;1,BR548&lt;1),"Produção e Intervalo",IF(BQ548&lt;1,"Intervalo",IF(BR548&lt;1,"Produção","")))</f>
        <v/>
      </c>
      <c r="BQ548" s="13" t="str">
        <f t="shared" si="50"/>
        <v>*</v>
      </c>
      <c r="BR548" s="20" t="str">
        <f t="shared" si="51"/>
        <v>*</v>
      </c>
      <c r="BS548" s="247" t="str">
        <f t="shared" si="52"/>
        <v/>
      </c>
      <c r="BT548" s="8" t="str">
        <f>IF(BN548="","",SUBSTITUTE(BM548," ","")&amp;SUBSTITUTE(BN548," ",""))</f>
        <v/>
      </c>
    </row>
    <row r="549" spans="1:72">
      <c r="A549" s="49" t="str">
        <f t="shared" si="49"/>
        <v/>
      </c>
      <c r="B549" s="153"/>
      <c r="C549" s="154" t="str">
        <f>IF(BS_CONTROLE[[#This Row],[DATA]]="","",WEEKNUM(BS_CONTROLE[[#This Row],[DATA]]))</f>
        <v/>
      </c>
      <c r="D549" s="155"/>
      <c r="E549" s="237">
        <v>540</v>
      </c>
      <c r="F549" s="140"/>
      <c r="G549" s="175" t="str">
        <f>IF(D549="","*",VLOOKUP(F549,BS_ATIVIDADE[#Data],3,FALSE))</f>
        <v>*</v>
      </c>
      <c r="H549" s="198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3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0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3" t="str">
        <f>IF(AND(BQ549&lt;1,BR549&lt;1),"Produção e Intervalo",IF(BQ549&lt;1,"Intervalo",IF(BR549&lt;1,"Produção","")))</f>
        <v/>
      </c>
      <c r="BQ549" s="13" t="str">
        <f t="shared" si="50"/>
        <v>*</v>
      </c>
      <c r="BR549" s="20" t="str">
        <f t="shared" si="51"/>
        <v>*</v>
      </c>
      <c r="BS549" s="247" t="str">
        <f t="shared" si="52"/>
        <v/>
      </c>
      <c r="BT549" s="8" t="str">
        <f>IF(BN549="","",SUBSTITUTE(BM549," ","")&amp;SUBSTITUTE(BN549," ",""))</f>
        <v/>
      </c>
    </row>
    <row r="550" spans="1:72">
      <c r="A550" s="49" t="str">
        <f t="shared" si="49"/>
        <v/>
      </c>
      <c r="B550" s="153"/>
      <c r="C550" s="154" t="str">
        <f>IF(BS_CONTROLE[[#This Row],[DATA]]="","",WEEKNUM(BS_CONTROLE[[#This Row],[DATA]]))</f>
        <v/>
      </c>
      <c r="D550" s="155"/>
      <c r="E550" s="237">
        <v>541</v>
      </c>
      <c r="F550" s="140"/>
      <c r="G550" s="175" t="str">
        <f>IF(D550="","*",VLOOKUP(F550,BS_ATIVIDADE[#Data],3,FALSE))</f>
        <v>*</v>
      </c>
      <c r="H550" s="198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3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0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3" t="str">
        <f>IF(AND(BQ550&lt;1,BR550&lt;1),"Produção e Intervalo",IF(BQ550&lt;1,"Intervalo",IF(BR550&lt;1,"Produção","")))</f>
        <v/>
      </c>
      <c r="BQ550" s="13" t="str">
        <f t="shared" si="50"/>
        <v>*</v>
      </c>
      <c r="BR550" s="20" t="str">
        <f t="shared" si="51"/>
        <v>*</v>
      </c>
      <c r="BS550" s="247" t="str">
        <f t="shared" si="52"/>
        <v/>
      </c>
      <c r="BT550" s="8" t="str">
        <f>IF(BN550="","",SUBSTITUTE(BM550," ","")&amp;SUBSTITUTE(BN550," ",""))</f>
        <v/>
      </c>
    </row>
    <row r="551" spans="1:72">
      <c r="A551" s="49" t="str">
        <f t="shared" si="49"/>
        <v/>
      </c>
      <c r="B551" s="153"/>
      <c r="C551" s="154" t="str">
        <f>IF(BS_CONTROLE[[#This Row],[DATA]]="","",WEEKNUM(BS_CONTROLE[[#This Row],[DATA]]))</f>
        <v/>
      </c>
      <c r="D551" s="155"/>
      <c r="E551" s="237">
        <v>542</v>
      </c>
      <c r="F551" s="140"/>
      <c r="G551" s="175" t="str">
        <f>IF(D551="","*",VLOOKUP(F551,BS_ATIVIDADE[#Data],3,FALSE))</f>
        <v>*</v>
      </c>
      <c r="H551" s="198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3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0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3" t="str">
        <f>IF(AND(BQ551&lt;1,BR551&lt;1),"Produção e Intervalo",IF(BQ551&lt;1,"Intervalo",IF(BR551&lt;1,"Produção","")))</f>
        <v/>
      </c>
      <c r="BQ551" s="13" t="str">
        <f t="shared" si="50"/>
        <v>*</v>
      </c>
      <c r="BR551" s="20" t="str">
        <f t="shared" si="51"/>
        <v>*</v>
      </c>
      <c r="BS551" s="247" t="str">
        <f t="shared" si="52"/>
        <v/>
      </c>
      <c r="BT551" s="8" t="str">
        <f>IF(BN551="","",SUBSTITUTE(BM551," ","")&amp;SUBSTITUTE(BN551," ",""))</f>
        <v/>
      </c>
    </row>
    <row r="552" spans="1:72">
      <c r="A552" s="49" t="str">
        <f t="shared" si="49"/>
        <v/>
      </c>
      <c r="B552" s="153"/>
      <c r="C552" s="154" t="str">
        <f>IF(BS_CONTROLE[[#This Row],[DATA]]="","",WEEKNUM(BS_CONTROLE[[#This Row],[DATA]]))</f>
        <v/>
      </c>
      <c r="D552" s="155"/>
      <c r="E552" s="237">
        <v>543</v>
      </c>
      <c r="F552" s="140"/>
      <c r="G552" s="175" t="str">
        <f>IF(D552="","*",VLOOKUP(F552,BS_ATIVIDADE[#Data],3,FALSE))</f>
        <v>*</v>
      </c>
      <c r="H552" s="198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3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0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3" t="str">
        <f>IF(AND(BQ552&lt;1,BR552&lt;1),"Produção e Intervalo",IF(BQ552&lt;1,"Intervalo",IF(BR552&lt;1,"Produção","")))</f>
        <v/>
      </c>
      <c r="BQ552" s="13" t="str">
        <f t="shared" si="50"/>
        <v>*</v>
      </c>
      <c r="BR552" s="20" t="str">
        <f t="shared" si="51"/>
        <v>*</v>
      </c>
      <c r="BS552" s="247" t="str">
        <f t="shared" si="52"/>
        <v/>
      </c>
      <c r="BT552" s="8" t="str">
        <f>IF(BN552="","",SUBSTITUTE(BM552," ","")&amp;SUBSTITUTE(BN552," ",""))</f>
        <v/>
      </c>
    </row>
    <row r="553" spans="1:72">
      <c r="A553" s="49" t="str">
        <f t="shared" si="49"/>
        <v/>
      </c>
      <c r="B553" s="153"/>
      <c r="C553" s="154" t="str">
        <f>IF(BS_CONTROLE[[#This Row],[DATA]]="","",WEEKNUM(BS_CONTROLE[[#This Row],[DATA]]))</f>
        <v/>
      </c>
      <c r="D553" s="155"/>
      <c r="E553" s="237">
        <v>544</v>
      </c>
      <c r="F553" s="140"/>
      <c r="G553" s="175" t="str">
        <f>IF(D553="","*",VLOOKUP(F553,BS_ATIVIDADE[#Data],3,FALSE))</f>
        <v>*</v>
      </c>
      <c r="H553" s="198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3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0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3" t="str">
        <f>IF(AND(BQ553&lt;1,BR553&lt;1),"Produção e Intervalo",IF(BQ553&lt;1,"Intervalo",IF(BR553&lt;1,"Produção","")))</f>
        <v/>
      </c>
      <c r="BQ553" s="13" t="str">
        <f t="shared" si="50"/>
        <v>*</v>
      </c>
      <c r="BR553" s="20" t="str">
        <f t="shared" si="51"/>
        <v>*</v>
      </c>
      <c r="BS553" s="247" t="str">
        <f t="shared" si="52"/>
        <v/>
      </c>
      <c r="BT553" s="8" t="str">
        <f>IF(BN553="","",SUBSTITUTE(BM553," ","")&amp;SUBSTITUTE(BN553," ",""))</f>
        <v/>
      </c>
    </row>
    <row r="554" spans="1:72">
      <c r="A554" s="49" t="str">
        <f t="shared" si="49"/>
        <v/>
      </c>
      <c r="B554" s="153"/>
      <c r="C554" s="154" t="str">
        <f>IF(BS_CONTROLE[[#This Row],[DATA]]="","",WEEKNUM(BS_CONTROLE[[#This Row],[DATA]]))</f>
        <v/>
      </c>
      <c r="D554" s="155"/>
      <c r="E554" s="238">
        <v>545</v>
      </c>
      <c r="F554" s="140"/>
      <c r="G554" s="175" t="str">
        <f>IF(D554="","*",VLOOKUP(F554,BS_ATIVIDADE[#Data],3,FALSE))</f>
        <v>*</v>
      </c>
      <c r="H554" s="198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3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0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3" t="str">
        <f>IF(AND(BQ554&lt;1,BR554&lt;1),"Produção e Intervalo",IF(BQ554&lt;1,"Intervalo",IF(BR554&lt;1,"Produção","")))</f>
        <v/>
      </c>
      <c r="BQ554" s="13" t="str">
        <f t="shared" si="50"/>
        <v>*</v>
      </c>
      <c r="BR554" s="20" t="str">
        <f t="shared" si="51"/>
        <v>*</v>
      </c>
      <c r="BS554" s="247" t="str">
        <f t="shared" si="52"/>
        <v/>
      </c>
      <c r="BT554" s="8" t="str">
        <f>IF(BN554="","",SUBSTITUTE(BM554," ","")&amp;SUBSTITUTE(BN554," ",""))</f>
        <v/>
      </c>
    </row>
    <row r="555" spans="1:72">
      <c r="A555" s="49" t="str">
        <f t="shared" si="49"/>
        <v/>
      </c>
      <c r="B555" s="153"/>
      <c r="C555" s="154" t="str">
        <f>IF(BS_CONTROLE[[#This Row],[DATA]]="","",WEEKNUM(BS_CONTROLE[[#This Row],[DATA]]))</f>
        <v/>
      </c>
      <c r="D555" s="155"/>
      <c r="E555" s="237">
        <v>546</v>
      </c>
      <c r="F555" s="140"/>
      <c r="G555" s="175" t="str">
        <f>IF(D555="","*",VLOOKUP(F555,BS_ATIVIDADE[#Data],3,FALSE))</f>
        <v>*</v>
      </c>
      <c r="H555" s="198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3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0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3" t="str">
        <f>IF(AND(BQ555&lt;1,BR555&lt;1),"Produção e Intervalo",IF(BQ555&lt;1,"Intervalo",IF(BR555&lt;1,"Produção","")))</f>
        <v/>
      </c>
      <c r="BQ555" s="13" t="str">
        <f t="shared" si="50"/>
        <v>*</v>
      </c>
      <c r="BR555" s="20" t="str">
        <f t="shared" si="51"/>
        <v>*</v>
      </c>
      <c r="BS555" s="247" t="str">
        <f t="shared" si="52"/>
        <v/>
      </c>
      <c r="BT555" s="8" t="str">
        <f>IF(BN555="","",SUBSTITUTE(BM555," ","")&amp;SUBSTITUTE(BN555," ",""))</f>
        <v/>
      </c>
    </row>
    <row r="556" spans="1:72">
      <c r="A556" s="49" t="str">
        <f t="shared" si="49"/>
        <v/>
      </c>
      <c r="B556" s="153"/>
      <c r="C556" s="154" t="str">
        <f>IF(BS_CONTROLE[[#This Row],[DATA]]="","",WEEKNUM(BS_CONTROLE[[#This Row],[DATA]]))</f>
        <v/>
      </c>
      <c r="D556" s="155"/>
      <c r="E556" s="237">
        <v>547</v>
      </c>
      <c r="F556" s="140"/>
      <c r="G556" s="175" t="str">
        <f>IF(D556="","*",VLOOKUP(F556,BS_ATIVIDADE[#Data],3,FALSE))</f>
        <v>*</v>
      </c>
      <c r="H556" s="198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3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0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3" t="str">
        <f>IF(AND(BQ556&lt;1,BR556&lt;1),"Produção e Intervalo",IF(BQ556&lt;1,"Intervalo",IF(BR556&lt;1,"Produção","")))</f>
        <v/>
      </c>
      <c r="BQ556" s="13" t="str">
        <f t="shared" si="50"/>
        <v>*</v>
      </c>
      <c r="BR556" s="20" t="str">
        <f t="shared" si="51"/>
        <v>*</v>
      </c>
      <c r="BS556" s="247" t="str">
        <f t="shared" si="52"/>
        <v/>
      </c>
      <c r="BT556" s="8" t="str">
        <f>IF(BN556="","",SUBSTITUTE(BM556," ","")&amp;SUBSTITUTE(BN556," ",""))</f>
        <v/>
      </c>
    </row>
    <row r="557" spans="1:72">
      <c r="A557" s="49" t="str">
        <f t="shared" si="49"/>
        <v/>
      </c>
      <c r="B557" s="153"/>
      <c r="C557" s="154" t="str">
        <f>IF(BS_CONTROLE[[#This Row],[DATA]]="","",WEEKNUM(BS_CONTROLE[[#This Row],[DATA]]))</f>
        <v/>
      </c>
      <c r="D557" s="155"/>
      <c r="E557" s="237">
        <v>548</v>
      </c>
      <c r="F557" s="140"/>
      <c r="G557" s="175" t="str">
        <f>IF(D557="","*",VLOOKUP(F557,BS_ATIVIDADE[#Data],3,FALSE))</f>
        <v>*</v>
      </c>
      <c r="H557" s="198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3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0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3" t="str">
        <f>IF(AND(BQ557&lt;1,BR557&lt;1),"Produção e Intervalo",IF(BQ557&lt;1,"Intervalo",IF(BR557&lt;1,"Produção","")))</f>
        <v/>
      </c>
      <c r="BQ557" s="13" t="str">
        <f t="shared" si="50"/>
        <v>*</v>
      </c>
      <c r="BR557" s="20" t="str">
        <f t="shared" si="51"/>
        <v>*</v>
      </c>
      <c r="BS557" s="247" t="str">
        <f t="shared" si="52"/>
        <v/>
      </c>
      <c r="BT557" s="8" t="str">
        <f>IF(BN557="","",SUBSTITUTE(BM557," ","")&amp;SUBSTITUTE(BN557," ",""))</f>
        <v/>
      </c>
    </row>
    <row r="558" spans="1:72">
      <c r="A558" s="49" t="str">
        <f t="shared" si="49"/>
        <v/>
      </c>
      <c r="B558" s="153"/>
      <c r="C558" s="154" t="str">
        <f>IF(BS_CONTROLE[[#This Row],[DATA]]="","",WEEKNUM(BS_CONTROLE[[#This Row],[DATA]]))</f>
        <v/>
      </c>
      <c r="D558" s="155"/>
      <c r="E558" s="237">
        <v>549</v>
      </c>
      <c r="F558" s="140"/>
      <c r="G558" s="175" t="str">
        <f>IF(D558="","*",VLOOKUP(F558,BS_ATIVIDADE[#Data],3,FALSE))</f>
        <v>*</v>
      </c>
      <c r="H558" s="198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3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0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3" t="str">
        <f>IF(AND(BQ558&lt;1,BR558&lt;1),"Produção e Intervalo",IF(BQ558&lt;1,"Intervalo",IF(BR558&lt;1,"Produção","")))</f>
        <v/>
      </c>
      <c r="BQ558" s="13" t="str">
        <f t="shared" si="50"/>
        <v>*</v>
      </c>
      <c r="BR558" s="20" t="str">
        <f t="shared" si="51"/>
        <v>*</v>
      </c>
      <c r="BS558" s="247" t="str">
        <f t="shared" si="52"/>
        <v/>
      </c>
      <c r="BT558" s="8" t="str">
        <f>IF(BN558="","",SUBSTITUTE(BM558," ","")&amp;SUBSTITUTE(BN558," ",""))</f>
        <v/>
      </c>
    </row>
    <row r="559" spans="1:72">
      <c r="A559" s="49" t="str">
        <f t="shared" si="49"/>
        <v/>
      </c>
      <c r="B559" s="153"/>
      <c r="C559" s="154" t="str">
        <f>IF(BS_CONTROLE[[#This Row],[DATA]]="","",WEEKNUM(BS_CONTROLE[[#This Row],[DATA]]))</f>
        <v/>
      </c>
      <c r="D559" s="155"/>
      <c r="E559" s="237">
        <v>550</v>
      </c>
      <c r="F559" s="140"/>
      <c r="G559" s="175" t="str">
        <f>IF(D559="","*",VLOOKUP(F559,BS_ATIVIDADE[#Data],3,FALSE))</f>
        <v>*</v>
      </c>
      <c r="H559" s="198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3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0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3" t="str">
        <f>IF(AND(BQ559&lt;1,BR559&lt;1),"Produção e Intervalo",IF(BQ559&lt;1,"Intervalo",IF(BR559&lt;1,"Produção","")))</f>
        <v/>
      </c>
      <c r="BQ559" s="13" t="str">
        <f t="shared" si="50"/>
        <v>*</v>
      </c>
      <c r="BR559" s="20" t="str">
        <f t="shared" si="51"/>
        <v>*</v>
      </c>
      <c r="BS559" s="247" t="str">
        <f t="shared" si="52"/>
        <v/>
      </c>
      <c r="BT559" s="8" t="str">
        <f>IF(BN559="","",SUBSTITUTE(BM559," ","")&amp;SUBSTITUTE(BN559," ",""))</f>
        <v/>
      </c>
    </row>
    <row r="560" spans="1:72">
      <c r="A560" s="49" t="str">
        <f t="shared" si="49"/>
        <v/>
      </c>
      <c r="B560" s="153"/>
      <c r="C560" s="154" t="str">
        <f>IF(BS_CONTROLE[[#This Row],[DATA]]="","",WEEKNUM(BS_CONTROLE[[#This Row],[DATA]]))</f>
        <v/>
      </c>
      <c r="D560" s="155"/>
      <c r="E560" s="237">
        <v>551</v>
      </c>
      <c r="F560" s="140"/>
      <c r="G560" s="175" t="str">
        <f>IF(D560="","*",VLOOKUP(F560,BS_ATIVIDADE[#Data],3,FALSE))</f>
        <v>*</v>
      </c>
      <c r="H560" s="198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3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0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3" t="str">
        <f>IF(AND(BQ560&lt;1,BR560&lt;1),"Produção e Intervalo",IF(BQ560&lt;1,"Intervalo",IF(BR560&lt;1,"Produção","")))</f>
        <v/>
      </c>
      <c r="BQ560" s="13" t="str">
        <f t="shared" si="50"/>
        <v>*</v>
      </c>
      <c r="BR560" s="20" t="str">
        <f t="shared" si="51"/>
        <v>*</v>
      </c>
      <c r="BS560" s="247" t="str">
        <f t="shared" si="52"/>
        <v/>
      </c>
      <c r="BT560" s="8" t="str">
        <f>IF(BN560="","",SUBSTITUTE(BM560," ","")&amp;SUBSTITUTE(BN560," ",""))</f>
        <v/>
      </c>
    </row>
    <row r="561" spans="1:72">
      <c r="A561" s="49" t="str">
        <f t="shared" si="49"/>
        <v/>
      </c>
      <c r="B561" s="153"/>
      <c r="C561" s="154" t="str">
        <f>IF(BS_CONTROLE[[#This Row],[DATA]]="","",WEEKNUM(BS_CONTROLE[[#This Row],[DATA]]))</f>
        <v/>
      </c>
      <c r="D561" s="155"/>
      <c r="E561" s="237">
        <v>552</v>
      </c>
      <c r="F561" s="140"/>
      <c r="G561" s="175" t="str">
        <f>IF(D561="","*",VLOOKUP(F561,BS_ATIVIDADE[#Data],3,FALSE))</f>
        <v>*</v>
      </c>
      <c r="H561" s="198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3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0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3" t="str">
        <f>IF(AND(BQ561&lt;1,BR561&lt;1),"Produção e Intervalo",IF(BQ561&lt;1,"Intervalo",IF(BR561&lt;1,"Produção","")))</f>
        <v/>
      </c>
      <c r="BQ561" s="13" t="str">
        <f t="shared" si="50"/>
        <v>*</v>
      </c>
      <c r="BR561" s="20" t="str">
        <f t="shared" si="51"/>
        <v>*</v>
      </c>
      <c r="BS561" s="247" t="str">
        <f t="shared" si="52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9"/>
        <v/>
      </c>
      <c r="B562" s="153"/>
      <c r="C562" s="154" t="str">
        <f>IF(BS_CONTROLE[[#This Row],[DATA]]="","",WEEKNUM(BS_CONTROLE[[#This Row],[DATA]]))</f>
        <v/>
      </c>
      <c r="D562" s="155"/>
      <c r="E562" s="237">
        <v>553</v>
      </c>
      <c r="F562" s="140"/>
      <c r="G562" s="175" t="str">
        <f>IF(D562="","*",VLOOKUP(F562,BS_ATIVIDADE[#Data],3,FALSE))</f>
        <v>*</v>
      </c>
      <c r="H562" s="198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3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0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3" t="str">
        <f>IF(AND(BQ562&lt;1,BR562&lt;1),"Produção e Intervalo",IF(BQ562&lt;1,"Intervalo",IF(BR562&lt;1,"Produção","")))</f>
        <v/>
      </c>
      <c r="BQ562" s="13" t="str">
        <f t="shared" si="50"/>
        <v>*</v>
      </c>
      <c r="BR562" s="20" t="str">
        <f t="shared" si="51"/>
        <v>*</v>
      </c>
      <c r="BS562" s="247" t="str">
        <f t="shared" si="52"/>
        <v/>
      </c>
      <c r="BT562" s="8" t="str">
        <f>IF(BN562="","",SUBSTITUTE(BM562," ","")&amp;SUBSTITUTE(BN562," ",""))</f>
        <v/>
      </c>
    </row>
    <row r="563" spans="1:72">
      <c r="A563" s="49" t="str">
        <f t="shared" si="49"/>
        <v/>
      </c>
      <c r="B563" s="153"/>
      <c r="C563" s="154" t="str">
        <f>IF(BS_CONTROLE[[#This Row],[DATA]]="","",WEEKNUM(BS_CONTROLE[[#This Row],[DATA]]))</f>
        <v/>
      </c>
      <c r="D563" s="155"/>
      <c r="E563" s="237">
        <v>554</v>
      </c>
      <c r="F563" s="140"/>
      <c r="G563" s="175" t="str">
        <f>IF(D563="","*",VLOOKUP(F563,BS_ATIVIDADE[#Data],3,FALSE))</f>
        <v>*</v>
      </c>
      <c r="H563" s="198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3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0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3" t="str">
        <f>IF(AND(BQ563&lt;1,BR563&lt;1),"Produção e Intervalo",IF(BQ563&lt;1,"Intervalo",IF(BR563&lt;1,"Produção","")))</f>
        <v/>
      </c>
      <c r="BQ563" s="13" t="str">
        <f t="shared" si="50"/>
        <v>*</v>
      </c>
      <c r="BR563" s="20" t="str">
        <f t="shared" si="51"/>
        <v>*</v>
      </c>
      <c r="BS563" s="247" t="str">
        <f t="shared" si="52"/>
        <v/>
      </c>
      <c r="BT563" s="8" t="str">
        <f>IF(BN563="","",SUBSTITUTE(BM563," ","")&amp;SUBSTITUTE(BN563," ",""))</f>
        <v/>
      </c>
    </row>
    <row r="564" spans="1:72">
      <c r="A564" s="49" t="str">
        <f t="shared" si="49"/>
        <v/>
      </c>
      <c r="B564" s="153"/>
      <c r="C564" s="154" t="str">
        <f>IF(BS_CONTROLE[[#This Row],[DATA]]="","",WEEKNUM(BS_CONTROLE[[#This Row],[DATA]]))</f>
        <v/>
      </c>
      <c r="D564" s="155"/>
      <c r="E564" s="237">
        <v>555</v>
      </c>
      <c r="F564" s="140"/>
      <c r="G564" s="175" t="str">
        <f>IF(D564="","*",VLOOKUP(F564,BS_ATIVIDADE[#Data],3,FALSE))</f>
        <v>*</v>
      </c>
      <c r="H564" s="198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3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0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3" t="str">
        <f>IF(AND(BQ564&lt;1,BR564&lt;1),"Produção e Intervalo",IF(BQ564&lt;1,"Intervalo",IF(BR564&lt;1,"Produção","")))</f>
        <v/>
      </c>
      <c r="BQ564" s="13" t="str">
        <f t="shared" si="50"/>
        <v>*</v>
      </c>
      <c r="BR564" s="20" t="str">
        <f t="shared" si="51"/>
        <v>*</v>
      </c>
      <c r="BS564" s="247" t="str">
        <f t="shared" si="52"/>
        <v/>
      </c>
      <c r="BT564" s="8" t="str">
        <f>IF(BN564="","",SUBSTITUTE(BM564," ","")&amp;SUBSTITUTE(BN564," ",""))</f>
        <v/>
      </c>
    </row>
    <row r="565" spans="1:72">
      <c r="A565" s="49" t="str">
        <f t="shared" si="49"/>
        <v/>
      </c>
      <c r="B565" s="153"/>
      <c r="C565" s="154" t="str">
        <f>IF(BS_CONTROLE[[#This Row],[DATA]]="","",WEEKNUM(BS_CONTROLE[[#This Row],[DATA]]))</f>
        <v/>
      </c>
      <c r="D565" s="155"/>
      <c r="E565" s="237">
        <v>556</v>
      </c>
      <c r="F565" s="140"/>
      <c r="G565" s="175" t="str">
        <f>IF(D565="","*",VLOOKUP(F565,BS_ATIVIDADE[#Data],3,FALSE))</f>
        <v>*</v>
      </c>
      <c r="H565" s="198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3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0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3" t="str">
        <f>IF(AND(BQ565&lt;1,BR565&lt;1),"Produção e Intervalo",IF(BQ565&lt;1,"Intervalo",IF(BR565&lt;1,"Produção","")))</f>
        <v/>
      </c>
      <c r="BQ565" s="13" t="str">
        <f t="shared" si="50"/>
        <v>*</v>
      </c>
      <c r="BR565" s="20" t="str">
        <f t="shared" si="51"/>
        <v>*</v>
      </c>
      <c r="BS565" s="247" t="str">
        <f t="shared" si="52"/>
        <v/>
      </c>
      <c r="BT565" s="8" t="str">
        <f>IF(BN565="","",SUBSTITUTE(BM565," ","")&amp;SUBSTITUTE(BN565," ",""))</f>
        <v/>
      </c>
    </row>
    <row r="566" spans="1:72">
      <c r="A566" s="49" t="str">
        <f t="shared" si="49"/>
        <v/>
      </c>
      <c r="B566" s="153"/>
      <c r="C566" s="154" t="str">
        <f>IF(BS_CONTROLE[[#This Row],[DATA]]="","",WEEKNUM(BS_CONTROLE[[#This Row],[DATA]]))</f>
        <v/>
      </c>
      <c r="D566" s="155"/>
      <c r="E566" s="238">
        <v>557</v>
      </c>
      <c r="F566" s="140"/>
      <c r="G566" s="175" t="str">
        <f>IF(D566="","*",VLOOKUP(F566,BS_ATIVIDADE[#Data],3,FALSE))</f>
        <v>*</v>
      </c>
      <c r="H566" s="198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3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0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3" t="str">
        <f>IF(AND(BQ566&lt;1,BR566&lt;1),"Produção e Intervalo",IF(BQ566&lt;1,"Intervalo",IF(BR566&lt;1,"Produção","")))</f>
        <v/>
      </c>
      <c r="BQ566" s="13" t="str">
        <f t="shared" si="50"/>
        <v>*</v>
      </c>
      <c r="BR566" s="20" t="str">
        <f t="shared" si="51"/>
        <v>*</v>
      </c>
      <c r="BS566" s="247" t="str">
        <f t="shared" si="52"/>
        <v/>
      </c>
      <c r="BT566" s="8" t="str">
        <f>IF(BN566="","",SUBSTITUTE(BM566," ","")&amp;SUBSTITUTE(BN566," ",""))</f>
        <v/>
      </c>
    </row>
    <row r="567" spans="1:72">
      <c r="A567" s="49" t="str">
        <f t="shared" si="49"/>
        <v/>
      </c>
      <c r="B567" s="153"/>
      <c r="C567" s="154" t="str">
        <f>IF(BS_CONTROLE[[#This Row],[DATA]]="","",WEEKNUM(BS_CONTROLE[[#This Row],[DATA]]))</f>
        <v/>
      </c>
      <c r="D567" s="155"/>
      <c r="E567" s="237">
        <v>558</v>
      </c>
      <c r="F567" s="140"/>
      <c r="G567" s="175" t="str">
        <f>IF(D567="","*",VLOOKUP(F567,BS_ATIVIDADE[#Data],3,FALSE))</f>
        <v>*</v>
      </c>
      <c r="H567" s="198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3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0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3" t="str">
        <f>IF(AND(BQ567&lt;1,BR567&lt;1),"Produção e Intervalo",IF(BQ567&lt;1,"Intervalo",IF(BR567&lt;1,"Produção","")))</f>
        <v/>
      </c>
      <c r="BQ567" s="13" t="str">
        <f t="shared" si="50"/>
        <v>*</v>
      </c>
      <c r="BR567" s="20" t="str">
        <f t="shared" si="51"/>
        <v>*</v>
      </c>
      <c r="BS567" s="247" t="str">
        <f t="shared" si="52"/>
        <v/>
      </c>
      <c r="BT567" s="8" t="str">
        <f>IF(BN567="","",SUBSTITUTE(BM567," ","")&amp;SUBSTITUTE(BN567," ",""))</f>
        <v/>
      </c>
    </row>
    <row r="568" spans="1:72">
      <c r="A568" s="49" t="str">
        <f t="shared" si="49"/>
        <v/>
      </c>
      <c r="B568" s="153"/>
      <c r="C568" s="154" t="str">
        <f>IF(BS_CONTROLE[[#This Row],[DATA]]="","",WEEKNUM(BS_CONTROLE[[#This Row],[DATA]]))</f>
        <v/>
      </c>
      <c r="D568" s="155"/>
      <c r="E568" s="237">
        <v>559</v>
      </c>
      <c r="F568" s="140"/>
      <c r="G568" s="175" t="str">
        <f>IF(D568="","*",VLOOKUP(F568,BS_ATIVIDADE[#Data],3,FALSE))</f>
        <v>*</v>
      </c>
      <c r="H568" s="198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3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0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3" t="str">
        <f>IF(AND(BQ568&lt;1,BR568&lt;1),"Produção e Intervalo",IF(BQ568&lt;1,"Intervalo",IF(BR568&lt;1,"Produção","")))</f>
        <v/>
      </c>
      <c r="BQ568" s="13" t="str">
        <f t="shared" si="50"/>
        <v>*</v>
      </c>
      <c r="BR568" s="20" t="str">
        <f t="shared" si="51"/>
        <v>*</v>
      </c>
      <c r="BS568" s="247" t="str">
        <f t="shared" si="52"/>
        <v/>
      </c>
      <c r="BT568" s="8" t="str">
        <f>IF(BN568="","",SUBSTITUTE(BM568," ","")&amp;SUBSTITUTE(BN568," ",""))</f>
        <v/>
      </c>
    </row>
    <row r="569" spans="1:72">
      <c r="A569" s="49" t="str">
        <f t="shared" si="49"/>
        <v/>
      </c>
      <c r="B569" s="153"/>
      <c r="C569" s="154" t="str">
        <f>IF(BS_CONTROLE[[#This Row],[DATA]]="","",WEEKNUM(BS_CONTROLE[[#This Row],[DATA]]))</f>
        <v/>
      </c>
      <c r="D569" s="155"/>
      <c r="E569" s="237">
        <v>560</v>
      </c>
      <c r="F569" s="140"/>
      <c r="G569" s="175" t="str">
        <f>IF(D569="","*",VLOOKUP(F569,BS_ATIVIDADE[#Data],3,FALSE))</f>
        <v>*</v>
      </c>
      <c r="H569" s="198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3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0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3" t="str">
        <f>IF(AND(BQ569&lt;1,BR569&lt;1),"Produção e Intervalo",IF(BQ569&lt;1,"Intervalo",IF(BR569&lt;1,"Produção","")))</f>
        <v/>
      </c>
      <c r="BQ569" s="13" t="str">
        <f t="shared" si="50"/>
        <v>*</v>
      </c>
      <c r="BR569" s="20" t="str">
        <f t="shared" si="51"/>
        <v>*</v>
      </c>
      <c r="BS569" s="247" t="str">
        <f t="shared" si="52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9"/>
        <v/>
      </c>
      <c r="B570" s="153"/>
      <c r="C570" s="154" t="str">
        <f>IF(BS_CONTROLE[[#This Row],[DATA]]="","",WEEKNUM(BS_CONTROLE[[#This Row],[DATA]]))</f>
        <v/>
      </c>
      <c r="D570" s="155"/>
      <c r="E570" s="237">
        <v>561</v>
      </c>
      <c r="F570" s="140"/>
      <c r="G570" s="175" t="str">
        <f>IF(D570="","*",VLOOKUP(F570,BS_ATIVIDADE[#Data],3,FALSE))</f>
        <v>*</v>
      </c>
      <c r="H570" s="198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3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0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3" t="str">
        <f>IF(AND(BQ570&lt;1,BR570&lt;1),"Produção e Intervalo",IF(BQ570&lt;1,"Intervalo",IF(BR570&lt;1,"Produção","")))</f>
        <v/>
      </c>
      <c r="BQ570" s="13" t="str">
        <f t="shared" si="50"/>
        <v>*</v>
      </c>
      <c r="BR570" s="20" t="str">
        <f t="shared" si="51"/>
        <v>*</v>
      </c>
      <c r="BS570" s="247" t="str">
        <f t="shared" si="52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9"/>
        <v/>
      </c>
      <c r="B571" s="153"/>
      <c r="C571" s="154" t="str">
        <f>IF(BS_CONTROLE[[#This Row],[DATA]]="","",WEEKNUM(BS_CONTROLE[[#This Row],[DATA]]))</f>
        <v/>
      </c>
      <c r="D571" s="155"/>
      <c r="E571" s="237">
        <v>562</v>
      </c>
      <c r="F571" s="140"/>
      <c r="G571" s="175" t="str">
        <f>IF(D571="","*",VLOOKUP(F571,BS_ATIVIDADE[#Data],3,FALSE))</f>
        <v>*</v>
      </c>
      <c r="H571" s="198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3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0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3" t="str">
        <f>IF(AND(BQ571&lt;1,BR571&lt;1),"Produção e Intervalo",IF(BQ571&lt;1,"Intervalo",IF(BR571&lt;1,"Produção","")))</f>
        <v/>
      </c>
      <c r="BQ571" s="13" t="str">
        <f t="shared" si="50"/>
        <v>*</v>
      </c>
      <c r="BR571" s="20" t="str">
        <f t="shared" si="51"/>
        <v>*</v>
      </c>
      <c r="BS571" s="247" t="str">
        <f t="shared" si="52"/>
        <v/>
      </c>
      <c r="BT571" s="8" t="str">
        <f>IF(BN571="","",SUBSTITUTE(BM571," ","")&amp;SUBSTITUTE(BN571," ",""))</f>
        <v/>
      </c>
    </row>
    <row r="572" spans="1:72">
      <c r="A572" s="49" t="str">
        <f t="shared" si="49"/>
        <v/>
      </c>
      <c r="B572" s="153"/>
      <c r="C572" s="154" t="str">
        <f>IF(BS_CONTROLE[[#This Row],[DATA]]="","",WEEKNUM(BS_CONTROLE[[#This Row],[DATA]]))</f>
        <v/>
      </c>
      <c r="D572" s="155"/>
      <c r="E572" s="237">
        <v>563</v>
      </c>
      <c r="F572" s="140"/>
      <c r="G572" s="175" t="str">
        <f>IF(D572="","*",VLOOKUP(F572,BS_ATIVIDADE[#Data],3,FALSE))</f>
        <v>*</v>
      </c>
      <c r="H572" s="198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3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0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3" t="str">
        <f>IF(AND(BQ572&lt;1,BR572&lt;1),"Produção e Intervalo",IF(BQ572&lt;1,"Intervalo",IF(BR572&lt;1,"Produção","")))</f>
        <v/>
      </c>
      <c r="BQ572" s="13" t="str">
        <f t="shared" si="50"/>
        <v>*</v>
      </c>
      <c r="BR572" s="20" t="str">
        <f t="shared" si="51"/>
        <v>*</v>
      </c>
      <c r="BS572" s="247" t="str">
        <f t="shared" si="52"/>
        <v/>
      </c>
      <c r="BT572" s="8" t="str">
        <f>IF(BN572="","",SUBSTITUTE(BM572," ","")&amp;SUBSTITUTE(BN572," ",""))</f>
        <v/>
      </c>
    </row>
    <row r="573" spans="1:72">
      <c r="A573" s="49" t="str">
        <f t="shared" si="49"/>
        <v/>
      </c>
      <c r="B573" s="153"/>
      <c r="C573" s="154" t="str">
        <f>IF(BS_CONTROLE[[#This Row],[DATA]]="","",WEEKNUM(BS_CONTROLE[[#This Row],[DATA]]))</f>
        <v/>
      </c>
      <c r="D573" s="155"/>
      <c r="E573" s="237">
        <v>564</v>
      </c>
      <c r="F573" s="140"/>
      <c r="G573" s="175" t="str">
        <f>IF(D573="","*",VLOOKUP(F573,BS_ATIVIDADE[#Data],3,FALSE))</f>
        <v>*</v>
      </c>
      <c r="H573" s="198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3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0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3" t="str">
        <f>IF(AND(BQ573&lt;1,BR573&lt;1),"Produção e Intervalo",IF(BQ573&lt;1,"Intervalo",IF(BR573&lt;1,"Produção","")))</f>
        <v/>
      </c>
      <c r="BQ573" s="13" t="str">
        <f t="shared" si="50"/>
        <v>*</v>
      </c>
      <c r="BR573" s="20" t="str">
        <f t="shared" si="51"/>
        <v>*</v>
      </c>
      <c r="BS573" s="247" t="str">
        <f t="shared" si="52"/>
        <v/>
      </c>
      <c r="BT573" s="8" t="str">
        <f>IF(BN573="","",SUBSTITUTE(BM573," ","")&amp;SUBSTITUTE(BN573," ",""))</f>
        <v/>
      </c>
    </row>
    <row r="574" spans="1:72">
      <c r="A574" s="49" t="str">
        <f t="shared" si="49"/>
        <v/>
      </c>
      <c r="B574" s="153"/>
      <c r="C574" s="154" t="str">
        <f>IF(BS_CONTROLE[[#This Row],[DATA]]="","",WEEKNUM(BS_CONTROLE[[#This Row],[DATA]]))</f>
        <v/>
      </c>
      <c r="D574" s="155"/>
      <c r="E574" s="237">
        <v>565</v>
      </c>
      <c r="F574" s="140"/>
      <c r="G574" s="175" t="str">
        <f>IF(D574="","*",VLOOKUP(F574,BS_ATIVIDADE[#Data],3,FALSE))</f>
        <v>*</v>
      </c>
      <c r="H574" s="198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3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0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3" t="str">
        <f>IF(AND(BQ574&lt;1,BR574&lt;1),"Produção e Intervalo",IF(BQ574&lt;1,"Intervalo",IF(BR574&lt;1,"Produção","")))</f>
        <v/>
      </c>
      <c r="BQ574" s="13" t="str">
        <f t="shared" si="50"/>
        <v>*</v>
      </c>
      <c r="BR574" s="20" t="str">
        <f t="shared" si="51"/>
        <v>*</v>
      </c>
      <c r="BS574" s="247" t="str">
        <f t="shared" si="52"/>
        <v/>
      </c>
      <c r="BT574" s="8" t="str">
        <f>IF(BN574="","",SUBSTITUTE(BM574," ","")&amp;SUBSTITUTE(BN574," ",""))</f>
        <v/>
      </c>
    </row>
    <row r="575" spans="1:72">
      <c r="A575" s="49" t="str">
        <f t="shared" si="49"/>
        <v/>
      </c>
      <c r="B575" s="153"/>
      <c r="C575" s="154" t="str">
        <f>IF(BS_CONTROLE[[#This Row],[DATA]]="","",WEEKNUM(BS_CONTROLE[[#This Row],[DATA]]))</f>
        <v/>
      </c>
      <c r="D575" s="155"/>
      <c r="E575" s="237">
        <v>566</v>
      </c>
      <c r="F575" s="140"/>
      <c r="G575" s="175" t="str">
        <f>IF(D575="","*",VLOOKUP(F575,BS_ATIVIDADE[#Data],3,FALSE))</f>
        <v>*</v>
      </c>
      <c r="H575" s="198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3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0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3" t="str">
        <f>IF(AND(BQ575&lt;1,BR575&lt;1),"Produção e Intervalo",IF(BQ575&lt;1,"Intervalo",IF(BR575&lt;1,"Produção","")))</f>
        <v/>
      </c>
      <c r="BQ575" s="13" t="str">
        <f t="shared" si="50"/>
        <v>*</v>
      </c>
      <c r="BR575" s="20" t="str">
        <f t="shared" si="51"/>
        <v>*</v>
      </c>
      <c r="BS575" s="247" t="str">
        <f t="shared" si="52"/>
        <v/>
      </c>
      <c r="BT575" s="8" t="str">
        <f>IF(BN575="","",SUBSTITUTE(BM575," ","")&amp;SUBSTITUTE(BN575," ",""))</f>
        <v/>
      </c>
    </row>
    <row r="576" spans="1:72">
      <c r="A576" s="49" t="str">
        <f t="shared" si="49"/>
        <v/>
      </c>
      <c r="B576" s="153"/>
      <c r="C576" s="154" t="str">
        <f>IF(BS_CONTROLE[[#This Row],[DATA]]="","",WEEKNUM(BS_CONTROLE[[#This Row],[DATA]]))</f>
        <v/>
      </c>
      <c r="D576" s="155"/>
      <c r="E576" s="237">
        <v>567</v>
      </c>
      <c r="F576" s="140"/>
      <c r="G576" s="175" t="str">
        <f>IF(D576="","*",VLOOKUP(F576,BS_ATIVIDADE[#Data],3,FALSE))</f>
        <v>*</v>
      </c>
      <c r="H576" s="198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3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0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3" t="str">
        <f>IF(AND(BQ576&lt;1,BR576&lt;1),"Produção e Intervalo",IF(BQ576&lt;1,"Intervalo",IF(BR576&lt;1,"Produção","")))</f>
        <v/>
      </c>
      <c r="BQ576" s="13" t="str">
        <f t="shared" si="50"/>
        <v>*</v>
      </c>
      <c r="BR576" s="20" t="str">
        <f t="shared" si="51"/>
        <v>*</v>
      </c>
      <c r="BS576" s="247" t="str">
        <f t="shared" si="52"/>
        <v/>
      </c>
      <c r="BT576" s="8" t="str">
        <f>IF(BN576="","",SUBSTITUTE(BM576," ","")&amp;SUBSTITUTE(BN576," ",""))</f>
        <v/>
      </c>
    </row>
    <row r="577" spans="1:72">
      <c r="A577" s="49" t="str">
        <f t="shared" si="49"/>
        <v/>
      </c>
      <c r="B577" s="153"/>
      <c r="C577" s="154" t="str">
        <f>IF(BS_CONTROLE[[#This Row],[DATA]]="","",WEEKNUM(BS_CONTROLE[[#This Row],[DATA]]))</f>
        <v/>
      </c>
      <c r="D577" s="155"/>
      <c r="E577" s="237">
        <v>568</v>
      </c>
      <c r="F577" s="140"/>
      <c r="G577" s="175" t="str">
        <f>IF(D577="","*",VLOOKUP(F577,BS_ATIVIDADE[#Data],3,FALSE))</f>
        <v>*</v>
      </c>
      <c r="H577" s="198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3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0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3" t="str">
        <f>IF(AND(BQ577&lt;1,BR577&lt;1),"Produção e Intervalo",IF(BQ577&lt;1,"Intervalo",IF(BR577&lt;1,"Produção","")))</f>
        <v/>
      </c>
      <c r="BQ577" s="13" t="str">
        <f t="shared" si="50"/>
        <v>*</v>
      </c>
      <c r="BR577" s="20" t="str">
        <f t="shared" si="51"/>
        <v>*</v>
      </c>
      <c r="BS577" s="247" t="str">
        <f t="shared" si="52"/>
        <v/>
      </c>
      <c r="BT577" s="8" t="str">
        <f>IF(BN577="","",SUBSTITUTE(BM577," ","")&amp;SUBSTITUTE(BN577," ",""))</f>
        <v/>
      </c>
    </row>
    <row r="578" spans="1:72">
      <c r="A578" s="49" t="str">
        <f t="shared" si="49"/>
        <v/>
      </c>
      <c r="B578" s="153"/>
      <c r="C578" s="154" t="str">
        <f>IF(BS_CONTROLE[[#This Row],[DATA]]="","",WEEKNUM(BS_CONTROLE[[#This Row],[DATA]]))</f>
        <v/>
      </c>
      <c r="D578" s="155"/>
      <c r="E578" s="238">
        <v>569</v>
      </c>
      <c r="F578" s="140"/>
      <c r="G578" s="175" t="str">
        <f>IF(D578="","*",VLOOKUP(F578,BS_ATIVIDADE[#Data],3,FALSE))</f>
        <v>*</v>
      </c>
      <c r="H578" s="198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3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0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3" t="str">
        <f>IF(AND(BQ578&lt;1,BR578&lt;1),"Produção e Intervalo",IF(BQ578&lt;1,"Intervalo",IF(BR578&lt;1,"Produção","")))</f>
        <v/>
      </c>
      <c r="BQ578" s="13" t="str">
        <f t="shared" si="50"/>
        <v>*</v>
      </c>
      <c r="BR578" s="20" t="str">
        <f t="shared" si="51"/>
        <v>*</v>
      </c>
      <c r="BS578" s="247" t="str">
        <f t="shared" si="52"/>
        <v/>
      </c>
      <c r="BT578" s="8" t="str">
        <f>IF(BN578="","",SUBSTITUTE(BM578," ","")&amp;SUBSTITUTE(BN578," ",""))</f>
        <v/>
      </c>
    </row>
    <row r="579" spans="1:72">
      <c r="A579" s="49" t="str">
        <f t="shared" si="49"/>
        <v/>
      </c>
      <c r="B579" s="153"/>
      <c r="C579" s="154" t="str">
        <f>IF(BS_CONTROLE[[#This Row],[DATA]]="","",WEEKNUM(BS_CONTROLE[[#This Row],[DATA]]))</f>
        <v/>
      </c>
      <c r="D579" s="155"/>
      <c r="E579" s="237">
        <v>570</v>
      </c>
      <c r="F579" s="140"/>
      <c r="G579" s="175" t="str">
        <f>IF(D579="","*",VLOOKUP(F579,BS_ATIVIDADE[#Data],3,FALSE))</f>
        <v>*</v>
      </c>
      <c r="H579" s="198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3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0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3" t="str">
        <f>IF(AND(BQ579&lt;1,BR579&lt;1),"Produção e Intervalo",IF(BQ579&lt;1,"Intervalo",IF(BR579&lt;1,"Produção","")))</f>
        <v/>
      </c>
      <c r="BQ579" s="13" t="str">
        <f t="shared" si="50"/>
        <v>*</v>
      </c>
      <c r="BR579" s="20" t="str">
        <f t="shared" si="51"/>
        <v>*</v>
      </c>
      <c r="BS579" s="247" t="str">
        <f t="shared" si="52"/>
        <v/>
      </c>
      <c r="BT579" s="8" t="str">
        <f>IF(BN579="","",SUBSTITUTE(BM579," ","")&amp;SUBSTITUTE(BN579," ",""))</f>
        <v/>
      </c>
    </row>
    <row r="580" spans="1:72">
      <c r="A580" s="49" t="str">
        <f t="shared" si="49"/>
        <v/>
      </c>
      <c r="B580" s="153"/>
      <c r="C580" s="154" t="str">
        <f>IF(BS_CONTROLE[[#This Row],[DATA]]="","",WEEKNUM(BS_CONTROLE[[#This Row],[DATA]]))</f>
        <v/>
      </c>
      <c r="D580" s="155"/>
      <c r="E580" s="237">
        <v>571</v>
      </c>
      <c r="F580" s="140"/>
      <c r="G580" s="175" t="str">
        <f>IF(D580="","*",VLOOKUP(F580,BS_ATIVIDADE[#Data],3,FALSE))</f>
        <v>*</v>
      </c>
      <c r="H580" s="198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3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0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3" t="str">
        <f>IF(AND(BQ580&lt;1,BR580&lt;1),"Produção e Intervalo",IF(BQ580&lt;1,"Intervalo",IF(BR580&lt;1,"Produção","")))</f>
        <v/>
      </c>
      <c r="BQ580" s="13" t="str">
        <f t="shared" si="50"/>
        <v>*</v>
      </c>
      <c r="BR580" s="20" t="str">
        <f t="shared" si="51"/>
        <v>*</v>
      </c>
      <c r="BS580" s="247" t="str">
        <f t="shared" si="52"/>
        <v/>
      </c>
      <c r="BT580" s="8" t="str">
        <f>IF(BN580="","",SUBSTITUTE(BM580," ","")&amp;SUBSTITUTE(BN580," ",""))</f>
        <v/>
      </c>
    </row>
    <row r="581" spans="1:72">
      <c r="A581" s="49" t="str">
        <f t="shared" si="49"/>
        <v/>
      </c>
      <c r="B581" s="153"/>
      <c r="C581" s="154" t="str">
        <f>IF(BS_CONTROLE[[#This Row],[DATA]]="","",WEEKNUM(BS_CONTROLE[[#This Row],[DATA]]))</f>
        <v/>
      </c>
      <c r="D581" s="155"/>
      <c r="E581" s="237">
        <v>572</v>
      </c>
      <c r="F581" s="140"/>
      <c r="G581" s="175" t="str">
        <f>IF(D581="","*",VLOOKUP(F581,BS_ATIVIDADE[#Data],3,FALSE))</f>
        <v>*</v>
      </c>
      <c r="H581" s="198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3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0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3" t="str">
        <f>IF(AND(BQ581&lt;1,BR581&lt;1),"Produção e Intervalo",IF(BQ581&lt;1,"Intervalo",IF(BR581&lt;1,"Produção","")))</f>
        <v/>
      </c>
      <c r="BQ581" s="13" t="str">
        <f t="shared" si="50"/>
        <v>*</v>
      </c>
      <c r="BR581" s="20" t="str">
        <f t="shared" si="51"/>
        <v>*</v>
      </c>
      <c r="BS581" s="247" t="str">
        <f t="shared" si="52"/>
        <v/>
      </c>
      <c r="BT581" s="8" t="str">
        <f>IF(BN581="","",SUBSTITUTE(BM581," ","")&amp;SUBSTITUTE(BN581," ",""))</f>
        <v/>
      </c>
    </row>
    <row r="582" spans="1:72">
      <c r="A582" s="49" t="str">
        <f t="shared" si="49"/>
        <v/>
      </c>
      <c r="B582" s="153"/>
      <c r="C582" s="154" t="str">
        <f>IF(BS_CONTROLE[[#This Row],[DATA]]="","",WEEKNUM(BS_CONTROLE[[#This Row],[DATA]]))</f>
        <v/>
      </c>
      <c r="D582" s="155"/>
      <c r="E582" s="237">
        <v>573</v>
      </c>
      <c r="F582" s="140"/>
      <c r="G582" s="175" t="str">
        <f>IF(D582="","*",VLOOKUP(F582,BS_ATIVIDADE[#Data],3,FALSE))</f>
        <v>*</v>
      </c>
      <c r="H582" s="198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3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0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3" t="str">
        <f>IF(AND(BQ582&lt;1,BR582&lt;1),"Produção e Intervalo",IF(BQ582&lt;1,"Intervalo",IF(BR582&lt;1,"Produção","")))</f>
        <v/>
      </c>
      <c r="BQ582" s="13" t="str">
        <f t="shared" si="50"/>
        <v>*</v>
      </c>
      <c r="BR582" s="20" t="str">
        <f t="shared" si="51"/>
        <v>*</v>
      </c>
      <c r="BS582" s="247" t="str">
        <f t="shared" si="52"/>
        <v/>
      </c>
      <c r="BT582" s="8" t="str">
        <f>IF(BN582="","",SUBSTITUTE(BM582," ","")&amp;SUBSTITUTE(BN582," ",""))</f>
        <v/>
      </c>
    </row>
    <row r="583" spans="1:72">
      <c r="A583" s="49" t="str">
        <f t="shared" si="49"/>
        <v/>
      </c>
      <c r="B583" s="153"/>
      <c r="C583" s="154" t="str">
        <f>IF(BS_CONTROLE[[#This Row],[DATA]]="","",WEEKNUM(BS_CONTROLE[[#This Row],[DATA]]))</f>
        <v/>
      </c>
      <c r="D583" s="155"/>
      <c r="E583" s="237">
        <v>574</v>
      </c>
      <c r="F583" s="140"/>
      <c r="G583" s="175" t="str">
        <f>IF(D583="","*",VLOOKUP(F583,BS_ATIVIDADE[#Data],3,FALSE))</f>
        <v>*</v>
      </c>
      <c r="H583" s="198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3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0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3" t="str">
        <f>IF(AND(BQ583&lt;1,BR583&lt;1),"Produção e Intervalo",IF(BQ583&lt;1,"Intervalo",IF(BR583&lt;1,"Produção","")))</f>
        <v/>
      </c>
      <c r="BQ583" s="13" t="str">
        <f t="shared" si="50"/>
        <v>*</v>
      </c>
      <c r="BR583" s="20" t="str">
        <f t="shared" si="51"/>
        <v>*</v>
      </c>
      <c r="BS583" s="247" t="str">
        <f t="shared" si="52"/>
        <v/>
      </c>
      <c r="BT583" s="8" t="str">
        <f>IF(BN583="","",SUBSTITUTE(BM583," ","")&amp;SUBSTITUTE(BN583," ",""))</f>
        <v/>
      </c>
    </row>
    <row r="584" spans="1:72">
      <c r="A584" s="49" t="str">
        <f t="shared" si="49"/>
        <v/>
      </c>
      <c r="B584" s="153"/>
      <c r="C584" s="154" t="str">
        <f>IF(BS_CONTROLE[[#This Row],[DATA]]="","",WEEKNUM(BS_CONTROLE[[#This Row],[DATA]]))</f>
        <v/>
      </c>
      <c r="D584" s="155"/>
      <c r="E584" s="237">
        <v>575</v>
      </c>
      <c r="F584" s="140"/>
      <c r="G584" s="175" t="str">
        <f>IF(D584="","*",VLOOKUP(F584,BS_ATIVIDADE[#Data],3,FALSE))</f>
        <v>*</v>
      </c>
      <c r="H584" s="198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3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0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3" t="str">
        <f>IF(AND(BQ584&lt;1,BR584&lt;1),"Produção e Intervalo",IF(BQ584&lt;1,"Intervalo",IF(BR584&lt;1,"Produção","")))</f>
        <v/>
      </c>
      <c r="BQ584" s="13" t="str">
        <f t="shared" si="50"/>
        <v>*</v>
      </c>
      <c r="BR584" s="20" t="str">
        <f t="shared" si="51"/>
        <v>*</v>
      </c>
      <c r="BS584" s="247" t="str">
        <f t="shared" si="52"/>
        <v/>
      </c>
      <c r="BT584" s="8" t="str">
        <f>IF(BN584="","",SUBSTITUTE(BM584," ","")&amp;SUBSTITUTE(BN584," ",""))</f>
        <v/>
      </c>
    </row>
    <row r="585" spans="1:72">
      <c r="A585" s="49" t="str">
        <f t="shared" si="49"/>
        <v/>
      </c>
      <c r="B585" s="153"/>
      <c r="C585" s="154" t="str">
        <f>IF(BS_CONTROLE[[#This Row],[DATA]]="","",WEEKNUM(BS_CONTROLE[[#This Row],[DATA]]))</f>
        <v/>
      </c>
      <c r="D585" s="155"/>
      <c r="E585" s="237">
        <v>576</v>
      </c>
      <c r="F585" s="140"/>
      <c r="G585" s="175" t="str">
        <f>IF(D585="","*",VLOOKUP(F585,BS_ATIVIDADE[#Data],3,FALSE))</f>
        <v>*</v>
      </c>
      <c r="H585" s="198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3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0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3" t="str">
        <f>IF(AND(BQ585&lt;1,BR585&lt;1),"Produção e Intervalo",IF(BQ585&lt;1,"Intervalo",IF(BR585&lt;1,"Produção","")))</f>
        <v/>
      </c>
      <c r="BQ585" s="13" t="str">
        <f t="shared" si="50"/>
        <v>*</v>
      </c>
      <c r="BR585" s="20" t="str">
        <f t="shared" si="51"/>
        <v>*</v>
      </c>
      <c r="BS585" s="247" t="str">
        <f t="shared" si="52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4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7">
        <v>577</v>
      </c>
      <c r="F586" s="140"/>
      <c r="G586" s="175" t="str">
        <f>IF(D586="","*",VLOOKUP(F586,BS_ATIVIDADE[#Data],3,FALSE))</f>
        <v>*</v>
      </c>
      <c r="H586" s="198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3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0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3" t="str">
        <f>IF(AND(BQ586&lt;1,BR586&lt;1),"Produção e Intervalo",IF(BQ586&lt;1,"Intervalo",IF(BR586&lt;1,"Produção","")))</f>
        <v/>
      </c>
      <c r="BQ586" s="13" t="str">
        <f t="shared" ref="BQ586:BQ649" si="55">IF(OR(B586="",F586=""),"*",AY586/P586)</f>
        <v>*</v>
      </c>
      <c r="BR586" s="20" t="str">
        <f t="shared" ref="BR586:BR649" si="56">IF(OR(B586="",F586=""),"*",BA586/Q586)</f>
        <v>*</v>
      </c>
      <c r="BS586" s="247" t="str">
        <f t="shared" ref="BS586:BS649" si="57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4"/>
        <v/>
      </c>
      <c r="B587" s="153"/>
      <c r="C587" s="154" t="str">
        <f>IF(BS_CONTROLE[[#This Row],[DATA]]="","",WEEKNUM(BS_CONTROLE[[#This Row],[DATA]]))</f>
        <v/>
      </c>
      <c r="D587" s="155"/>
      <c r="E587" s="237">
        <v>578</v>
      </c>
      <c r="F587" s="140"/>
      <c r="G587" s="175" t="str">
        <f>IF(D587="","*",VLOOKUP(F587,BS_ATIVIDADE[#Data],3,FALSE))</f>
        <v>*</v>
      </c>
      <c r="H587" s="198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3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0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3" t="str">
        <f>IF(AND(BQ587&lt;1,BR587&lt;1),"Produção e Intervalo",IF(BQ587&lt;1,"Intervalo",IF(BR587&lt;1,"Produção","")))</f>
        <v/>
      </c>
      <c r="BQ587" s="13" t="str">
        <f t="shared" si="55"/>
        <v>*</v>
      </c>
      <c r="BR587" s="20" t="str">
        <f t="shared" si="56"/>
        <v>*</v>
      </c>
      <c r="BS587" s="247" t="str">
        <f t="shared" si="57"/>
        <v/>
      </c>
      <c r="BT587" s="8" t="str">
        <f>IF(BN587="","",SUBSTITUTE(BM587," ","")&amp;SUBSTITUTE(BN587," ",""))</f>
        <v/>
      </c>
    </row>
    <row r="588" spans="1:72">
      <c r="A588" s="49" t="str">
        <f t="shared" si="54"/>
        <v/>
      </c>
      <c r="B588" s="153"/>
      <c r="C588" s="154" t="str">
        <f>IF(BS_CONTROLE[[#This Row],[DATA]]="","",WEEKNUM(BS_CONTROLE[[#This Row],[DATA]]))</f>
        <v/>
      </c>
      <c r="D588" s="155"/>
      <c r="E588" s="237">
        <v>579</v>
      </c>
      <c r="F588" s="140"/>
      <c r="G588" s="175" t="str">
        <f>IF(D588="","*",VLOOKUP(F588,BS_ATIVIDADE[#Data],3,FALSE))</f>
        <v>*</v>
      </c>
      <c r="H588" s="198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3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0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3" t="str">
        <f>IF(AND(BQ588&lt;1,BR588&lt;1),"Produção e Intervalo",IF(BQ588&lt;1,"Intervalo",IF(BR588&lt;1,"Produção","")))</f>
        <v/>
      </c>
      <c r="BQ588" s="13" t="str">
        <f t="shared" si="55"/>
        <v>*</v>
      </c>
      <c r="BR588" s="20" t="str">
        <f t="shared" si="56"/>
        <v>*</v>
      </c>
      <c r="BS588" s="247" t="str">
        <f t="shared" si="57"/>
        <v/>
      </c>
      <c r="BT588" s="8" t="str">
        <f>IF(BN588="","",SUBSTITUTE(BM588," ","")&amp;SUBSTITUTE(BN588," ",""))</f>
        <v/>
      </c>
    </row>
    <row r="589" spans="1:72">
      <c r="A589" s="49" t="str">
        <f t="shared" si="54"/>
        <v/>
      </c>
      <c r="B589" s="153"/>
      <c r="C589" s="154" t="str">
        <f>IF(BS_CONTROLE[[#This Row],[DATA]]="","",WEEKNUM(BS_CONTROLE[[#This Row],[DATA]]))</f>
        <v/>
      </c>
      <c r="D589" s="155"/>
      <c r="E589" s="237">
        <v>580</v>
      </c>
      <c r="F589" s="140"/>
      <c r="G589" s="175" t="str">
        <f>IF(D589="","*",VLOOKUP(F589,BS_ATIVIDADE[#Data],3,FALSE))</f>
        <v>*</v>
      </c>
      <c r="H589" s="198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3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0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3" t="str">
        <f>IF(AND(BQ589&lt;1,BR589&lt;1),"Produção e Intervalo",IF(BQ589&lt;1,"Intervalo",IF(BR589&lt;1,"Produção","")))</f>
        <v/>
      </c>
      <c r="BQ589" s="13" t="str">
        <f t="shared" si="55"/>
        <v>*</v>
      </c>
      <c r="BR589" s="20" t="str">
        <f t="shared" si="56"/>
        <v>*</v>
      </c>
      <c r="BS589" s="247" t="str">
        <f t="shared" si="57"/>
        <v/>
      </c>
      <c r="BT589" s="8" t="str">
        <f>IF(BN589="","",SUBSTITUTE(BM589," ","")&amp;SUBSTITUTE(BN589," ",""))</f>
        <v/>
      </c>
    </row>
    <row r="590" spans="1:72">
      <c r="A590" s="49" t="str">
        <f t="shared" si="54"/>
        <v/>
      </c>
      <c r="B590" s="153"/>
      <c r="C590" s="154" t="str">
        <f>IF(BS_CONTROLE[[#This Row],[DATA]]="","",WEEKNUM(BS_CONTROLE[[#This Row],[DATA]]))</f>
        <v/>
      </c>
      <c r="D590" s="155"/>
      <c r="E590" s="238">
        <v>581</v>
      </c>
      <c r="F590" s="140"/>
      <c r="G590" s="175" t="str">
        <f>IF(D590="","*",VLOOKUP(F590,BS_ATIVIDADE[#Data],3,FALSE))</f>
        <v>*</v>
      </c>
      <c r="H590" s="198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3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0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3" t="str">
        <f>IF(AND(BQ590&lt;1,BR590&lt;1),"Produção e Intervalo",IF(BQ590&lt;1,"Intervalo",IF(BR590&lt;1,"Produção","")))</f>
        <v/>
      </c>
      <c r="BQ590" s="13" t="str">
        <f t="shared" si="55"/>
        <v>*</v>
      </c>
      <c r="BR590" s="20" t="str">
        <f t="shared" si="56"/>
        <v>*</v>
      </c>
      <c r="BS590" s="247" t="str">
        <f t="shared" si="57"/>
        <v/>
      </c>
      <c r="BT590" s="8" t="str">
        <f>IF(BN590="","",SUBSTITUTE(BM590," ","")&amp;SUBSTITUTE(BN590," ",""))</f>
        <v/>
      </c>
    </row>
    <row r="591" spans="1:72">
      <c r="A591" s="49" t="str">
        <f t="shared" si="54"/>
        <v/>
      </c>
      <c r="B591" s="153"/>
      <c r="C591" s="154" t="str">
        <f>IF(BS_CONTROLE[[#This Row],[DATA]]="","",WEEKNUM(BS_CONTROLE[[#This Row],[DATA]]))</f>
        <v/>
      </c>
      <c r="D591" s="155"/>
      <c r="E591" s="237">
        <v>582</v>
      </c>
      <c r="F591" s="140"/>
      <c r="G591" s="175" t="str">
        <f>IF(D591="","*",VLOOKUP(F591,BS_ATIVIDADE[#Data],3,FALSE))</f>
        <v>*</v>
      </c>
      <c r="H591" s="198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8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0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3" t="str">
        <f>IF(AND(BQ591&lt;1,BR591&lt;1),"Produção e Intervalo",IF(BQ591&lt;1,"Intervalo",IF(BR591&lt;1,"Produção","")))</f>
        <v/>
      </c>
      <c r="BQ591" s="13" t="str">
        <f t="shared" si="55"/>
        <v>*</v>
      </c>
      <c r="BR591" s="20" t="str">
        <f t="shared" si="56"/>
        <v>*</v>
      </c>
      <c r="BS591" s="247" t="str">
        <f t="shared" si="57"/>
        <v/>
      </c>
      <c r="BT591" s="8" t="str">
        <f>IF(BN591="","",SUBSTITUTE(BM591," ","")&amp;SUBSTITUTE(BN591," ",""))</f>
        <v/>
      </c>
    </row>
    <row r="592" spans="1:72">
      <c r="A592" s="49" t="str">
        <f t="shared" si="54"/>
        <v/>
      </c>
      <c r="B592" s="153"/>
      <c r="C592" s="154" t="str">
        <f>IF(BS_CONTROLE[[#This Row],[DATA]]="","",WEEKNUM(BS_CONTROLE[[#This Row],[DATA]]))</f>
        <v/>
      </c>
      <c r="D592" s="155"/>
      <c r="E592" s="237">
        <v>583</v>
      </c>
      <c r="F592" s="140"/>
      <c r="G592" s="175" t="str">
        <f>IF(D592="","*",VLOOKUP(F592,BS_ATIVIDADE[#Data],3,FALSE))</f>
        <v>*</v>
      </c>
      <c r="H592" s="198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8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0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3" t="str">
        <f>IF(AND(BQ592&lt;1,BR592&lt;1),"Produção e Intervalo",IF(BQ592&lt;1,"Intervalo",IF(BR592&lt;1,"Produção","")))</f>
        <v/>
      </c>
      <c r="BQ592" s="13" t="str">
        <f t="shared" si="55"/>
        <v>*</v>
      </c>
      <c r="BR592" s="20" t="str">
        <f t="shared" si="56"/>
        <v>*</v>
      </c>
      <c r="BS592" s="247" t="str">
        <f t="shared" si="57"/>
        <v/>
      </c>
      <c r="BT592" s="8" t="str">
        <f>IF(BN592="","",SUBSTITUTE(BM592," ","")&amp;SUBSTITUTE(BN592," ",""))</f>
        <v/>
      </c>
    </row>
    <row r="593" spans="1:72">
      <c r="A593" s="49" t="str">
        <f t="shared" si="54"/>
        <v/>
      </c>
      <c r="B593" s="153"/>
      <c r="C593" s="154" t="str">
        <f>IF(BS_CONTROLE[[#This Row],[DATA]]="","",WEEKNUM(BS_CONTROLE[[#This Row],[DATA]]))</f>
        <v/>
      </c>
      <c r="D593" s="155"/>
      <c r="E593" s="237">
        <v>584</v>
      </c>
      <c r="F593" s="140"/>
      <c r="G593" s="175" t="str">
        <f>IF(D593="","*",VLOOKUP(F593,BS_ATIVIDADE[#Data],3,FALSE))</f>
        <v>*</v>
      </c>
      <c r="H593" s="198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8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0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3" t="str">
        <f>IF(AND(BQ593&lt;1,BR593&lt;1),"Produção e Intervalo",IF(BQ593&lt;1,"Intervalo",IF(BR593&lt;1,"Produção","")))</f>
        <v/>
      </c>
      <c r="BQ593" s="13" t="str">
        <f t="shared" si="55"/>
        <v>*</v>
      </c>
      <c r="BR593" s="20" t="str">
        <f t="shared" si="56"/>
        <v>*</v>
      </c>
      <c r="BS593" s="247" t="str">
        <f t="shared" si="57"/>
        <v/>
      </c>
      <c r="BT593" s="8" t="str">
        <f>IF(BN593="","",SUBSTITUTE(BM593," ","")&amp;SUBSTITUTE(BN593," ",""))</f>
        <v/>
      </c>
    </row>
    <row r="594" spans="1:72">
      <c r="A594" s="49" t="str">
        <f t="shared" si="54"/>
        <v/>
      </c>
      <c r="B594" s="153"/>
      <c r="C594" s="154" t="str">
        <f>IF(BS_CONTROLE[[#This Row],[DATA]]="","",WEEKNUM(BS_CONTROLE[[#This Row],[DATA]]))</f>
        <v/>
      </c>
      <c r="D594" s="155"/>
      <c r="E594" s="237">
        <v>585</v>
      </c>
      <c r="F594" s="140"/>
      <c r="G594" s="175" t="str">
        <f>IF(D594="","*",VLOOKUP(F594,BS_ATIVIDADE[#Data],3,FALSE))</f>
        <v>*</v>
      </c>
      <c r="H594" s="198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8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0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3" t="str">
        <f>IF(AND(BQ594&lt;1,BR594&lt;1),"Produção e Intervalo",IF(BQ594&lt;1,"Intervalo",IF(BR594&lt;1,"Produção","")))</f>
        <v/>
      </c>
      <c r="BQ594" s="13" t="str">
        <f t="shared" si="55"/>
        <v>*</v>
      </c>
      <c r="BR594" s="20" t="str">
        <f t="shared" si="56"/>
        <v>*</v>
      </c>
      <c r="BS594" s="247" t="str">
        <f t="shared" si="57"/>
        <v/>
      </c>
      <c r="BT594" s="8" t="str">
        <f>IF(BN594="","",SUBSTITUTE(BM594," ","")&amp;SUBSTITUTE(BN594," ",""))</f>
        <v/>
      </c>
    </row>
    <row r="595" spans="1:72">
      <c r="A595" s="49" t="str">
        <f t="shared" si="54"/>
        <v/>
      </c>
      <c r="B595" s="153"/>
      <c r="C595" s="154" t="str">
        <f>IF(BS_CONTROLE[[#This Row],[DATA]]="","",WEEKNUM(BS_CONTROLE[[#This Row],[DATA]]))</f>
        <v/>
      </c>
      <c r="D595" s="155"/>
      <c r="E595" s="237">
        <v>586</v>
      </c>
      <c r="F595" s="140"/>
      <c r="G595" s="175" t="str">
        <f>IF(D595="","*",VLOOKUP(F595,BS_ATIVIDADE[#Data],3,FALSE))</f>
        <v>*</v>
      </c>
      <c r="H595" s="198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8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0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3" t="str">
        <f>IF(AND(BQ595&lt;1,BR595&lt;1),"Produção e Intervalo",IF(BQ595&lt;1,"Intervalo",IF(BR595&lt;1,"Produção","")))</f>
        <v/>
      </c>
      <c r="BQ595" s="13" t="str">
        <f t="shared" si="55"/>
        <v>*</v>
      </c>
      <c r="BR595" s="20" t="str">
        <f t="shared" si="56"/>
        <v>*</v>
      </c>
      <c r="BS595" s="247" t="str">
        <f t="shared" si="57"/>
        <v/>
      </c>
      <c r="BT595" s="8" t="str">
        <f>IF(BN595="","",SUBSTITUTE(BM595," ","")&amp;SUBSTITUTE(BN595," ",""))</f>
        <v/>
      </c>
    </row>
    <row r="596" spans="1:72">
      <c r="A596" s="49" t="str">
        <f t="shared" si="54"/>
        <v/>
      </c>
      <c r="B596" s="153"/>
      <c r="C596" s="154" t="str">
        <f>IF(BS_CONTROLE[[#This Row],[DATA]]="","",WEEKNUM(BS_CONTROLE[[#This Row],[DATA]]))</f>
        <v/>
      </c>
      <c r="D596" s="155"/>
      <c r="E596" s="237">
        <v>587</v>
      </c>
      <c r="F596" s="140"/>
      <c r="G596" s="175" t="str">
        <f>IF(D596="","*",VLOOKUP(F596,BS_ATIVIDADE[#Data],3,FALSE))</f>
        <v>*</v>
      </c>
      <c r="H596" s="198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8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0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3" t="str">
        <f>IF(AND(BQ596&lt;1,BR596&lt;1),"Produção e Intervalo",IF(BQ596&lt;1,"Intervalo",IF(BR596&lt;1,"Produção","")))</f>
        <v/>
      </c>
      <c r="BQ596" s="13" t="str">
        <f t="shared" si="55"/>
        <v>*</v>
      </c>
      <c r="BR596" s="20" t="str">
        <f t="shared" si="56"/>
        <v>*</v>
      </c>
      <c r="BS596" s="247" t="str">
        <f t="shared" si="57"/>
        <v/>
      </c>
      <c r="BT596" s="8" t="str">
        <f>IF(BN596="","",SUBSTITUTE(BM596," ","")&amp;SUBSTITUTE(BN596," ",""))</f>
        <v/>
      </c>
    </row>
    <row r="597" spans="1:72">
      <c r="A597" s="49" t="str">
        <f t="shared" si="54"/>
        <v/>
      </c>
      <c r="B597" s="153"/>
      <c r="C597" s="154" t="str">
        <f>IF(BS_CONTROLE[[#This Row],[DATA]]="","",WEEKNUM(BS_CONTROLE[[#This Row],[DATA]]))</f>
        <v/>
      </c>
      <c r="D597" s="155"/>
      <c r="E597" s="237">
        <v>588</v>
      </c>
      <c r="F597" s="140"/>
      <c r="G597" s="175" t="str">
        <f>IF(D597="","*",VLOOKUP(F597,BS_ATIVIDADE[#Data],3,FALSE))</f>
        <v>*</v>
      </c>
      <c r="H597" s="198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8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0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3" t="str">
        <f>IF(AND(BQ597&lt;1,BR597&lt;1),"Produção e Intervalo",IF(BQ597&lt;1,"Intervalo",IF(BR597&lt;1,"Produção","")))</f>
        <v/>
      </c>
      <c r="BQ597" s="13" t="str">
        <f t="shared" si="55"/>
        <v>*</v>
      </c>
      <c r="BR597" s="20" t="str">
        <f t="shared" si="56"/>
        <v>*</v>
      </c>
      <c r="BS597" s="247" t="str">
        <f t="shared" si="57"/>
        <v/>
      </c>
      <c r="BT597" s="8" t="str">
        <f>IF(BN597="","",SUBSTITUTE(BM597," ","")&amp;SUBSTITUTE(BN597," ",""))</f>
        <v/>
      </c>
    </row>
    <row r="598" spans="1:72">
      <c r="A598" s="49" t="str">
        <f t="shared" si="54"/>
        <v/>
      </c>
      <c r="B598" s="153"/>
      <c r="C598" s="154" t="str">
        <f>IF(BS_CONTROLE[[#This Row],[DATA]]="","",WEEKNUM(BS_CONTROLE[[#This Row],[DATA]]))</f>
        <v/>
      </c>
      <c r="D598" s="155"/>
      <c r="E598" s="237">
        <v>589</v>
      </c>
      <c r="F598" s="140"/>
      <c r="G598" s="175" t="str">
        <f>IF(D598="","*",VLOOKUP(F598,BS_ATIVIDADE[#Data],3,FALSE))</f>
        <v>*</v>
      </c>
      <c r="H598" s="198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8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0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3" t="str">
        <f>IF(AND(BQ598&lt;1,BR598&lt;1),"Produção e Intervalo",IF(BQ598&lt;1,"Intervalo",IF(BR598&lt;1,"Produção","")))</f>
        <v/>
      </c>
      <c r="BQ598" s="13" t="str">
        <f t="shared" si="55"/>
        <v>*</v>
      </c>
      <c r="BR598" s="20" t="str">
        <f t="shared" si="56"/>
        <v>*</v>
      </c>
      <c r="BS598" s="247" t="str">
        <f t="shared" si="57"/>
        <v/>
      </c>
      <c r="BT598" s="8" t="str">
        <f>IF(BN598="","",SUBSTITUTE(BM598," ","")&amp;SUBSTITUTE(BN598," ",""))</f>
        <v/>
      </c>
    </row>
    <row r="599" spans="1:72">
      <c r="A599" s="49" t="str">
        <f t="shared" si="54"/>
        <v/>
      </c>
      <c r="B599" s="153"/>
      <c r="C599" s="154" t="str">
        <f>IF(BS_CONTROLE[[#This Row],[DATA]]="","",WEEKNUM(BS_CONTROLE[[#This Row],[DATA]]))</f>
        <v/>
      </c>
      <c r="D599" s="155"/>
      <c r="E599" s="237">
        <v>590</v>
      </c>
      <c r="F599" s="140"/>
      <c r="G599" s="175" t="str">
        <f>IF(D599="","*",VLOOKUP(F599,BS_ATIVIDADE[#Data],3,FALSE))</f>
        <v>*</v>
      </c>
      <c r="H599" s="198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8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0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3" t="str">
        <f>IF(AND(BQ599&lt;1,BR599&lt;1),"Produção e Intervalo",IF(BQ599&lt;1,"Intervalo",IF(BR599&lt;1,"Produção","")))</f>
        <v/>
      </c>
      <c r="BQ599" s="13" t="str">
        <f t="shared" si="55"/>
        <v>*</v>
      </c>
      <c r="BR599" s="20" t="str">
        <f t="shared" si="56"/>
        <v>*</v>
      </c>
      <c r="BS599" s="247" t="str">
        <f t="shared" si="57"/>
        <v/>
      </c>
      <c r="BT599" s="8" t="str">
        <f>IF(BN599="","",SUBSTITUTE(BM599," ","")&amp;SUBSTITUTE(BN599," ",""))</f>
        <v/>
      </c>
    </row>
    <row r="600" spans="1:72">
      <c r="A600" s="49" t="str">
        <f t="shared" si="54"/>
        <v/>
      </c>
      <c r="B600" s="153"/>
      <c r="C600" s="154" t="str">
        <f>IF(BS_CONTROLE[[#This Row],[DATA]]="","",WEEKNUM(BS_CONTROLE[[#This Row],[DATA]]))</f>
        <v/>
      </c>
      <c r="D600" s="155"/>
      <c r="E600" s="237">
        <v>591</v>
      </c>
      <c r="F600" s="140"/>
      <c r="G600" s="175" t="str">
        <f>IF(D600="","*",VLOOKUP(F600,BS_ATIVIDADE[#Data],3,FALSE))</f>
        <v>*</v>
      </c>
      <c r="H600" s="198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8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0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3" t="str">
        <f>IF(AND(BQ600&lt;1,BR600&lt;1),"Produção e Intervalo",IF(BQ600&lt;1,"Intervalo",IF(BR600&lt;1,"Produção","")))</f>
        <v/>
      </c>
      <c r="BQ600" s="13" t="str">
        <f t="shared" si="55"/>
        <v>*</v>
      </c>
      <c r="BR600" s="20" t="str">
        <f t="shared" si="56"/>
        <v>*</v>
      </c>
      <c r="BS600" s="247" t="str">
        <f t="shared" si="57"/>
        <v/>
      </c>
      <c r="BT600" s="8" t="str">
        <f>IF(BN600="","",SUBSTITUTE(BM600," ","")&amp;SUBSTITUTE(BN600," ",""))</f>
        <v/>
      </c>
    </row>
    <row r="601" spans="1:72">
      <c r="A601" s="49" t="str">
        <f t="shared" si="54"/>
        <v/>
      </c>
      <c r="B601" s="153"/>
      <c r="C601" s="154" t="str">
        <f>IF(BS_CONTROLE[[#This Row],[DATA]]="","",WEEKNUM(BS_CONTROLE[[#This Row],[DATA]]))</f>
        <v/>
      </c>
      <c r="D601" s="155"/>
      <c r="E601" s="237">
        <v>592</v>
      </c>
      <c r="F601" s="140"/>
      <c r="G601" s="175" t="str">
        <f>IF(D601="","*",VLOOKUP(F601,BS_ATIVIDADE[#Data],3,FALSE))</f>
        <v>*</v>
      </c>
      <c r="H601" s="198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8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0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3" t="str">
        <f>IF(AND(BQ601&lt;1,BR601&lt;1),"Produção e Intervalo",IF(BQ601&lt;1,"Intervalo",IF(BR601&lt;1,"Produção","")))</f>
        <v/>
      </c>
      <c r="BQ601" s="13" t="str">
        <f t="shared" si="55"/>
        <v>*</v>
      </c>
      <c r="BR601" s="20" t="str">
        <f t="shared" si="56"/>
        <v>*</v>
      </c>
      <c r="BS601" s="247" t="str">
        <f t="shared" si="57"/>
        <v/>
      </c>
      <c r="BT601" s="8" t="str">
        <f>IF(BN601="","",SUBSTITUTE(BM601," ","")&amp;SUBSTITUTE(BN601," ",""))</f>
        <v/>
      </c>
    </row>
    <row r="602" spans="1:72">
      <c r="A602" s="49" t="str">
        <f t="shared" si="54"/>
        <v/>
      </c>
      <c r="B602" s="153"/>
      <c r="C602" s="154" t="str">
        <f>IF(BS_CONTROLE[[#This Row],[DATA]]="","",WEEKNUM(BS_CONTROLE[[#This Row],[DATA]]))</f>
        <v/>
      </c>
      <c r="D602" s="155"/>
      <c r="E602" s="238">
        <v>593</v>
      </c>
      <c r="F602" s="140"/>
      <c r="G602" s="175" t="str">
        <f>IF(D602="","*",VLOOKUP(F602,BS_ATIVIDADE[#Data],3,FALSE))</f>
        <v>*</v>
      </c>
      <c r="H602" s="198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8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0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3" t="str">
        <f>IF(AND(BQ602&lt;1,BR602&lt;1),"Produção e Intervalo",IF(BQ602&lt;1,"Intervalo",IF(BR602&lt;1,"Produção","")))</f>
        <v/>
      </c>
      <c r="BQ602" s="13" t="str">
        <f t="shared" si="55"/>
        <v>*</v>
      </c>
      <c r="BR602" s="20" t="str">
        <f t="shared" si="56"/>
        <v>*</v>
      </c>
      <c r="BS602" s="247" t="str">
        <f t="shared" si="57"/>
        <v/>
      </c>
      <c r="BT602" s="8" t="str">
        <f>IF(BN602="","",SUBSTITUTE(BM602," ","")&amp;SUBSTITUTE(BN602," ",""))</f>
        <v/>
      </c>
    </row>
    <row r="603" spans="1:72">
      <c r="A603" s="49" t="str">
        <f t="shared" si="54"/>
        <v/>
      </c>
      <c r="B603" s="153"/>
      <c r="C603" s="154" t="str">
        <f>IF(BS_CONTROLE[[#This Row],[DATA]]="","",WEEKNUM(BS_CONTROLE[[#This Row],[DATA]]))</f>
        <v/>
      </c>
      <c r="D603" s="155"/>
      <c r="E603" s="237">
        <v>594</v>
      </c>
      <c r="F603" s="140"/>
      <c r="G603" s="175" t="str">
        <f>IF(D603="","*",VLOOKUP(F603,BS_ATIVIDADE[#Data],3,FALSE))</f>
        <v>*</v>
      </c>
      <c r="H603" s="198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8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0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3" t="str">
        <f>IF(AND(BQ603&lt;1,BR603&lt;1),"Produção e Intervalo",IF(BQ603&lt;1,"Intervalo",IF(BR603&lt;1,"Produção","")))</f>
        <v/>
      </c>
      <c r="BQ603" s="13" t="str">
        <f t="shared" si="55"/>
        <v>*</v>
      </c>
      <c r="BR603" s="20" t="str">
        <f t="shared" si="56"/>
        <v>*</v>
      </c>
      <c r="BS603" s="247" t="str">
        <f t="shared" si="57"/>
        <v/>
      </c>
      <c r="BT603" s="8" t="str">
        <f>IF(BN603="","",SUBSTITUTE(BM603," ","")&amp;SUBSTITUTE(BN603," ",""))</f>
        <v/>
      </c>
    </row>
    <row r="604" spans="1:72">
      <c r="A604" s="49" t="str">
        <f t="shared" si="54"/>
        <v/>
      </c>
      <c r="B604" s="153"/>
      <c r="C604" s="154" t="str">
        <f>IF(BS_CONTROLE[[#This Row],[DATA]]="","",WEEKNUM(BS_CONTROLE[[#This Row],[DATA]]))</f>
        <v/>
      </c>
      <c r="D604" s="155"/>
      <c r="E604" s="237">
        <v>595</v>
      </c>
      <c r="F604" s="140"/>
      <c r="G604" s="175" t="str">
        <f>IF(D604="","*",VLOOKUP(F604,BS_ATIVIDADE[#Data],3,FALSE))</f>
        <v>*</v>
      </c>
      <c r="H604" s="198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8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0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3" t="str">
        <f>IF(AND(BQ604&lt;1,BR604&lt;1),"Produção e Intervalo",IF(BQ604&lt;1,"Intervalo",IF(BR604&lt;1,"Produção","")))</f>
        <v/>
      </c>
      <c r="BQ604" s="13" t="str">
        <f t="shared" si="55"/>
        <v>*</v>
      </c>
      <c r="BR604" s="20" t="str">
        <f t="shared" si="56"/>
        <v>*</v>
      </c>
      <c r="BS604" s="247" t="str">
        <f t="shared" si="57"/>
        <v/>
      </c>
      <c r="BT604" s="8" t="str">
        <f>IF(BN604="","",SUBSTITUTE(BM604," ","")&amp;SUBSTITUTE(BN604," ",""))</f>
        <v/>
      </c>
    </row>
    <row r="605" spans="1:72">
      <c r="A605" s="49" t="str">
        <f t="shared" si="54"/>
        <v/>
      </c>
      <c r="B605" s="153"/>
      <c r="C605" s="154" t="str">
        <f>IF(BS_CONTROLE[[#This Row],[DATA]]="","",WEEKNUM(BS_CONTROLE[[#This Row],[DATA]]))</f>
        <v/>
      </c>
      <c r="D605" s="155"/>
      <c r="E605" s="237">
        <v>596</v>
      </c>
      <c r="F605" s="140"/>
      <c r="G605" s="175" t="str">
        <f>IF(D605="","*",VLOOKUP(F605,BS_ATIVIDADE[#Data],3,FALSE))</f>
        <v>*</v>
      </c>
      <c r="H605" s="198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8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0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3" t="str">
        <f>IF(AND(BQ605&lt;1,BR605&lt;1),"Produção e Intervalo",IF(BQ605&lt;1,"Intervalo",IF(BR605&lt;1,"Produção","")))</f>
        <v/>
      </c>
      <c r="BQ605" s="13" t="str">
        <f t="shared" si="55"/>
        <v>*</v>
      </c>
      <c r="BR605" s="20" t="str">
        <f t="shared" si="56"/>
        <v>*</v>
      </c>
      <c r="BS605" s="247" t="str">
        <f t="shared" si="57"/>
        <v/>
      </c>
      <c r="BT605" s="8" t="str">
        <f>IF(BN605="","",SUBSTITUTE(BM605," ","")&amp;SUBSTITUTE(BN605," ",""))</f>
        <v/>
      </c>
    </row>
    <row r="606" spans="1:72">
      <c r="A606" s="49" t="str">
        <f t="shared" si="54"/>
        <v/>
      </c>
      <c r="B606" s="153"/>
      <c r="C606" s="154" t="str">
        <f>IF(BS_CONTROLE[[#This Row],[DATA]]="","",WEEKNUM(BS_CONTROLE[[#This Row],[DATA]]))</f>
        <v/>
      </c>
      <c r="D606" s="155"/>
      <c r="E606" s="237">
        <v>597</v>
      </c>
      <c r="F606" s="140"/>
      <c r="G606" s="175" t="str">
        <f>IF(D606="","*",VLOOKUP(F606,BS_ATIVIDADE[#Data],3,FALSE))</f>
        <v>*</v>
      </c>
      <c r="H606" s="198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8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0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3" t="str">
        <f>IF(AND(BQ606&lt;1,BR606&lt;1),"Produção e Intervalo",IF(BQ606&lt;1,"Intervalo",IF(BR606&lt;1,"Produção","")))</f>
        <v/>
      </c>
      <c r="BQ606" s="13" t="str">
        <f t="shared" si="55"/>
        <v>*</v>
      </c>
      <c r="BR606" s="20" t="str">
        <f t="shared" si="56"/>
        <v>*</v>
      </c>
      <c r="BS606" s="247" t="str">
        <f t="shared" si="57"/>
        <v/>
      </c>
      <c r="BT606" s="8" t="str">
        <f>IF(BN606="","",SUBSTITUTE(BM606," ","")&amp;SUBSTITUTE(BN606," ",""))</f>
        <v/>
      </c>
    </row>
    <row r="607" spans="1:72">
      <c r="A607" s="49" t="str">
        <f t="shared" si="54"/>
        <v/>
      </c>
      <c r="B607" s="153"/>
      <c r="C607" s="154" t="str">
        <f>IF(BS_CONTROLE[[#This Row],[DATA]]="","",WEEKNUM(BS_CONTROLE[[#This Row],[DATA]]))</f>
        <v/>
      </c>
      <c r="D607" s="155"/>
      <c r="E607" s="237">
        <v>598</v>
      </c>
      <c r="F607" s="140"/>
      <c r="G607" s="175" t="str">
        <f>IF(D607="","*",VLOOKUP(F607,BS_ATIVIDADE[#Data],3,FALSE))</f>
        <v>*</v>
      </c>
      <c r="H607" s="198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8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0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3" t="str">
        <f>IF(AND(BQ607&lt;1,BR607&lt;1),"Produção e Intervalo",IF(BQ607&lt;1,"Intervalo",IF(BR607&lt;1,"Produção","")))</f>
        <v/>
      </c>
      <c r="BQ607" s="13" t="str">
        <f t="shared" si="55"/>
        <v>*</v>
      </c>
      <c r="BR607" s="20" t="str">
        <f t="shared" si="56"/>
        <v>*</v>
      </c>
      <c r="BS607" s="247" t="str">
        <f t="shared" si="57"/>
        <v/>
      </c>
      <c r="BT607" s="8" t="str">
        <f>IF(BN607="","",SUBSTITUTE(BM607," ","")&amp;SUBSTITUTE(BN607," ",""))</f>
        <v/>
      </c>
    </row>
    <row r="608" spans="1:72">
      <c r="A608" s="49" t="str">
        <f t="shared" si="54"/>
        <v/>
      </c>
      <c r="B608" s="153"/>
      <c r="C608" s="154" t="str">
        <f>IF(BS_CONTROLE[[#This Row],[DATA]]="","",WEEKNUM(BS_CONTROLE[[#This Row],[DATA]]))</f>
        <v/>
      </c>
      <c r="D608" s="155"/>
      <c r="E608" s="237">
        <v>599</v>
      </c>
      <c r="F608" s="140"/>
      <c r="G608" s="175" t="str">
        <f>IF(D608="","*",VLOOKUP(F608,BS_ATIVIDADE[#Data],3,FALSE))</f>
        <v>*</v>
      </c>
      <c r="H608" s="198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8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0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3" t="str">
        <f>IF(AND(BQ608&lt;1,BR608&lt;1),"Produção e Intervalo",IF(BQ608&lt;1,"Intervalo",IF(BR608&lt;1,"Produção","")))</f>
        <v/>
      </c>
      <c r="BQ608" s="13" t="str">
        <f t="shared" si="55"/>
        <v>*</v>
      </c>
      <c r="BR608" s="20" t="str">
        <f t="shared" si="56"/>
        <v>*</v>
      </c>
      <c r="BS608" s="247" t="str">
        <f t="shared" si="57"/>
        <v/>
      </c>
      <c r="BT608" s="8" t="str">
        <f>IF(BN608="","",SUBSTITUTE(BM608," ","")&amp;SUBSTITUTE(BN608," ",""))</f>
        <v/>
      </c>
    </row>
    <row r="609" spans="1:72">
      <c r="A609" s="49" t="str">
        <f t="shared" si="54"/>
        <v/>
      </c>
      <c r="B609" s="153"/>
      <c r="C609" s="154" t="str">
        <f>IF(BS_CONTROLE[[#This Row],[DATA]]="","",WEEKNUM(BS_CONTROLE[[#This Row],[DATA]]))</f>
        <v/>
      </c>
      <c r="D609" s="155"/>
      <c r="E609" s="237">
        <v>600</v>
      </c>
      <c r="F609" s="140"/>
      <c r="G609" s="175" t="str">
        <f>IF(D609="","*",VLOOKUP(F609,BS_ATIVIDADE[#Data],3,FALSE))</f>
        <v>*</v>
      </c>
      <c r="H609" s="198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8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0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3" t="str">
        <f>IF(AND(BQ609&lt;1,BR609&lt;1),"Produção e Intervalo",IF(BQ609&lt;1,"Intervalo",IF(BR609&lt;1,"Produção","")))</f>
        <v/>
      </c>
      <c r="BQ609" s="13" t="str">
        <f t="shared" si="55"/>
        <v>*</v>
      </c>
      <c r="BR609" s="20" t="str">
        <f t="shared" si="56"/>
        <v>*</v>
      </c>
      <c r="BS609" s="247" t="str">
        <f t="shared" si="57"/>
        <v/>
      </c>
      <c r="BT609" s="8" t="str">
        <f>IF(BN609="","",SUBSTITUTE(BM609," ","")&amp;SUBSTITUTE(BN609," ",""))</f>
        <v/>
      </c>
    </row>
    <row r="610" spans="1:72">
      <c r="A610" s="49" t="str">
        <f t="shared" si="54"/>
        <v/>
      </c>
      <c r="B610" s="153"/>
      <c r="C610" s="154" t="str">
        <f>IF(BS_CONTROLE[[#This Row],[DATA]]="","",WEEKNUM(BS_CONTROLE[[#This Row],[DATA]]))</f>
        <v/>
      </c>
      <c r="D610" s="155"/>
      <c r="E610" s="237">
        <v>601</v>
      </c>
      <c r="F610" s="140"/>
      <c r="G610" s="175" t="str">
        <f>IF(D610="","*",VLOOKUP(F610,BS_ATIVIDADE[#Data],3,FALSE))</f>
        <v>*</v>
      </c>
      <c r="H610" s="198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8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0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3" t="str">
        <f>IF(AND(BQ610&lt;1,BR610&lt;1),"Produção e Intervalo",IF(BQ610&lt;1,"Intervalo",IF(BR610&lt;1,"Produção","")))</f>
        <v/>
      </c>
      <c r="BQ610" s="13" t="str">
        <f t="shared" si="55"/>
        <v>*</v>
      </c>
      <c r="BR610" s="20" t="str">
        <f t="shared" si="56"/>
        <v>*</v>
      </c>
      <c r="BS610" s="247" t="str">
        <f t="shared" si="57"/>
        <v/>
      </c>
      <c r="BT610" s="8" t="str">
        <f>IF(BN610="","",SUBSTITUTE(BM610," ","")&amp;SUBSTITUTE(BN610," ",""))</f>
        <v/>
      </c>
    </row>
    <row r="611" spans="1:72">
      <c r="A611" s="49" t="str">
        <f t="shared" si="54"/>
        <v/>
      </c>
      <c r="B611" s="153"/>
      <c r="C611" s="154" t="str">
        <f>IF(BS_CONTROLE[[#This Row],[DATA]]="","",WEEKNUM(BS_CONTROLE[[#This Row],[DATA]]))</f>
        <v/>
      </c>
      <c r="D611" s="155"/>
      <c r="E611" s="237">
        <v>602</v>
      </c>
      <c r="F611" s="140"/>
      <c r="G611" s="175" t="str">
        <f>IF(D611="","*",VLOOKUP(F611,BS_ATIVIDADE[#Data],3,FALSE))</f>
        <v>*</v>
      </c>
      <c r="H611" s="198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8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0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3" t="str">
        <f>IF(AND(BQ611&lt;1,BR611&lt;1),"Produção e Intervalo",IF(BQ611&lt;1,"Intervalo",IF(BR611&lt;1,"Produção","")))</f>
        <v/>
      </c>
      <c r="BQ611" s="13" t="str">
        <f t="shared" si="55"/>
        <v>*</v>
      </c>
      <c r="BR611" s="20" t="str">
        <f t="shared" si="56"/>
        <v>*</v>
      </c>
      <c r="BS611" s="247" t="str">
        <f t="shared" si="57"/>
        <v/>
      </c>
      <c r="BT611" s="8" t="str">
        <f>IF(BN611="","",SUBSTITUTE(BM611," ","")&amp;SUBSTITUTE(BN611," ",""))</f>
        <v/>
      </c>
    </row>
    <row r="612" spans="1:72">
      <c r="A612" s="49" t="str">
        <f t="shared" si="54"/>
        <v/>
      </c>
      <c r="B612" s="153"/>
      <c r="C612" s="154" t="str">
        <f>IF(BS_CONTROLE[[#This Row],[DATA]]="","",WEEKNUM(BS_CONTROLE[[#This Row],[DATA]]))</f>
        <v/>
      </c>
      <c r="D612" s="155"/>
      <c r="E612" s="237">
        <v>603</v>
      </c>
      <c r="F612" s="140"/>
      <c r="G612" s="175" t="str">
        <f>IF(D612="","*",VLOOKUP(F612,BS_ATIVIDADE[#Data],3,FALSE))</f>
        <v>*</v>
      </c>
      <c r="H612" s="198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8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0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3" t="str">
        <f>IF(AND(BQ612&lt;1,BR612&lt;1),"Produção e Intervalo",IF(BQ612&lt;1,"Intervalo",IF(BR612&lt;1,"Produção","")))</f>
        <v/>
      </c>
      <c r="BQ612" s="13" t="str">
        <f t="shared" si="55"/>
        <v>*</v>
      </c>
      <c r="BR612" s="20" t="str">
        <f t="shared" si="56"/>
        <v>*</v>
      </c>
      <c r="BS612" s="247" t="str">
        <f t="shared" si="57"/>
        <v/>
      </c>
      <c r="BT612" s="8" t="str">
        <f>IF(BN612="","",SUBSTITUTE(BM612," ","")&amp;SUBSTITUTE(BN612," ",""))</f>
        <v/>
      </c>
    </row>
    <row r="613" spans="1:72">
      <c r="A613" s="49" t="str">
        <f t="shared" si="54"/>
        <v/>
      </c>
      <c r="B613" s="153"/>
      <c r="C613" s="154" t="str">
        <f>IF(BS_CONTROLE[[#This Row],[DATA]]="","",WEEKNUM(BS_CONTROLE[[#This Row],[DATA]]))</f>
        <v/>
      </c>
      <c r="D613" s="155"/>
      <c r="E613" s="237">
        <v>604</v>
      </c>
      <c r="F613" s="140"/>
      <c r="G613" s="175" t="str">
        <f>IF(D613="","*",VLOOKUP(F613,BS_ATIVIDADE[#Data],3,FALSE))</f>
        <v>*</v>
      </c>
      <c r="H613" s="198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8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0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3" t="str">
        <f>IF(AND(BQ613&lt;1,BR613&lt;1),"Produção e Intervalo",IF(BQ613&lt;1,"Intervalo",IF(BR613&lt;1,"Produção","")))</f>
        <v/>
      </c>
      <c r="BQ613" s="13" t="str">
        <f t="shared" si="55"/>
        <v>*</v>
      </c>
      <c r="BR613" s="20" t="str">
        <f t="shared" si="56"/>
        <v>*</v>
      </c>
      <c r="BS613" s="247" t="str">
        <f t="shared" si="57"/>
        <v/>
      </c>
      <c r="BT613" s="8" t="str">
        <f>IF(BN613="","",SUBSTITUTE(BM613," ","")&amp;SUBSTITUTE(BN613," ",""))</f>
        <v/>
      </c>
    </row>
    <row r="614" spans="1:72">
      <c r="A614" s="49" t="str">
        <f t="shared" si="54"/>
        <v/>
      </c>
      <c r="B614" s="153"/>
      <c r="C614" s="154" t="str">
        <f>IF(BS_CONTROLE[[#This Row],[DATA]]="","",WEEKNUM(BS_CONTROLE[[#This Row],[DATA]]))</f>
        <v/>
      </c>
      <c r="D614" s="155"/>
      <c r="E614" s="238">
        <v>605</v>
      </c>
      <c r="F614" s="140"/>
      <c r="G614" s="175" t="str">
        <f>IF(D614="","*",VLOOKUP(F614,BS_ATIVIDADE[#Data],3,FALSE))</f>
        <v>*</v>
      </c>
      <c r="H614" s="198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8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0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3" t="str">
        <f>IF(AND(BQ614&lt;1,BR614&lt;1),"Produção e Intervalo",IF(BQ614&lt;1,"Intervalo",IF(BR614&lt;1,"Produção","")))</f>
        <v/>
      </c>
      <c r="BQ614" s="13" t="str">
        <f t="shared" si="55"/>
        <v>*</v>
      </c>
      <c r="BR614" s="20" t="str">
        <f t="shared" si="56"/>
        <v>*</v>
      </c>
      <c r="BS614" s="247" t="str">
        <f t="shared" si="57"/>
        <v/>
      </c>
      <c r="BT614" s="8" t="str">
        <f>IF(BN614="","",SUBSTITUTE(BM614," ","")&amp;SUBSTITUTE(BN614," ",""))</f>
        <v/>
      </c>
    </row>
    <row r="615" spans="1:72">
      <c r="A615" s="49" t="str">
        <f t="shared" si="54"/>
        <v/>
      </c>
      <c r="B615" s="153"/>
      <c r="C615" s="154" t="str">
        <f>IF(BS_CONTROLE[[#This Row],[DATA]]="","",WEEKNUM(BS_CONTROLE[[#This Row],[DATA]]))</f>
        <v/>
      </c>
      <c r="D615" s="155"/>
      <c r="E615" s="237">
        <v>606</v>
      </c>
      <c r="F615" s="140"/>
      <c r="G615" s="175" t="str">
        <f>IF(D615="","*",VLOOKUP(F615,BS_ATIVIDADE[#Data],3,FALSE))</f>
        <v>*</v>
      </c>
      <c r="H615" s="198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8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0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3" t="str">
        <f>IF(AND(BQ615&lt;1,BR615&lt;1),"Produção e Intervalo",IF(BQ615&lt;1,"Intervalo",IF(BR615&lt;1,"Produção","")))</f>
        <v/>
      </c>
      <c r="BQ615" s="13" t="str">
        <f t="shared" si="55"/>
        <v>*</v>
      </c>
      <c r="BR615" s="20" t="str">
        <f t="shared" si="56"/>
        <v>*</v>
      </c>
      <c r="BS615" s="247" t="str">
        <f t="shared" si="57"/>
        <v/>
      </c>
      <c r="BT615" s="8" t="str">
        <f>IF(BN615="","",SUBSTITUTE(BM615," ","")&amp;SUBSTITUTE(BN615," ",""))</f>
        <v/>
      </c>
    </row>
    <row r="616" spans="1:72">
      <c r="A616" s="49" t="str">
        <f t="shared" si="54"/>
        <v/>
      </c>
      <c r="B616" s="153"/>
      <c r="C616" s="154" t="str">
        <f>IF(BS_CONTROLE[[#This Row],[DATA]]="","",WEEKNUM(BS_CONTROLE[[#This Row],[DATA]]))</f>
        <v/>
      </c>
      <c r="D616" s="155"/>
      <c r="E616" s="237">
        <v>607</v>
      </c>
      <c r="F616" s="140"/>
      <c r="G616" s="175" t="str">
        <f>IF(D616="","*",VLOOKUP(F616,BS_ATIVIDADE[#Data],3,FALSE))</f>
        <v>*</v>
      </c>
      <c r="H616" s="198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8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0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3" t="str">
        <f>IF(AND(BQ616&lt;1,BR616&lt;1),"Produção e Intervalo",IF(BQ616&lt;1,"Intervalo",IF(BR616&lt;1,"Produção","")))</f>
        <v/>
      </c>
      <c r="BQ616" s="13" t="str">
        <f t="shared" si="55"/>
        <v>*</v>
      </c>
      <c r="BR616" s="20" t="str">
        <f t="shared" si="56"/>
        <v>*</v>
      </c>
      <c r="BS616" s="247" t="str">
        <f t="shared" si="57"/>
        <v/>
      </c>
      <c r="BT616" s="8" t="str">
        <f>IF(BN616="","",SUBSTITUTE(BM616," ","")&amp;SUBSTITUTE(BN616," ",""))</f>
        <v/>
      </c>
    </row>
    <row r="617" spans="1:72">
      <c r="A617" s="49" t="str">
        <f t="shared" si="54"/>
        <v/>
      </c>
      <c r="B617" s="153"/>
      <c r="C617" s="154" t="str">
        <f>IF(BS_CONTROLE[[#This Row],[DATA]]="","",WEEKNUM(BS_CONTROLE[[#This Row],[DATA]]))</f>
        <v/>
      </c>
      <c r="D617" s="155"/>
      <c r="E617" s="237">
        <v>608</v>
      </c>
      <c r="F617" s="140"/>
      <c r="G617" s="175" t="str">
        <f>IF(D617="","*",VLOOKUP(F617,BS_ATIVIDADE[#Data],3,FALSE))</f>
        <v>*</v>
      </c>
      <c r="H617" s="198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8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0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3" t="str">
        <f>IF(AND(BQ617&lt;1,BR617&lt;1),"Produção e Intervalo",IF(BQ617&lt;1,"Intervalo",IF(BR617&lt;1,"Produção","")))</f>
        <v/>
      </c>
      <c r="BQ617" s="13" t="str">
        <f t="shared" si="55"/>
        <v>*</v>
      </c>
      <c r="BR617" s="20" t="str">
        <f t="shared" si="56"/>
        <v>*</v>
      </c>
      <c r="BS617" s="247" t="str">
        <f t="shared" si="57"/>
        <v/>
      </c>
      <c r="BT617" s="8" t="str">
        <f>IF(BN617="","",SUBSTITUTE(BM617," ","")&amp;SUBSTITUTE(BN617," ",""))</f>
        <v/>
      </c>
    </row>
    <row r="618" spans="1:72">
      <c r="A618" s="49" t="str">
        <f t="shared" si="54"/>
        <v/>
      </c>
      <c r="B618" s="153"/>
      <c r="C618" s="154" t="str">
        <f>IF(BS_CONTROLE[[#This Row],[DATA]]="","",WEEKNUM(BS_CONTROLE[[#This Row],[DATA]]))</f>
        <v/>
      </c>
      <c r="D618" s="155"/>
      <c r="E618" s="237">
        <v>609</v>
      </c>
      <c r="F618" s="140"/>
      <c r="G618" s="175" t="str">
        <f>IF(D618="","*",VLOOKUP(F618,BS_ATIVIDADE[#Data],3,FALSE))</f>
        <v>*</v>
      </c>
      <c r="H618" s="198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8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0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3" t="str">
        <f>IF(AND(BQ618&lt;1,BR618&lt;1),"Produção e Intervalo",IF(BQ618&lt;1,"Intervalo",IF(BR618&lt;1,"Produção","")))</f>
        <v/>
      </c>
      <c r="BQ618" s="13" t="str">
        <f t="shared" si="55"/>
        <v>*</v>
      </c>
      <c r="BR618" s="20" t="str">
        <f t="shared" si="56"/>
        <v>*</v>
      </c>
      <c r="BS618" s="247" t="str">
        <f t="shared" si="57"/>
        <v/>
      </c>
      <c r="BT618" s="8" t="str">
        <f>IF(BN618="","",SUBSTITUTE(BM618," ","")&amp;SUBSTITUTE(BN618," ",""))</f>
        <v/>
      </c>
    </row>
    <row r="619" spans="1:72">
      <c r="A619" s="49" t="str">
        <f t="shared" si="54"/>
        <v/>
      </c>
      <c r="B619" s="153"/>
      <c r="C619" s="154" t="str">
        <f>IF(BS_CONTROLE[[#This Row],[DATA]]="","",WEEKNUM(BS_CONTROLE[[#This Row],[DATA]]))</f>
        <v/>
      </c>
      <c r="D619" s="155"/>
      <c r="E619" s="237">
        <v>610</v>
      </c>
      <c r="F619" s="140"/>
      <c r="G619" s="175" t="str">
        <f>IF(D619="","*",VLOOKUP(F619,BS_ATIVIDADE[#Data],3,FALSE))</f>
        <v>*</v>
      </c>
      <c r="H619" s="198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8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0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3" t="str">
        <f>IF(AND(BQ619&lt;1,BR619&lt;1),"Produção e Intervalo",IF(BQ619&lt;1,"Intervalo",IF(BR619&lt;1,"Produção","")))</f>
        <v/>
      </c>
      <c r="BQ619" s="13" t="str">
        <f t="shared" si="55"/>
        <v>*</v>
      </c>
      <c r="BR619" s="20" t="str">
        <f t="shared" si="56"/>
        <v>*</v>
      </c>
      <c r="BS619" s="247" t="str">
        <f t="shared" si="57"/>
        <v/>
      </c>
      <c r="BT619" s="8" t="str">
        <f>IF(BN619="","",SUBSTITUTE(BM619," ","")&amp;SUBSTITUTE(BN619," ",""))</f>
        <v/>
      </c>
    </row>
    <row r="620" spans="1:72">
      <c r="A620" s="49" t="str">
        <f t="shared" si="54"/>
        <v/>
      </c>
      <c r="B620" s="153"/>
      <c r="C620" s="154" t="str">
        <f>IF(BS_CONTROLE[[#This Row],[DATA]]="","",WEEKNUM(BS_CONTROLE[[#This Row],[DATA]]))</f>
        <v/>
      </c>
      <c r="D620" s="155"/>
      <c r="E620" s="237">
        <v>611</v>
      </c>
      <c r="F620" s="140"/>
      <c r="G620" s="175" t="str">
        <f>IF(D620="","*",VLOOKUP(F620,BS_ATIVIDADE[#Data],3,FALSE))</f>
        <v>*</v>
      </c>
      <c r="H620" s="198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8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0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3" t="str">
        <f>IF(AND(BQ620&lt;1,BR620&lt;1),"Produção e Intervalo",IF(BQ620&lt;1,"Intervalo",IF(BR620&lt;1,"Produção","")))</f>
        <v/>
      </c>
      <c r="BQ620" s="13" t="str">
        <f t="shared" si="55"/>
        <v>*</v>
      </c>
      <c r="BR620" s="20" t="str">
        <f t="shared" si="56"/>
        <v>*</v>
      </c>
      <c r="BS620" s="247" t="str">
        <f t="shared" si="57"/>
        <v/>
      </c>
      <c r="BT620" s="8" t="str">
        <f>IF(BN620="","",SUBSTITUTE(BM620," ","")&amp;SUBSTITUTE(BN620," ",""))</f>
        <v/>
      </c>
    </row>
    <row r="621" spans="1:72">
      <c r="A621" s="49" t="str">
        <f t="shared" si="54"/>
        <v/>
      </c>
      <c r="B621" s="153"/>
      <c r="C621" s="154" t="str">
        <f>IF(BS_CONTROLE[[#This Row],[DATA]]="","",WEEKNUM(BS_CONTROLE[[#This Row],[DATA]]))</f>
        <v/>
      </c>
      <c r="D621" s="155"/>
      <c r="E621" s="237">
        <v>612</v>
      </c>
      <c r="F621" s="140"/>
      <c r="G621" s="175" t="str">
        <f>IF(D621="","*",VLOOKUP(F621,BS_ATIVIDADE[#Data],3,FALSE))</f>
        <v>*</v>
      </c>
      <c r="H621" s="198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8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0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3" t="str">
        <f>IF(AND(BQ621&lt;1,BR621&lt;1),"Produção e Intervalo",IF(BQ621&lt;1,"Intervalo",IF(BR621&lt;1,"Produção","")))</f>
        <v/>
      </c>
      <c r="BQ621" s="13" t="str">
        <f t="shared" si="55"/>
        <v>*</v>
      </c>
      <c r="BR621" s="20" t="str">
        <f t="shared" si="56"/>
        <v>*</v>
      </c>
      <c r="BS621" s="247" t="str">
        <f t="shared" si="57"/>
        <v/>
      </c>
      <c r="BT621" s="8" t="str">
        <f>IF(BN621="","",SUBSTITUTE(BM621," ","")&amp;SUBSTITUTE(BN621," ",""))</f>
        <v/>
      </c>
    </row>
    <row r="622" spans="1:72">
      <c r="A622" s="49" t="str">
        <f t="shared" si="54"/>
        <v/>
      </c>
      <c r="B622" s="153"/>
      <c r="C622" s="154" t="str">
        <f>IF(BS_CONTROLE[[#This Row],[DATA]]="","",WEEKNUM(BS_CONTROLE[[#This Row],[DATA]]))</f>
        <v/>
      </c>
      <c r="D622" s="155"/>
      <c r="E622" s="237">
        <v>613</v>
      </c>
      <c r="F622" s="140"/>
      <c r="G622" s="175" t="str">
        <f>IF(D622="","*",VLOOKUP(F622,BS_ATIVIDADE[#Data],3,FALSE))</f>
        <v>*</v>
      </c>
      <c r="H622" s="198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8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0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3" t="str">
        <f>IF(AND(BQ622&lt;1,BR622&lt;1),"Produção e Intervalo",IF(BQ622&lt;1,"Intervalo",IF(BR622&lt;1,"Produção","")))</f>
        <v/>
      </c>
      <c r="BQ622" s="13" t="str">
        <f t="shared" si="55"/>
        <v>*</v>
      </c>
      <c r="BR622" s="20" t="str">
        <f t="shared" si="56"/>
        <v>*</v>
      </c>
      <c r="BS622" s="247" t="str">
        <f t="shared" si="57"/>
        <v/>
      </c>
      <c r="BT622" s="8" t="str">
        <f>IF(BN622="","",SUBSTITUTE(BM622," ","")&amp;SUBSTITUTE(BN622," ",""))</f>
        <v/>
      </c>
    </row>
    <row r="623" spans="1:72">
      <c r="A623" s="49" t="str">
        <f t="shared" si="54"/>
        <v/>
      </c>
      <c r="B623" s="153"/>
      <c r="C623" s="154" t="str">
        <f>IF(BS_CONTROLE[[#This Row],[DATA]]="","",WEEKNUM(BS_CONTROLE[[#This Row],[DATA]]))</f>
        <v/>
      </c>
      <c r="D623" s="155"/>
      <c r="E623" s="237">
        <v>614</v>
      </c>
      <c r="F623" s="140"/>
      <c r="G623" s="175" t="str">
        <f>IF(D623="","*",VLOOKUP(F623,BS_ATIVIDADE[#Data],3,FALSE))</f>
        <v>*</v>
      </c>
      <c r="H623" s="198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8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0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3" t="str">
        <f>IF(AND(BQ623&lt;1,BR623&lt;1),"Produção e Intervalo",IF(BQ623&lt;1,"Intervalo",IF(BR623&lt;1,"Produção","")))</f>
        <v/>
      </c>
      <c r="BQ623" s="13" t="str">
        <f t="shared" si="55"/>
        <v>*</v>
      </c>
      <c r="BR623" s="20" t="str">
        <f t="shared" si="56"/>
        <v>*</v>
      </c>
      <c r="BS623" s="247" t="str">
        <f t="shared" si="57"/>
        <v/>
      </c>
      <c r="BT623" s="8" t="str">
        <f>IF(BN623="","",SUBSTITUTE(BM623," ","")&amp;SUBSTITUTE(BN623," ",""))</f>
        <v/>
      </c>
    </row>
    <row r="624" spans="1:72">
      <c r="A624" s="49" t="str">
        <f t="shared" si="54"/>
        <v/>
      </c>
      <c r="B624" s="153"/>
      <c r="C624" s="154" t="str">
        <f>IF(BS_CONTROLE[[#This Row],[DATA]]="","",WEEKNUM(BS_CONTROLE[[#This Row],[DATA]]))</f>
        <v/>
      </c>
      <c r="D624" s="155"/>
      <c r="E624" s="237">
        <v>615</v>
      </c>
      <c r="F624" s="140"/>
      <c r="G624" s="175" t="str">
        <f>IF(D624="","*",VLOOKUP(F624,BS_ATIVIDADE[#Data],3,FALSE))</f>
        <v>*</v>
      </c>
      <c r="H624" s="198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8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0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3" t="str">
        <f>IF(AND(BQ624&lt;1,BR624&lt;1),"Produção e Intervalo",IF(BQ624&lt;1,"Intervalo",IF(BR624&lt;1,"Produção","")))</f>
        <v/>
      </c>
      <c r="BQ624" s="13" t="str">
        <f t="shared" si="55"/>
        <v>*</v>
      </c>
      <c r="BR624" s="20" t="str">
        <f t="shared" si="56"/>
        <v>*</v>
      </c>
      <c r="BS624" s="247" t="str">
        <f t="shared" si="57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4"/>
        <v/>
      </c>
      <c r="B625" s="153"/>
      <c r="C625" s="154" t="str">
        <f>IF(BS_CONTROLE[[#This Row],[DATA]]="","",WEEKNUM(BS_CONTROLE[[#This Row],[DATA]]))</f>
        <v/>
      </c>
      <c r="D625" s="155"/>
      <c r="E625" s="237">
        <v>616</v>
      </c>
      <c r="F625" s="140"/>
      <c r="G625" s="175" t="str">
        <f>IF(D625="","*",VLOOKUP(F625,BS_ATIVIDADE[#Data],3,FALSE))</f>
        <v>*</v>
      </c>
      <c r="H625" s="198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8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0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3" t="str">
        <f>IF(AND(BQ625&lt;1,BR625&lt;1),"Produção e Intervalo",IF(BQ625&lt;1,"Intervalo",IF(BR625&lt;1,"Produção","")))</f>
        <v/>
      </c>
      <c r="BQ625" s="13" t="str">
        <f t="shared" si="55"/>
        <v>*</v>
      </c>
      <c r="BR625" s="20" t="str">
        <f t="shared" si="56"/>
        <v>*</v>
      </c>
      <c r="BS625" s="247" t="str">
        <f t="shared" si="57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4"/>
        <v/>
      </c>
      <c r="B626" s="153"/>
      <c r="C626" s="154" t="str">
        <f>IF(BS_CONTROLE[[#This Row],[DATA]]="","",WEEKNUM(BS_CONTROLE[[#This Row],[DATA]]))</f>
        <v/>
      </c>
      <c r="D626" s="155"/>
      <c r="E626" s="238">
        <v>617</v>
      </c>
      <c r="F626" s="140"/>
      <c r="G626" s="175" t="str">
        <f>IF(D626="","*",VLOOKUP(F626,BS_ATIVIDADE[#Data],3,FALSE))</f>
        <v>*</v>
      </c>
      <c r="H626" s="198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8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0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3" t="str">
        <f>IF(AND(BQ626&lt;1,BR626&lt;1),"Produção e Intervalo",IF(BQ626&lt;1,"Intervalo",IF(BR626&lt;1,"Produção","")))</f>
        <v/>
      </c>
      <c r="BQ626" s="13" t="str">
        <f t="shared" si="55"/>
        <v>*</v>
      </c>
      <c r="BR626" s="20" t="str">
        <f t="shared" si="56"/>
        <v>*</v>
      </c>
      <c r="BS626" s="247" t="str">
        <f t="shared" si="57"/>
        <v/>
      </c>
      <c r="BT626" s="8" t="str">
        <f>IF(BN626="","",SUBSTITUTE(BM626," ","")&amp;SUBSTITUTE(BN626," ",""))</f>
        <v/>
      </c>
    </row>
    <row r="627" spans="1:72">
      <c r="A627" s="49" t="str">
        <f t="shared" si="54"/>
        <v/>
      </c>
      <c r="B627" s="153"/>
      <c r="C627" s="154" t="str">
        <f>IF(BS_CONTROLE[[#This Row],[DATA]]="","",WEEKNUM(BS_CONTROLE[[#This Row],[DATA]]))</f>
        <v/>
      </c>
      <c r="D627" s="155"/>
      <c r="E627" s="237">
        <v>618</v>
      </c>
      <c r="F627" s="140"/>
      <c r="G627" s="175" t="str">
        <f>IF(D627="","*",VLOOKUP(F627,BS_ATIVIDADE[#Data],3,FALSE))</f>
        <v>*</v>
      </c>
      <c r="H627" s="198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8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0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3" t="str">
        <f>IF(AND(BQ627&lt;1,BR627&lt;1),"Produção e Intervalo",IF(BQ627&lt;1,"Intervalo",IF(BR627&lt;1,"Produção","")))</f>
        <v/>
      </c>
      <c r="BQ627" s="13" t="str">
        <f t="shared" si="55"/>
        <v>*</v>
      </c>
      <c r="BR627" s="20" t="str">
        <f t="shared" si="56"/>
        <v>*</v>
      </c>
      <c r="BS627" s="247" t="str">
        <f t="shared" si="57"/>
        <v/>
      </c>
      <c r="BT627" s="8" t="str">
        <f>IF(BN627="","",SUBSTITUTE(BM627," ","")&amp;SUBSTITUTE(BN627," ",""))</f>
        <v/>
      </c>
    </row>
    <row r="628" spans="1:72">
      <c r="A628" s="49" t="str">
        <f t="shared" si="54"/>
        <v/>
      </c>
      <c r="B628" s="153"/>
      <c r="C628" s="154" t="str">
        <f>IF(BS_CONTROLE[[#This Row],[DATA]]="","",WEEKNUM(BS_CONTROLE[[#This Row],[DATA]]))</f>
        <v/>
      </c>
      <c r="D628" s="155"/>
      <c r="E628" s="237">
        <v>619</v>
      </c>
      <c r="F628" s="140"/>
      <c r="G628" s="175" t="str">
        <f>IF(D628="","*",VLOOKUP(F628,BS_ATIVIDADE[#Data],3,FALSE))</f>
        <v>*</v>
      </c>
      <c r="H628" s="198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8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0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3" t="str">
        <f>IF(AND(BQ628&lt;1,BR628&lt;1),"Produção e Intervalo",IF(BQ628&lt;1,"Intervalo",IF(BR628&lt;1,"Produção","")))</f>
        <v/>
      </c>
      <c r="BQ628" s="13" t="str">
        <f t="shared" si="55"/>
        <v>*</v>
      </c>
      <c r="BR628" s="20" t="str">
        <f t="shared" si="56"/>
        <v>*</v>
      </c>
      <c r="BS628" s="247" t="str">
        <f t="shared" si="57"/>
        <v/>
      </c>
      <c r="BT628" s="8" t="str">
        <f>IF(BN628="","",SUBSTITUTE(BM628," ","")&amp;SUBSTITUTE(BN628," ",""))</f>
        <v/>
      </c>
    </row>
    <row r="629" spans="1:72">
      <c r="A629" s="49" t="str">
        <f t="shared" si="54"/>
        <v/>
      </c>
      <c r="B629" s="153"/>
      <c r="C629" s="154" t="str">
        <f>IF(BS_CONTROLE[[#This Row],[DATA]]="","",WEEKNUM(BS_CONTROLE[[#This Row],[DATA]]))</f>
        <v/>
      </c>
      <c r="D629" s="159"/>
      <c r="E629" s="237">
        <v>620</v>
      </c>
      <c r="F629" s="225"/>
      <c r="G629" s="175" t="str">
        <f>IF(D629="","*",VLOOKUP(F629,BS_ATIVIDADE[#Data],3,FALSE))</f>
        <v>*</v>
      </c>
      <c r="H629" s="198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8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0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3" t="str">
        <f>IF(AND(BQ629&lt;1,BR629&lt;1),"Produção e Intervalo",IF(BQ629&lt;1,"Intervalo",IF(BR629&lt;1,"Produção","")))</f>
        <v/>
      </c>
      <c r="BQ629" s="13" t="str">
        <f t="shared" si="55"/>
        <v>*</v>
      </c>
      <c r="BR629" s="20" t="str">
        <f t="shared" si="56"/>
        <v>*</v>
      </c>
      <c r="BS629" s="247" t="str">
        <f t="shared" si="57"/>
        <v/>
      </c>
      <c r="BT629" s="8" t="str">
        <f>IF(BN629="","",SUBSTITUTE(BM629," ","")&amp;SUBSTITUTE(BN629," ",""))</f>
        <v/>
      </c>
    </row>
    <row r="630" spans="1:72">
      <c r="A630" s="49" t="str">
        <f t="shared" si="54"/>
        <v/>
      </c>
      <c r="B630" s="153"/>
      <c r="C630" s="154" t="str">
        <f>IF(BS_CONTROLE[[#This Row],[DATA]]="","",WEEKNUM(BS_CONTROLE[[#This Row],[DATA]]))</f>
        <v/>
      </c>
      <c r="D630" s="159"/>
      <c r="E630" s="237">
        <v>621</v>
      </c>
      <c r="F630" s="225"/>
      <c r="G630" s="175" t="str">
        <f>IF(D630="","*",VLOOKUP(F630,BS_ATIVIDADE[#Data],3,FALSE))</f>
        <v>*</v>
      </c>
      <c r="H630" s="198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8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0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3" t="str">
        <f>IF(AND(BQ630&lt;1,BR630&lt;1),"Produção e Intervalo",IF(BQ630&lt;1,"Intervalo",IF(BR630&lt;1,"Produção","")))</f>
        <v/>
      </c>
      <c r="BQ630" s="13" t="str">
        <f t="shared" si="55"/>
        <v>*</v>
      </c>
      <c r="BR630" s="20" t="str">
        <f t="shared" si="56"/>
        <v>*</v>
      </c>
      <c r="BS630" s="247" t="str">
        <f t="shared" si="57"/>
        <v/>
      </c>
      <c r="BT630" s="8" t="str">
        <f>IF(BN630="","",SUBSTITUTE(BM630," ","")&amp;SUBSTITUTE(BN630," ",""))</f>
        <v/>
      </c>
    </row>
    <row r="631" spans="1:72">
      <c r="A631" s="49" t="str">
        <f t="shared" si="54"/>
        <v/>
      </c>
      <c r="B631" s="153"/>
      <c r="C631" s="154" t="str">
        <f>IF(BS_CONTROLE[[#This Row],[DATA]]="","",WEEKNUM(BS_CONTROLE[[#This Row],[DATA]]))</f>
        <v/>
      </c>
      <c r="D631" s="159"/>
      <c r="E631" s="237">
        <v>622</v>
      </c>
      <c r="F631" s="225"/>
      <c r="G631" s="175" t="str">
        <f>IF(D631="","*",VLOOKUP(F631,BS_ATIVIDADE[#Data],3,FALSE))</f>
        <v>*</v>
      </c>
      <c r="H631" s="198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8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0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3" t="str">
        <f>IF(AND(BQ631&lt;1,BR631&lt;1),"Produção e Intervalo",IF(BQ631&lt;1,"Intervalo",IF(BR631&lt;1,"Produção","")))</f>
        <v/>
      </c>
      <c r="BQ631" s="13" t="str">
        <f t="shared" si="55"/>
        <v>*</v>
      </c>
      <c r="BR631" s="20" t="str">
        <f t="shared" si="56"/>
        <v>*</v>
      </c>
      <c r="BS631" s="247" t="str">
        <f t="shared" si="57"/>
        <v/>
      </c>
      <c r="BT631" s="8" t="str">
        <f>IF(BN631="","",SUBSTITUTE(BM631," ","")&amp;SUBSTITUTE(BN631," ",""))</f>
        <v/>
      </c>
    </row>
    <row r="632" spans="1:72">
      <c r="A632" s="49" t="str">
        <f t="shared" si="54"/>
        <v/>
      </c>
      <c r="B632" s="153"/>
      <c r="C632" s="154" t="str">
        <f>IF(BS_CONTROLE[[#This Row],[DATA]]="","",WEEKNUM(BS_CONTROLE[[#This Row],[DATA]]))</f>
        <v/>
      </c>
      <c r="D632" s="159"/>
      <c r="E632" s="237">
        <v>623</v>
      </c>
      <c r="F632" s="225"/>
      <c r="G632" s="175" t="str">
        <f>IF(D632="","*",VLOOKUP(F632,BS_ATIVIDADE[#Data],3,FALSE))</f>
        <v>*</v>
      </c>
      <c r="H632" s="198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8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0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3" t="str">
        <f>IF(AND(BQ632&lt;1,BR632&lt;1),"Produção e Intervalo",IF(BQ632&lt;1,"Intervalo",IF(BR632&lt;1,"Produção","")))</f>
        <v/>
      </c>
      <c r="BQ632" s="13" t="str">
        <f t="shared" si="55"/>
        <v>*</v>
      </c>
      <c r="BR632" s="20" t="str">
        <f t="shared" si="56"/>
        <v>*</v>
      </c>
      <c r="BS632" s="247" t="str">
        <f t="shared" si="57"/>
        <v/>
      </c>
      <c r="BT632" s="8" t="str">
        <f>IF(BN632="","",SUBSTITUTE(BM632," ","")&amp;SUBSTITUTE(BN632," ",""))</f>
        <v/>
      </c>
    </row>
    <row r="633" spans="1:72">
      <c r="A633" s="49" t="str">
        <f t="shared" si="54"/>
        <v/>
      </c>
      <c r="B633" s="153"/>
      <c r="C633" s="154" t="str">
        <f>IF(BS_CONTROLE[[#This Row],[DATA]]="","",WEEKNUM(BS_CONTROLE[[#This Row],[DATA]]))</f>
        <v/>
      </c>
      <c r="D633" s="159"/>
      <c r="E633" s="237">
        <v>624</v>
      </c>
      <c r="F633" s="225"/>
      <c r="G633" s="175" t="str">
        <f>IF(D633="","*",VLOOKUP(F633,BS_ATIVIDADE[#Data],3,FALSE))</f>
        <v>*</v>
      </c>
      <c r="H633" s="198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8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0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3" t="str">
        <f>IF(AND(BQ633&lt;1,BR633&lt;1),"Produção e Intervalo",IF(BQ633&lt;1,"Intervalo",IF(BR633&lt;1,"Produção","")))</f>
        <v/>
      </c>
      <c r="BQ633" s="13" t="str">
        <f t="shared" si="55"/>
        <v>*</v>
      </c>
      <c r="BR633" s="20" t="str">
        <f t="shared" si="56"/>
        <v>*</v>
      </c>
      <c r="BS633" s="247" t="str">
        <f t="shared" si="57"/>
        <v/>
      </c>
      <c r="BT633" s="8" t="str">
        <f>IF(BN633="","",SUBSTITUTE(BM633," ","")&amp;SUBSTITUTE(BN633," ",""))</f>
        <v/>
      </c>
    </row>
    <row r="634" spans="1:72">
      <c r="A634" s="49" t="str">
        <f t="shared" si="54"/>
        <v/>
      </c>
      <c r="B634" s="153"/>
      <c r="C634" s="154" t="str">
        <f>IF(BS_CONTROLE[[#This Row],[DATA]]="","",WEEKNUM(BS_CONTROLE[[#This Row],[DATA]]))</f>
        <v/>
      </c>
      <c r="D634" s="159"/>
      <c r="E634" s="237">
        <v>625</v>
      </c>
      <c r="F634" s="225"/>
      <c r="G634" s="175" t="str">
        <f>IF(D634="","*",VLOOKUP(F634,BS_ATIVIDADE[#Data],3,FALSE))</f>
        <v>*</v>
      </c>
      <c r="H634" s="198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8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0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3" t="str">
        <f>IF(AND(BQ634&lt;1,BR634&lt;1),"Produção e Intervalo",IF(BQ634&lt;1,"Intervalo",IF(BR634&lt;1,"Produção","")))</f>
        <v/>
      </c>
      <c r="BQ634" s="13" t="str">
        <f t="shared" si="55"/>
        <v>*</v>
      </c>
      <c r="BR634" s="20" t="str">
        <f t="shared" si="56"/>
        <v>*</v>
      </c>
      <c r="BS634" s="247" t="str">
        <f t="shared" si="57"/>
        <v/>
      </c>
      <c r="BT634" s="8" t="str">
        <f>IF(BN634="","",SUBSTITUTE(BM634," ","")&amp;SUBSTITUTE(BN634," ",""))</f>
        <v/>
      </c>
    </row>
    <row r="635" spans="1:72">
      <c r="A635" s="49" t="str">
        <f t="shared" si="54"/>
        <v/>
      </c>
      <c r="B635" s="153"/>
      <c r="C635" s="154" t="str">
        <f>IF(BS_CONTROLE[[#This Row],[DATA]]="","",WEEKNUM(BS_CONTROLE[[#This Row],[DATA]]))</f>
        <v/>
      </c>
      <c r="D635" s="159"/>
      <c r="E635" s="237">
        <v>626</v>
      </c>
      <c r="F635" s="225"/>
      <c r="G635" s="175" t="str">
        <f>IF(D635="","*",VLOOKUP(F635,BS_ATIVIDADE[#Data],3,FALSE))</f>
        <v>*</v>
      </c>
      <c r="H635" s="198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8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0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3" t="str">
        <f>IF(AND(BQ635&lt;1,BR635&lt;1),"Produção e Intervalo",IF(BQ635&lt;1,"Intervalo",IF(BR635&lt;1,"Produção","")))</f>
        <v/>
      </c>
      <c r="BQ635" s="13" t="str">
        <f t="shared" si="55"/>
        <v>*</v>
      </c>
      <c r="BR635" s="20" t="str">
        <f t="shared" si="56"/>
        <v>*</v>
      </c>
      <c r="BS635" s="247" t="str">
        <f t="shared" si="57"/>
        <v/>
      </c>
      <c r="BT635" s="8" t="str">
        <f>IF(BN635="","",SUBSTITUTE(BM635," ","")&amp;SUBSTITUTE(BN635," ",""))</f>
        <v/>
      </c>
    </row>
    <row r="636" spans="1:72">
      <c r="A636" s="49" t="str">
        <f t="shared" si="54"/>
        <v/>
      </c>
      <c r="B636" s="153"/>
      <c r="C636" s="154" t="str">
        <f>IF(BS_CONTROLE[[#This Row],[DATA]]="","",WEEKNUM(BS_CONTROLE[[#This Row],[DATA]]))</f>
        <v/>
      </c>
      <c r="D636" s="159"/>
      <c r="E636" s="237">
        <v>627</v>
      </c>
      <c r="F636" s="225"/>
      <c r="G636" s="175" t="str">
        <f>IF(D636="","*",VLOOKUP(F636,BS_ATIVIDADE[#Data],3,FALSE))</f>
        <v>*</v>
      </c>
      <c r="H636" s="198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8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0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3" t="str">
        <f>IF(AND(BQ636&lt;1,BR636&lt;1),"Produção e Intervalo",IF(BQ636&lt;1,"Intervalo",IF(BR636&lt;1,"Produção","")))</f>
        <v/>
      </c>
      <c r="BQ636" s="13" t="str">
        <f t="shared" si="55"/>
        <v>*</v>
      </c>
      <c r="BR636" s="20" t="str">
        <f t="shared" si="56"/>
        <v>*</v>
      </c>
      <c r="BS636" s="247" t="str">
        <f t="shared" si="57"/>
        <v/>
      </c>
      <c r="BT636" s="8" t="str">
        <f>IF(BN636="","",SUBSTITUTE(BM636," ","")&amp;SUBSTITUTE(BN636," ",""))</f>
        <v/>
      </c>
    </row>
    <row r="637" spans="1:72">
      <c r="A637" s="49" t="str">
        <f t="shared" si="54"/>
        <v/>
      </c>
      <c r="B637" s="153"/>
      <c r="C637" s="154" t="str">
        <f>IF(BS_CONTROLE[[#This Row],[DATA]]="","",WEEKNUM(BS_CONTROLE[[#This Row],[DATA]]))</f>
        <v/>
      </c>
      <c r="D637" s="159"/>
      <c r="E637" s="237">
        <v>628</v>
      </c>
      <c r="F637" s="225"/>
      <c r="G637" s="175" t="str">
        <f>IF(D637="","*",VLOOKUP(F637,BS_ATIVIDADE[#Data],3,FALSE))</f>
        <v>*</v>
      </c>
      <c r="H637" s="198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8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0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3" t="str">
        <f>IF(AND(BQ637&lt;1,BR637&lt;1),"Produção e Intervalo",IF(BQ637&lt;1,"Intervalo",IF(BR637&lt;1,"Produção","")))</f>
        <v/>
      </c>
      <c r="BQ637" s="13" t="str">
        <f t="shared" si="55"/>
        <v>*</v>
      </c>
      <c r="BR637" s="20" t="str">
        <f t="shared" si="56"/>
        <v>*</v>
      </c>
      <c r="BS637" s="247" t="str">
        <f t="shared" si="57"/>
        <v/>
      </c>
      <c r="BT637" s="8" t="str">
        <f>IF(BN637="","",SUBSTITUTE(BM637," ","")&amp;SUBSTITUTE(BN637," ",""))</f>
        <v/>
      </c>
    </row>
    <row r="638" spans="1:72">
      <c r="A638" s="49" t="str">
        <f t="shared" si="54"/>
        <v/>
      </c>
      <c r="B638" s="153"/>
      <c r="C638" s="154" t="str">
        <f>IF(BS_CONTROLE[[#This Row],[DATA]]="","",WEEKNUM(BS_CONTROLE[[#This Row],[DATA]]))</f>
        <v/>
      </c>
      <c r="D638" s="159"/>
      <c r="E638" s="238">
        <v>629</v>
      </c>
      <c r="F638" s="225"/>
      <c r="G638" s="175" t="str">
        <f>IF(D638="","*",VLOOKUP(F638,BS_ATIVIDADE[#Data],3,FALSE))</f>
        <v>*</v>
      </c>
      <c r="H638" s="198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8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0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3" t="str">
        <f>IF(AND(BQ638&lt;1,BR638&lt;1),"Produção e Intervalo",IF(BQ638&lt;1,"Intervalo",IF(BR638&lt;1,"Produção","")))</f>
        <v/>
      </c>
      <c r="BQ638" s="13" t="str">
        <f t="shared" si="55"/>
        <v>*</v>
      </c>
      <c r="BR638" s="20" t="str">
        <f t="shared" si="56"/>
        <v>*</v>
      </c>
      <c r="BS638" s="247" t="str">
        <f t="shared" si="57"/>
        <v/>
      </c>
      <c r="BT638" s="8" t="str">
        <f>IF(BN638="","",SUBSTITUTE(BM638," ","")&amp;SUBSTITUTE(BN638," ",""))</f>
        <v/>
      </c>
    </row>
    <row r="639" spans="1:72">
      <c r="A639" s="49" t="str">
        <f t="shared" si="54"/>
        <v/>
      </c>
      <c r="B639" s="153"/>
      <c r="C639" s="154" t="str">
        <f>IF(BS_CONTROLE[[#This Row],[DATA]]="","",WEEKNUM(BS_CONTROLE[[#This Row],[DATA]]))</f>
        <v/>
      </c>
      <c r="D639" s="159"/>
      <c r="E639" s="237">
        <v>630</v>
      </c>
      <c r="F639" s="225"/>
      <c r="G639" s="175" t="str">
        <f>IF(D639="","*",VLOOKUP(F639,BS_ATIVIDADE[#Data],3,FALSE))</f>
        <v>*</v>
      </c>
      <c r="H639" s="198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8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0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3" t="str">
        <f>IF(AND(BQ639&lt;1,BR639&lt;1),"Produção e Intervalo",IF(BQ639&lt;1,"Intervalo",IF(BR639&lt;1,"Produção","")))</f>
        <v/>
      </c>
      <c r="BQ639" s="13" t="str">
        <f t="shared" si="55"/>
        <v>*</v>
      </c>
      <c r="BR639" s="20" t="str">
        <f t="shared" si="56"/>
        <v>*</v>
      </c>
      <c r="BS639" s="247" t="str">
        <f t="shared" si="57"/>
        <v/>
      </c>
      <c r="BT639" s="8" t="str">
        <f>IF(BN639="","",SUBSTITUTE(BM639," ","")&amp;SUBSTITUTE(BN639," ",""))</f>
        <v/>
      </c>
    </row>
    <row r="640" spans="1:72">
      <c r="A640" s="49" t="str">
        <f t="shared" si="54"/>
        <v/>
      </c>
      <c r="B640" s="153"/>
      <c r="C640" s="154" t="str">
        <f>IF(BS_CONTROLE[[#This Row],[DATA]]="","",WEEKNUM(BS_CONTROLE[[#This Row],[DATA]]))</f>
        <v/>
      </c>
      <c r="D640" s="159"/>
      <c r="E640" s="237">
        <v>631</v>
      </c>
      <c r="F640" s="225"/>
      <c r="G640" s="175" t="str">
        <f>IF(D640="","*",VLOOKUP(F640,BS_ATIVIDADE[#Data],3,FALSE))</f>
        <v>*</v>
      </c>
      <c r="H640" s="198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8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0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3" t="str">
        <f>IF(AND(BQ640&lt;1,BR640&lt;1),"Produção e Intervalo",IF(BQ640&lt;1,"Intervalo",IF(BR640&lt;1,"Produção","")))</f>
        <v/>
      </c>
      <c r="BQ640" s="13" t="str">
        <f t="shared" si="55"/>
        <v>*</v>
      </c>
      <c r="BR640" s="20" t="str">
        <f t="shared" si="56"/>
        <v>*</v>
      </c>
      <c r="BS640" s="247" t="str">
        <f t="shared" si="57"/>
        <v/>
      </c>
      <c r="BT640" s="8" t="str">
        <f>IF(BN640="","",SUBSTITUTE(BM640," ","")&amp;SUBSTITUTE(BN640," ",""))</f>
        <v/>
      </c>
    </row>
    <row r="641" spans="1:72">
      <c r="A641" s="49" t="str">
        <f t="shared" si="54"/>
        <v/>
      </c>
      <c r="B641" s="153"/>
      <c r="C641" s="154" t="str">
        <f>IF(BS_CONTROLE[[#This Row],[DATA]]="","",WEEKNUM(BS_CONTROLE[[#This Row],[DATA]]))</f>
        <v/>
      </c>
      <c r="D641" s="159"/>
      <c r="E641" s="237">
        <v>632</v>
      </c>
      <c r="F641" s="225"/>
      <c r="G641" s="175" t="str">
        <f>IF(D641="","*",VLOOKUP(F641,BS_ATIVIDADE[#Data],3,FALSE))</f>
        <v>*</v>
      </c>
      <c r="H641" s="198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8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0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3" t="str">
        <f>IF(AND(BQ641&lt;1,BR641&lt;1),"Produção e Intervalo",IF(BQ641&lt;1,"Intervalo",IF(BR641&lt;1,"Produção","")))</f>
        <v/>
      </c>
      <c r="BQ641" s="13" t="str">
        <f t="shared" si="55"/>
        <v>*</v>
      </c>
      <c r="BR641" s="20" t="str">
        <f t="shared" si="56"/>
        <v>*</v>
      </c>
      <c r="BS641" s="247" t="str">
        <f t="shared" si="57"/>
        <v/>
      </c>
      <c r="BT641" s="8" t="str">
        <f>IF(BN641="","",SUBSTITUTE(BM641," ","")&amp;SUBSTITUTE(BN641," ",""))</f>
        <v/>
      </c>
    </row>
    <row r="642" spans="1:72">
      <c r="A642" s="49" t="str">
        <f t="shared" si="54"/>
        <v/>
      </c>
      <c r="B642" s="153"/>
      <c r="C642" s="154" t="str">
        <f>IF(BS_CONTROLE[[#This Row],[DATA]]="","",WEEKNUM(BS_CONTROLE[[#This Row],[DATA]]))</f>
        <v/>
      </c>
      <c r="D642" s="159"/>
      <c r="E642" s="237">
        <v>633</v>
      </c>
      <c r="F642" s="225"/>
      <c r="G642" s="175" t="str">
        <f>IF(D642="","*",VLOOKUP(F642,BS_ATIVIDADE[#Data],3,FALSE))</f>
        <v>*</v>
      </c>
      <c r="H642" s="198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8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0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3" t="str">
        <f>IF(AND(BQ642&lt;1,BR642&lt;1),"Produção e Intervalo",IF(BQ642&lt;1,"Intervalo",IF(BR642&lt;1,"Produção","")))</f>
        <v/>
      </c>
      <c r="BQ642" s="13" t="str">
        <f t="shared" si="55"/>
        <v>*</v>
      </c>
      <c r="BR642" s="20" t="str">
        <f t="shared" si="56"/>
        <v>*</v>
      </c>
      <c r="BS642" s="247" t="str">
        <f t="shared" si="57"/>
        <v/>
      </c>
      <c r="BT642" s="8" t="str">
        <f>IF(BN642="","",SUBSTITUTE(BM642," ","")&amp;SUBSTITUTE(BN642," ",""))</f>
        <v/>
      </c>
    </row>
    <row r="643" spans="1:72">
      <c r="A643" s="49" t="str">
        <f t="shared" si="54"/>
        <v/>
      </c>
      <c r="B643" s="153"/>
      <c r="C643" s="154" t="str">
        <f>IF(BS_CONTROLE[[#This Row],[DATA]]="","",WEEKNUM(BS_CONTROLE[[#This Row],[DATA]]))</f>
        <v/>
      </c>
      <c r="D643" s="159"/>
      <c r="E643" s="237">
        <v>634</v>
      </c>
      <c r="F643" s="225"/>
      <c r="G643" s="175" t="str">
        <f>IF(D643="","*",VLOOKUP(F643,BS_ATIVIDADE[#Data],3,FALSE))</f>
        <v>*</v>
      </c>
      <c r="H643" s="198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8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0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3" t="str">
        <f>IF(AND(BQ643&lt;1,BR643&lt;1),"Produção e Intervalo",IF(BQ643&lt;1,"Intervalo",IF(BR643&lt;1,"Produção","")))</f>
        <v/>
      </c>
      <c r="BQ643" s="13" t="str">
        <f t="shared" si="55"/>
        <v>*</v>
      </c>
      <c r="BR643" s="20" t="str">
        <f t="shared" si="56"/>
        <v>*</v>
      </c>
      <c r="BS643" s="247" t="str">
        <f t="shared" si="57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4"/>
        <v/>
      </c>
      <c r="B644" s="153"/>
      <c r="C644" s="154" t="str">
        <f>IF(BS_CONTROLE[[#This Row],[DATA]]="","",WEEKNUM(BS_CONTROLE[[#This Row],[DATA]]))</f>
        <v/>
      </c>
      <c r="D644" s="159"/>
      <c r="E644" s="237">
        <v>635</v>
      </c>
      <c r="F644" s="225"/>
      <c r="G644" s="175" t="str">
        <f>IF(D644="","*",VLOOKUP(F644,BS_ATIVIDADE[#Data],3,FALSE))</f>
        <v>*</v>
      </c>
      <c r="H644" s="198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8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0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3" t="str">
        <f>IF(AND(BQ644&lt;1,BR644&lt;1),"Produção e Intervalo",IF(BQ644&lt;1,"Intervalo",IF(BR644&lt;1,"Produção","")))</f>
        <v/>
      </c>
      <c r="BQ644" s="13" t="str">
        <f t="shared" si="55"/>
        <v>*</v>
      </c>
      <c r="BR644" s="20" t="str">
        <f t="shared" si="56"/>
        <v>*</v>
      </c>
      <c r="BS644" s="247" t="str">
        <f t="shared" si="57"/>
        <v/>
      </c>
      <c r="BT644" s="8" t="str">
        <f>IF(BN644="","",SUBSTITUTE(BM644," ","")&amp;SUBSTITUTE(BN644," ",""))</f>
        <v/>
      </c>
    </row>
    <row r="645" spans="1:72">
      <c r="A645" s="49" t="str">
        <f t="shared" si="54"/>
        <v/>
      </c>
      <c r="B645" s="153"/>
      <c r="C645" s="154" t="str">
        <f>IF(BS_CONTROLE[[#This Row],[DATA]]="","",WEEKNUM(BS_CONTROLE[[#This Row],[DATA]]))</f>
        <v/>
      </c>
      <c r="D645" s="159"/>
      <c r="E645" s="237">
        <v>636</v>
      </c>
      <c r="F645" s="225"/>
      <c r="G645" s="175" t="str">
        <f>IF(D645="","*",VLOOKUP(F645,BS_ATIVIDADE[#Data],3,FALSE))</f>
        <v>*</v>
      </c>
      <c r="H645" s="198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8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0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3" t="str">
        <f>IF(AND(BQ645&lt;1,BR645&lt;1),"Produção e Intervalo",IF(BQ645&lt;1,"Intervalo",IF(BR645&lt;1,"Produção","")))</f>
        <v/>
      </c>
      <c r="BQ645" s="13" t="str">
        <f t="shared" si="55"/>
        <v>*</v>
      </c>
      <c r="BR645" s="20" t="str">
        <f t="shared" si="56"/>
        <v>*</v>
      </c>
      <c r="BS645" s="247" t="str">
        <f t="shared" si="57"/>
        <v/>
      </c>
      <c r="BT645" s="8" t="str">
        <f>IF(BN645="","",SUBSTITUTE(BM645," ","")&amp;SUBSTITUTE(BN645," ",""))</f>
        <v/>
      </c>
    </row>
    <row r="646" spans="1:72">
      <c r="A646" s="49" t="str">
        <f t="shared" si="54"/>
        <v/>
      </c>
      <c r="B646" s="153"/>
      <c r="C646" s="154" t="str">
        <f>IF(BS_CONTROLE[[#This Row],[DATA]]="","",WEEKNUM(BS_CONTROLE[[#This Row],[DATA]]))</f>
        <v/>
      </c>
      <c r="D646" s="159"/>
      <c r="E646" s="237">
        <v>637</v>
      </c>
      <c r="F646" s="225"/>
      <c r="G646" s="175" t="str">
        <f>IF(D646="","*",VLOOKUP(F646,BS_ATIVIDADE[#Data],3,FALSE))</f>
        <v>*</v>
      </c>
      <c r="H646" s="198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8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0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3" t="str">
        <f>IF(AND(BQ646&lt;1,BR646&lt;1),"Produção e Intervalo",IF(BQ646&lt;1,"Intervalo",IF(BR646&lt;1,"Produção","")))</f>
        <v/>
      </c>
      <c r="BQ646" s="13" t="str">
        <f t="shared" si="55"/>
        <v>*</v>
      </c>
      <c r="BR646" s="20" t="str">
        <f t="shared" si="56"/>
        <v>*</v>
      </c>
      <c r="BS646" s="247" t="str">
        <f t="shared" si="57"/>
        <v/>
      </c>
      <c r="BT646" s="8" t="str">
        <f>IF(BN646="","",SUBSTITUTE(BM646," ","")&amp;SUBSTITUTE(BN646," ",""))</f>
        <v/>
      </c>
    </row>
    <row r="647" spans="1:72">
      <c r="A647" s="49" t="str">
        <f t="shared" si="54"/>
        <v/>
      </c>
      <c r="B647" s="153"/>
      <c r="C647" s="154" t="str">
        <f>IF(BS_CONTROLE[[#This Row],[DATA]]="","",WEEKNUM(BS_CONTROLE[[#This Row],[DATA]]))</f>
        <v/>
      </c>
      <c r="D647" s="159"/>
      <c r="E647" s="237">
        <v>638</v>
      </c>
      <c r="F647" s="225"/>
      <c r="G647" s="175" t="str">
        <f>IF(D647="","*",VLOOKUP(F647,BS_ATIVIDADE[#Data],3,FALSE))</f>
        <v>*</v>
      </c>
      <c r="H647" s="198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8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0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3" t="str">
        <f>IF(AND(BQ647&lt;1,BR647&lt;1),"Produção e Intervalo",IF(BQ647&lt;1,"Intervalo",IF(BR647&lt;1,"Produção","")))</f>
        <v/>
      </c>
      <c r="BQ647" s="13" t="str">
        <f t="shared" si="55"/>
        <v>*</v>
      </c>
      <c r="BR647" s="20" t="str">
        <f t="shared" si="56"/>
        <v>*</v>
      </c>
      <c r="BS647" s="247" t="str">
        <f t="shared" si="57"/>
        <v/>
      </c>
      <c r="BT647" s="8" t="str">
        <f>IF(BN647="","",SUBSTITUTE(BM647," ","")&amp;SUBSTITUTE(BN647," ",""))</f>
        <v/>
      </c>
    </row>
    <row r="648" spans="1:72">
      <c r="A648" s="49" t="str">
        <f t="shared" si="54"/>
        <v/>
      </c>
      <c r="B648" s="153"/>
      <c r="C648" s="154" t="str">
        <f>IF(BS_CONTROLE[[#This Row],[DATA]]="","",WEEKNUM(BS_CONTROLE[[#This Row],[DATA]]))</f>
        <v/>
      </c>
      <c r="D648" s="159"/>
      <c r="E648" s="237">
        <v>639</v>
      </c>
      <c r="F648" s="225"/>
      <c r="G648" s="175" t="str">
        <f>IF(D648="","*",VLOOKUP(F648,BS_ATIVIDADE[#Data],3,FALSE))</f>
        <v>*</v>
      </c>
      <c r="H648" s="198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8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0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3" t="str">
        <f>IF(AND(BQ648&lt;1,BR648&lt;1),"Produção e Intervalo",IF(BQ648&lt;1,"Intervalo",IF(BR648&lt;1,"Produção","")))</f>
        <v/>
      </c>
      <c r="BQ648" s="13" t="str">
        <f t="shared" si="55"/>
        <v>*</v>
      </c>
      <c r="BR648" s="20" t="str">
        <f t="shared" si="56"/>
        <v>*</v>
      </c>
      <c r="BS648" s="247" t="str">
        <f t="shared" si="57"/>
        <v/>
      </c>
      <c r="BT648" s="8" t="str">
        <f>IF(BN648="","",SUBSTITUTE(BM648," ","")&amp;SUBSTITUTE(BN648," ",""))</f>
        <v/>
      </c>
    </row>
    <row r="649" spans="1:72">
      <c r="A649" s="49" t="str">
        <f t="shared" si="54"/>
        <v/>
      </c>
      <c r="B649" s="153"/>
      <c r="C649" s="154" t="str">
        <f>IF(BS_CONTROLE[[#This Row],[DATA]]="","",WEEKNUM(BS_CONTROLE[[#This Row],[DATA]]))</f>
        <v/>
      </c>
      <c r="D649" s="159"/>
      <c r="E649" s="237">
        <v>640</v>
      </c>
      <c r="F649" s="225"/>
      <c r="G649" s="175" t="str">
        <f>IF(D649="","*",VLOOKUP(F649,BS_ATIVIDADE[#Data],3,FALSE))</f>
        <v>*</v>
      </c>
      <c r="H649" s="198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8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0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3" t="str">
        <f>IF(AND(BQ649&lt;1,BR649&lt;1),"Produção e Intervalo",IF(BQ649&lt;1,"Intervalo",IF(BR649&lt;1,"Produção","")))</f>
        <v/>
      </c>
      <c r="BQ649" s="13" t="str">
        <f t="shared" si="55"/>
        <v>*</v>
      </c>
      <c r="BR649" s="20" t="str">
        <f t="shared" si="56"/>
        <v>*</v>
      </c>
      <c r="BS649" s="247" t="str">
        <f t="shared" si="57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9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8">
        <v>641</v>
      </c>
      <c r="F650" s="225"/>
      <c r="G650" s="175" t="str">
        <f>IF(D650="","*",VLOOKUP(F650,BS_ATIVIDADE[#Data],3,FALSE))</f>
        <v>*</v>
      </c>
      <c r="H650" s="198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8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0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3" t="str">
        <f>IF(AND(BQ650&lt;1,BR650&lt;1),"Produção e Intervalo",IF(BQ650&lt;1,"Intervalo",IF(BR650&lt;1,"Produção","")))</f>
        <v/>
      </c>
      <c r="BQ650" s="13" t="str">
        <f t="shared" ref="BQ650:BQ713" si="60">IF(OR(B650="",F650=""),"*",AY650/P650)</f>
        <v>*</v>
      </c>
      <c r="BR650" s="20" t="str">
        <f t="shared" ref="BR650:BR713" si="61">IF(OR(B650="",F650=""),"*",BA650/Q650)</f>
        <v>*</v>
      </c>
      <c r="BS650" s="247" t="str">
        <f t="shared" ref="BS650:BS713" si="62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9"/>
        <v/>
      </c>
      <c r="B651" s="153"/>
      <c r="C651" s="154" t="str">
        <f>IF(BS_CONTROLE[[#This Row],[DATA]]="","",WEEKNUM(BS_CONTROLE[[#This Row],[DATA]]))</f>
        <v/>
      </c>
      <c r="D651" s="159"/>
      <c r="E651" s="237">
        <v>642</v>
      </c>
      <c r="F651" s="225"/>
      <c r="G651" s="175" t="str">
        <f>IF(D651="","*",VLOOKUP(F651,BS_ATIVIDADE[#Data],3,FALSE))</f>
        <v>*</v>
      </c>
      <c r="H651" s="198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8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0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3" t="str">
        <f>IF(AND(BQ651&lt;1,BR651&lt;1),"Produção e Intervalo",IF(BQ651&lt;1,"Intervalo",IF(BR651&lt;1,"Produção","")))</f>
        <v/>
      </c>
      <c r="BQ651" s="13" t="str">
        <f t="shared" si="60"/>
        <v>*</v>
      </c>
      <c r="BR651" s="20" t="str">
        <f t="shared" si="61"/>
        <v>*</v>
      </c>
      <c r="BS651" s="247" t="str">
        <f t="shared" si="62"/>
        <v/>
      </c>
      <c r="BT651" s="8" t="str">
        <f>IF(BN651="","",SUBSTITUTE(BM651," ","")&amp;SUBSTITUTE(BN651," ",""))</f>
        <v/>
      </c>
    </row>
    <row r="652" spans="1:72">
      <c r="A652" s="49" t="str">
        <f t="shared" si="59"/>
        <v/>
      </c>
      <c r="B652" s="153"/>
      <c r="C652" s="154" t="str">
        <f>IF(BS_CONTROLE[[#This Row],[DATA]]="","",WEEKNUM(BS_CONTROLE[[#This Row],[DATA]]))</f>
        <v/>
      </c>
      <c r="D652" s="159"/>
      <c r="E652" s="237">
        <v>643</v>
      </c>
      <c r="F652" s="225"/>
      <c r="G652" s="175" t="str">
        <f>IF(D652="","*",VLOOKUP(F652,BS_ATIVIDADE[#Data],3,FALSE))</f>
        <v>*</v>
      </c>
      <c r="H652" s="198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8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0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3" t="str">
        <f>IF(AND(BQ652&lt;1,BR652&lt;1),"Produção e Intervalo",IF(BQ652&lt;1,"Intervalo",IF(BR652&lt;1,"Produção","")))</f>
        <v/>
      </c>
      <c r="BQ652" s="13" t="str">
        <f t="shared" si="60"/>
        <v>*</v>
      </c>
      <c r="BR652" s="20" t="str">
        <f t="shared" si="61"/>
        <v>*</v>
      </c>
      <c r="BS652" s="247" t="str">
        <f t="shared" si="62"/>
        <v/>
      </c>
      <c r="BT652" s="8" t="str">
        <f>IF(BN652="","",SUBSTITUTE(BM652," ","")&amp;SUBSTITUTE(BN652," ",""))</f>
        <v/>
      </c>
    </row>
    <row r="653" spans="1:72">
      <c r="A653" s="49" t="str">
        <f t="shared" si="59"/>
        <v/>
      </c>
      <c r="B653" s="153"/>
      <c r="C653" s="154" t="str">
        <f>IF(BS_CONTROLE[[#This Row],[DATA]]="","",WEEKNUM(BS_CONTROLE[[#This Row],[DATA]]))</f>
        <v/>
      </c>
      <c r="D653" s="159"/>
      <c r="E653" s="237">
        <v>644</v>
      </c>
      <c r="F653" s="225"/>
      <c r="G653" s="175" t="str">
        <f>IF(D653="","*",VLOOKUP(F653,BS_ATIVIDADE[#Data],3,FALSE))</f>
        <v>*</v>
      </c>
      <c r="H653" s="198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8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0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3" t="str">
        <f>IF(AND(BQ653&lt;1,BR653&lt;1),"Produção e Intervalo",IF(BQ653&lt;1,"Intervalo",IF(BR653&lt;1,"Produção","")))</f>
        <v/>
      </c>
      <c r="BQ653" s="13" t="str">
        <f t="shared" si="60"/>
        <v>*</v>
      </c>
      <c r="BR653" s="20" t="str">
        <f t="shared" si="61"/>
        <v>*</v>
      </c>
      <c r="BS653" s="247" t="str">
        <f t="shared" si="62"/>
        <v/>
      </c>
      <c r="BT653" s="8" t="str">
        <f>IF(BN653="","",SUBSTITUTE(BM653," ","")&amp;SUBSTITUTE(BN653," ",""))</f>
        <v/>
      </c>
    </row>
    <row r="654" spans="1:72">
      <c r="A654" s="49" t="str">
        <f t="shared" si="59"/>
        <v/>
      </c>
      <c r="B654" s="153"/>
      <c r="C654" s="154" t="str">
        <f>IF(BS_CONTROLE[[#This Row],[DATA]]="","",WEEKNUM(BS_CONTROLE[[#This Row],[DATA]]))</f>
        <v/>
      </c>
      <c r="D654" s="159"/>
      <c r="E654" s="237">
        <v>645</v>
      </c>
      <c r="F654" s="225"/>
      <c r="G654" s="175" t="str">
        <f>IF(D654="","*",VLOOKUP(F654,BS_ATIVIDADE[#Data],3,FALSE))</f>
        <v>*</v>
      </c>
      <c r="H654" s="198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8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0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3" t="str">
        <f>IF(AND(BQ654&lt;1,BR654&lt;1),"Produção e Intervalo",IF(BQ654&lt;1,"Intervalo",IF(BR654&lt;1,"Produção","")))</f>
        <v/>
      </c>
      <c r="BQ654" s="13" t="str">
        <f t="shared" si="60"/>
        <v>*</v>
      </c>
      <c r="BR654" s="20" t="str">
        <f t="shared" si="61"/>
        <v>*</v>
      </c>
      <c r="BS654" s="247" t="str">
        <f t="shared" si="62"/>
        <v/>
      </c>
      <c r="BT654" s="8" t="str">
        <f>IF(BN654="","",SUBSTITUTE(BM654," ","")&amp;SUBSTITUTE(BN654," ",""))</f>
        <v/>
      </c>
    </row>
    <row r="655" spans="1:72">
      <c r="A655" s="49" t="str">
        <f t="shared" si="59"/>
        <v/>
      </c>
      <c r="B655" s="153"/>
      <c r="C655" s="154" t="str">
        <f>IF(BS_CONTROLE[[#This Row],[DATA]]="","",WEEKNUM(BS_CONTROLE[[#This Row],[DATA]]))</f>
        <v/>
      </c>
      <c r="D655" s="159"/>
      <c r="E655" s="237">
        <v>646</v>
      </c>
      <c r="F655" s="225"/>
      <c r="G655" s="175" t="str">
        <f>IF(D655="","*",VLOOKUP(F655,BS_ATIVIDADE[#Data],3,FALSE))</f>
        <v>*</v>
      </c>
      <c r="H655" s="198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3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0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3" t="str">
        <f>IF(AND(BQ655&lt;1,BR655&lt;1),"Produção e Intervalo",IF(BQ655&lt;1,"Intervalo",IF(BR655&lt;1,"Produção","")))</f>
        <v/>
      </c>
      <c r="BQ655" s="13" t="str">
        <f t="shared" si="60"/>
        <v>*</v>
      </c>
      <c r="BR655" s="20" t="str">
        <f t="shared" si="61"/>
        <v>*</v>
      </c>
      <c r="BS655" s="247" t="str">
        <f t="shared" si="62"/>
        <v/>
      </c>
      <c r="BT655" s="8" t="str">
        <f>IF(BN655="","",SUBSTITUTE(BM655," ","")&amp;SUBSTITUTE(BN655," ",""))</f>
        <v/>
      </c>
    </row>
    <row r="656" spans="1:72">
      <c r="A656" s="49" t="str">
        <f t="shared" si="59"/>
        <v/>
      </c>
      <c r="B656" s="153"/>
      <c r="C656" s="154" t="str">
        <f>IF(BS_CONTROLE[[#This Row],[DATA]]="","",WEEKNUM(BS_CONTROLE[[#This Row],[DATA]]))</f>
        <v/>
      </c>
      <c r="D656" s="159"/>
      <c r="E656" s="237">
        <v>647</v>
      </c>
      <c r="F656" s="225"/>
      <c r="G656" s="175" t="str">
        <f>IF(D656="","*",VLOOKUP(F656,BS_ATIVIDADE[#Data],3,FALSE))</f>
        <v>*</v>
      </c>
      <c r="H656" s="198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3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0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3" t="str">
        <f>IF(AND(BQ656&lt;1,BR656&lt;1),"Produção e Intervalo",IF(BQ656&lt;1,"Intervalo",IF(BR656&lt;1,"Produção","")))</f>
        <v/>
      </c>
      <c r="BQ656" s="13" t="str">
        <f t="shared" si="60"/>
        <v>*</v>
      </c>
      <c r="BR656" s="20" t="str">
        <f t="shared" si="61"/>
        <v>*</v>
      </c>
      <c r="BS656" s="247" t="str">
        <f t="shared" si="62"/>
        <v/>
      </c>
      <c r="BT656" s="8" t="str">
        <f>IF(BN656="","",SUBSTITUTE(BM656," ","")&amp;SUBSTITUTE(BN656," ",""))</f>
        <v/>
      </c>
    </row>
    <row r="657" spans="1:72">
      <c r="A657" s="49" t="str">
        <f t="shared" si="59"/>
        <v/>
      </c>
      <c r="B657" s="153"/>
      <c r="C657" s="154" t="str">
        <f>IF(BS_CONTROLE[[#This Row],[DATA]]="","",WEEKNUM(BS_CONTROLE[[#This Row],[DATA]]))</f>
        <v/>
      </c>
      <c r="D657" s="159"/>
      <c r="E657" s="237">
        <v>648</v>
      </c>
      <c r="F657" s="225"/>
      <c r="G657" s="175" t="str">
        <f>IF(D657="","*",VLOOKUP(F657,BS_ATIVIDADE[#Data],3,FALSE))</f>
        <v>*</v>
      </c>
      <c r="H657" s="198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3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0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3" t="str">
        <f>IF(AND(BQ657&lt;1,BR657&lt;1),"Produção e Intervalo",IF(BQ657&lt;1,"Intervalo",IF(BR657&lt;1,"Produção","")))</f>
        <v/>
      </c>
      <c r="BQ657" s="13" t="str">
        <f t="shared" si="60"/>
        <v>*</v>
      </c>
      <c r="BR657" s="20" t="str">
        <f t="shared" si="61"/>
        <v>*</v>
      </c>
      <c r="BS657" s="247" t="str">
        <f t="shared" si="62"/>
        <v/>
      </c>
      <c r="BT657" s="8" t="str">
        <f>IF(BN657="","",SUBSTITUTE(BM657," ","")&amp;SUBSTITUTE(BN657," ",""))</f>
        <v/>
      </c>
    </row>
    <row r="658" spans="1:72">
      <c r="A658" s="49" t="str">
        <f t="shared" si="59"/>
        <v/>
      </c>
      <c r="B658" s="153"/>
      <c r="C658" s="154" t="str">
        <f>IF(BS_CONTROLE[[#This Row],[DATA]]="","",WEEKNUM(BS_CONTROLE[[#This Row],[DATA]]))</f>
        <v/>
      </c>
      <c r="D658" s="159"/>
      <c r="E658" s="237">
        <v>649</v>
      </c>
      <c r="F658" s="225"/>
      <c r="G658" s="175" t="str">
        <f>IF(D658="","*",VLOOKUP(F658,BS_ATIVIDADE[#Data],3,FALSE))</f>
        <v>*</v>
      </c>
      <c r="H658" s="198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3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0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3" t="str">
        <f>IF(AND(BQ658&lt;1,BR658&lt;1),"Produção e Intervalo",IF(BQ658&lt;1,"Intervalo",IF(BR658&lt;1,"Produção","")))</f>
        <v/>
      </c>
      <c r="BQ658" s="13" t="str">
        <f t="shared" si="60"/>
        <v>*</v>
      </c>
      <c r="BR658" s="20" t="str">
        <f t="shared" si="61"/>
        <v>*</v>
      </c>
      <c r="BS658" s="247" t="str">
        <f t="shared" si="62"/>
        <v/>
      </c>
      <c r="BT658" s="8" t="str">
        <f>IF(BN658="","",SUBSTITUTE(BM658," ","")&amp;SUBSTITUTE(BN658," ",""))</f>
        <v/>
      </c>
    </row>
    <row r="659" spans="1:72">
      <c r="A659" s="49" t="str">
        <f t="shared" si="59"/>
        <v/>
      </c>
      <c r="B659" s="153"/>
      <c r="C659" s="154" t="str">
        <f>IF(BS_CONTROLE[[#This Row],[DATA]]="","",WEEKNUM(BS_CONTROLE[[#This Row],[DATA]]))</f>
        <v/>
      </c>
      <c r="D659" s="159"/>
      <c r="E659" s="237">
        <v>650</v>
      </c>
      <c r="F659" s="225"/>
      <c r="G659" s="175" t="str">
        <f>IF(D659="","*",VLOOKUP(F659,BS_ATIVIDADE[#Data],3,FALSE))</f>
        <v>*</v>
      </c>
      <c r="H659" s="198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3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0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3" t="str">
        <f>IF(AND(BQ659&lt;1,BR659&lt;1),"Produção e Intervalo",IF(BQ659&lt;1,"Intervalo",IF(BR659&lt;1,"Produção","")))</f>
        <v/>
      </c>
      <c r="BQ659" s="13" t="str">
        <f t="shared" si="60"/>
        <v>*</v>
      </c>
      <c r="BR659" s="20" t="str">
        <f t="shared" si="61"/>
        <v>*</v>
      </c>
      <c r="BS659" s="247" t="str">
        <f t="shared" si="62"/>
        <v/>
      </c>
      <c r="BT659" s="8" t="str">
        <f>IF(BN659="","",SUBSTITUTE(BM659," ","")&amp;SUBSTITUTE(BN659," ",""))</f>
        <v/>
      </c>
    </row>
    <row r="660" spans="1:72">
      <c r="A660" s="49" t="str">
        <f t="shared" si="59"/>
        <v/>
      </c>
      <c r="B660" s="153"/>
      <c r="C660" s="154" t="str">
        <f>IF(BS_CONTROLE[[#This Row],[DATA]]="","",WEEKNUM(BS_CONTROLE[[#This Row],[DATA]]))</f>
        <v/>
      </c>
      <c r="D660" s="159"/>
      <c r="E660" s="237">
        <v>651</v>
      </c>
      <c r="F660" s="225"/>
      <c r="G660" s="175" t="str">
        <f>IF(D660="","*",VLOOKUP(F660,BS_ATIVIDADE[#Data],3,FALSE))</f>
        <v>*</v>
      </c>
      <c r="H660" s="198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3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0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3" t="str">
        <f>IF(AND(BQ660&lt;1,BR660&lt;1),"Produção e Intervalo",IF(BQ660&lt;1,"Intervalo",IF(BR660&lt;1,"Produção","")))</f>
        <v/>
      </c>
      <c r="BQ660" s="13" t="str">
        <f t="shared" si="60"/>
        <v>*</v>
      </c>
      <c r="BR660" s="20" t="str">
        <f t="shared" si="61"/>
        <v>*</v>
      </c>
      <c r="BS660" s="247" t="str">
        <f t="shared" si="62"/>
        <v/>
      </c>
      <c r="BT660" s="8" t="str">
        <f>IF(BN660="","",SUBSTITUTE(BM660," ","")&amp;SUBSTITUTE(BN660," ",""))</f>
        <v/>
      </c>
    </row>
    <row r="661" spans="1:72">
      <c r="A661" s="49" t="str">
        <f t="shared" si="59"/>
        <v/>
      </c>
      <c r="B661" s="153"/>
      <c r="C661" s="154" t="str">
        <f>IF(BS_CONTROLE[[#This Row],[DATA]]="","",WEEKNUM(BS_CONTROLE[[#This Row],[DATA]]))</f>
        <v/>
      </c>
      <c r="D661" s="159"/>
      <c r="E661" s="237">
        <v>652</v>
      </c>
      <c r="F661" s="225"/>
      <c r="G661" s="175" t="str">
        <f>IF(D661="","*",VLOOKUP(F661,BS_ATIVIDADE[#Data],3,FALSE))</f>
        <v>*</v>
      </c>
      <c r="H661" s="198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3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0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3" t="str">
        <f>IF(AND(BQ661&lt;1,BR661&lt;1),"Produção e Intervalo",IF(BQ661&lt;1,"Intervalo",IF(BR661&lt;1,"Produção","")))</f>
        <v/>
      </c>
      <c r="BQ661" s="13" t="str">
        <f t="shared" si="60"/>
        <v>*</v>
      </c>
      <c r="BR661" s="20" t="str">
        <f t="shared" si="61"/>
        <v>*</v>
      </c>
      <c r="BS661" s="247" t="str">
        <f t="shared" si="62"/>
        <v/>
      </c>
      <c r="BT661" s="8" t="str">
        <f>IF(BN661="","",SUBSTITUTE(BM661," ","")&amp;SUBSTITUTE(BN661," ",""))</f>
        <v/>
      </c>
    </row>
    <row r="662" spans="1:72">
      <c r="A662" s="49" t="str">
        <f t="shared" si="59"/>
        <v/>
      </c>
      <c r="B662" s="153"/>
      <c r="C662" s="154" t="str">
        <f>IF(BS_CONTROLE[[#This Row],[DATA]]="","",WEEKNUM(BS_CONTROLE[[#This Row],[DATA]]))</f>
        <v/>
      </c>
      <c r="D662" s="159"/>
      <c r="E662" s="238">
        <v>653</v>
      </c>
      <c r="F662" s="225"/>
      <c r="G662" s="175" t="str">
        <f>IF(D662="","*",VLOOKUP(F662,BS_ATIVIDADE[#Data],3,FALSE))</f>
        <v>*</v>
      </c>
      <c r="H662" s="198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3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0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3" t="str">
        <f>IF(AND(BQ662&lt;1,BR662&lt;1),"Produção e Intervalo",IF(BQ662&lt;1,"Intervalo",IF(BR662&lt;1,"Produção","")))</f>
        <v/>
      </c>
      <c r="BQ662" s="13" t="str">
        <f t="shared" si="60"/>
        <v>*</v>
      </c>
      <c r="BR662" s="20" t="str">
        <f t="shared" si="61"/>
        <v>*</v>
      </c>
      <c r="BS662" s="247" t="str">
        <f t="shared" si="62"/>
        <v/>
      </c>
      <c r="BT662" s="8" t="str">
        <f>IF(BN662="","",SUBSTITUTE(BM662," ","")&amp;SUBSTITUTE(BN662," ",""))</f>
        <v/>
      </c>
    </row>
    <row r="663" spans="1:72">
      <c r="A663" s="49" t="str">
        <f t="shared" si="59"/>
        <v/>
      </c>
      <c r="B663" s="153"/>
      <c r="C663" s="154" t="str">
        <f>IF(BS_CONTROLE[[#This Row],[DATA]]="","",WEEKNUM(BS_CONTROLE[[#This Row],[DATA]]))</f>
        <v/>
      </c>
      <c r="D663" s="159"/>
      <c r="E663" s="237">
        <v>654</v>
      </c>
      <c r="F663" s="225"/>
      <c r="G663" s="175" t="str">
        <f>IF(D663="","*",VLOOKUP(F663,BS_ATIVIDADE[#Data],3,FALSE))</f>
        <v>*</v>
      </c>
      <c r="H663" s="198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3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0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3" t="str">
        <f>IF(AND(BQ663&lt;1,BR663&lt;1),"Produção e Intervalo",IF(BQ663&lt;1,"Intervalo",IF(BR663&lt;1,"Produção","")))</f>
        <v/>
      </c>
      <c r="BQ663" s="13" t="str">
        <f t="shared" si="60"/>
        <v>*</v>
      </c>
      <c r="BR663" s="20" t="str">
        <f t="shared" si="61"/>
        <v>*</v>
      </c>
      <c r="BS663" s="247" t="str">
        <f t="shared" si="62"/>
        <v/>
      </c>
      <c r="BT663" s="8" t="str">
        <f>IF(BN663="","",SUBSTITUTE(BM663," ","")&amp;SUBSTITUTE(BN663," ",""))</f>
        <v/>
      </c>
    </row>
    <row r="664" spans="1:72">
      <c r="A664" s="49" t="str">
        <f t="shared" si="59"/>
        <v/>
      </c>
      <c r="B664" s="153"/>
      <c r="C664" s="154" t="str">
        <f>IF(BS_CONTROLE[[#This Row],[DATA]]="","",WEEKNUM(BS_CONTROLE[[#This Row],[DATA]]))</f>
        <v/>
      </c>
      <c r="D664" s="159"/>
      <c r="E664" s="237">
        <v>655</v>
      </c>
      <c r="F664" s="225"/>
      <c r="G664" s="175" t="str">
        <f>IF(D664="","*",VLOOKUP(F664,BS_ATIVIDADE[#Data],3,FALSE))</f>
        <v>*</v>
      </c>
      <c r="H664" s="198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3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0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3" t="str">
        <f>IF(AND(BQ664&lt;1,BR664&lt;1),"Produção e Intervalo",IF(BQ664&lt;1,"Intervalo",IF(BR664&lt;1,"Produção","")))</f>
        <v/>
      </c>
      <c r="BQ664" s="13" t="str">
        <f t="shared" si="60"/>
        <v>*</v>
      </c>
      <c r="BR664" s="20" t="str">
        <f t="shared" si="61"/>
        <v>*</v>
      </c>
      <c r="BS664" s="247" t="str">
        <f t="shared" si="62"/>
        <v/>
      </c>
      <c r="BT664" s="8" t="str">
        <f>IF(BN664="","",SUBSTITUTE(BM664," ","")&amp;SUBSTITUTE(BN664," ",""))</f>
        <v/>
      </c>
    </row>
    <row r="665" spans="1:72">
      <c r="A665" s="49" t="str">
        <f t="shared" si="59"/>
        <v/>
      </c>
      <c r="B665" s="153"/>
      <c r="C665" s="154" t="str">
        <f>IF(BS_CONTROLE[[#This Row],[DATA]]="","",WEEKNUM(BS_CONTROLE[[#This Row],[DATA]]))</f>
        <v/>
      </c>
      <c r="D665" s="159"/>
      <c r="E665" s="237">
        <v>656</v>
      </c>
      <c r="F665" s="225"/>
      <c r="G665" s="175" t="str">
        <f>IF(D665="","*",VLOOKUP(F665,BS_ATIVIDADE[#Data],3,FALSE))</f>
        <v>*</v>
      </c>
      <c r="H665" s="198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3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0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3" t="str">
        <f>IF(AND(BQ665&lt;1,BR665&lt;1),"Produção e Intervalo",IF(BQ665&lt;1,"Intervalo",IF(BR665&lt;1,"Produção","")))</f>
        <v/>
      </c>
      <c r="BQ665" s="13" t="str">
        <f t="shared" si="60"/>
        <v>*</v>
      </c>
      <c r="BR665" s="20" t="str">
        <f t="shared" si="61"/>
        <v>*</v>
      </c>
      <c r="BS665" s="247" t="str">
        <f t="shared" si="62"/>
        <v/>
      </c>
      <c r="BT665" s="8" t="str">
        <f>IF(BN665="","",SUBSTITUTE(BM665," ","")&amp;SUBSTITUTE(BN665," ",""))</f>
        <v/>
      </c>
    </row>
    <row r="666" spans="1:72">
      <c r="A666" s="49" t="str">
        <f t="shared" si="59"/>
        <v/>
      </c>
      <c r="B666" s="153"/>
      <c r="C666" s="154" t="str">
        <f>IF(BS_CONTROLE[[#This Row],[DATA]]="","",WEEKNUM(BS_CONTROLE[[#This Row],[DATA]]))</f>
        <v/>
      </c>
      <c r="D666" s="159"/>
      <c r="E666" s="237">
        <v>657</v>
      </c>
      <c r="F666" s="225"/>
      <c r="G666" s="175" t="str">
        <f>IF(D666="","*",VLOOKUP(F666,BS_ATIVIDADE[#Data],3,FALSE))</f>
        <v>*</v>
      </c>
      <c r="H666" s="198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3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0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3" t="str">
        <f>IF(AND(BQ666&lt;1,BR666&lt;1),"Produção e Intervalo",IF(BQ666&lt;1,"Intervalo",IF(BR666&lt;1,"Produção","")))</f>
        <v/>
      </c>
      <c r="BQ666" s="13" t="str">
        <f t="shared" si="60"/>
        <v>*</v>
      </c>
      <c r="BR666" s="20" t="str">
        <f t="shared" si="61"/>
        <v>*</v>
      </c>
      <c r="BS666" s="247" t="str">
        <f t="shared" si="62"/>
        <v/>
      </c>
      <c r="BT666" s="8" t="str">
        <f>IF(BN666="","",SUBSTITUTE(BM666," ","")&amp;SUBSTITUTE(BN666," ",""))</f>
        <v/>
      </c>
    </row>
    <row r="667" spans="1:72">
      <c r="A667" s="49" t="str">
        <f t="shared" si="59"/>
        <v/>
      </c>
      <c r="B667" s="153"/>
      <c r="C667" s="154" t="str">
        <f>IF(BS_CONTROLE[[#This Row],[DATA]]="","",WEEKNUM(BS_CONTROLE[[#This Row],[DATA]]))</f>
        <v/>
      </c>
      <c r="D667" s="159"/>
      <c r="E667" s="237">
        <v>658</v>
      </c>
      <c r="F667" s="225"/>
      <c r="G667" s="175" t="str">
        <f>IF(D667="","*",VLOOKUP(F667,BS_ATIVIDADE[#Data],3,FALSE))</f>
        <v>*</v>
      </c>
      <c r="H667" s="198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3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0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3" t="str">
        <f>IF(AND(BQ667&lt;1,BR667&lt;1),"Produção e Intervalo",IF(BQ667&lt;1,"Intervalo",IF(BR667&lt;1,"Produção","")))</f>
        <v/>
      </c>
      <c r="BQ667" s="13" t="str">
        <f t="shared" si="60"/>
        <v>*</v>
      </c>
      <c r="BR667" s="20" t="str">
        <f t="shared" si="61"/>
        <v>*</v>
      </c>
      <c r="BS667" s="247" t="str">
        <f t="shared" si="62"/>
        <v/>
      </c>
      <c r="BT667" s="8" t="str">
        <f>IF(BN667="","",SUBSTITUTE(BM667," ","")&amp;SUBSTITUTE(BN667," ",""))</f>
        <v/>
      </c>
    </row>
    <row r="668" spans="1:72">
      <c r="A668" s="49" t="str">
        <f t="shared" si="59"/>
        <v/>
      </c>
      <c r="B668" s="153"/>
      <c r="C668" s="154" t="str">
        <f>IF(BS_CONTROLE[[#This Row],[DATA]]="","",WEEKNUM(BS_CONTROLE[[#This Row],[DATA]]))</f>
        <v/>
      </c>
      <c r="D668" s="159"/>
      <c r="E668" s="237">
        <v>659</v>
      </c>
      <c r="F668" s="225"/>
      <c r="G668" s="175" t="str">
        <f>IF(D668="","*",VLOOKUP(F668,BS_ATIVIDADE[#Data],3,FALSE))</f>
        <v>*</v>
      </c>
      <c r="H668" s="198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3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0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3" t="str">
        <f>IF(AND(BQ668&lt;1,BR668&lt;1),"Produção e Intervalo",IF(BQ668&lt;1,"Intervalo",IF(BR668&lt;1,"Produção","")))</f>
        <v/>
      </c>
      <c r="BQ668" s="13" t="str">
        <f t="shared" si="60"/>
        <v>*</v>
      </c>
      <c r="BR668" s="20" t="str">
        <f t="shared" si="61"/>
        <v>*</v>
      </c>
      <c r="BS668" s="247" t="str">
        <f t="shared" si="62"/>
        <v/>
      </c>
      <c r="BT668" s="8" t="str">
        <f>IF(BN668="","",SUBSTITUTE(BM668," ","")&amp;SUBSTITUTE(BN668," ",""))</f>
        <v/>
      </c>
    </row>
    <row r="669" spans="1:72">
      <c r="A669" s="49" t="str">
        <f t="shared" si="59"/>
        <v/>
      </c>
      <c r="B669" s="153"/>
      <c r="C669" s="154" t="str">
        <f>IF(BS_CONTROLE[[#This Row],[DATA]]="","",WEEKNUM(BS_CONTROLE[[#This Row],[DATA]]))</f>
        <v/>
      </c>
      <c r="D669" s="159"/>
      <c r="E669" s="237">
        <v>660</v>
      </c>
      <c r="F669" s="225"/>
      <c r="G669" s="175" t="str">
        <f>IF(D669="","*",VLOOKUP(F669,BS_ATIVIDADE[#Data],3,FALSE))</f>
        <v>*</v>
      </c>
      <c r="H669" s="198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3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0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3" t="str">
        <f>IF(AND(BQ669&lt;1,BR669&lt;1),"Produção e Intervalo",IF(BQ669&lt;1,"Intervalo",IF(BR669&lt;1,"Produção","")))</f>
        <v/>
      </c>
      <c r="BQ669" s="13" t="str">
        <f t="shared" si="60"/>
        <v>*</v>
      </c>
      <c r="BR669" s="20" t="str">
        <f t="shared" si="61"/>
        <v>*</v>
      </c>
      <c r="BS669" s="247" t="str">
        <f t="shared" si="62"/>
        <v/>
      </c>
      <c r="BT669" s="8" t="str">
        <f>IF(BN669="","",SUBSTITUTE(BM669," ","")&amp;SUBSTITUTE(BN669," ",""))</f>
        <v/>
      </c>
    </row>
    <row r="670" spans="1:72">
      <c r="A670" s="49" t="str">
        <f t="shared" si="59"/>
        <v/>
      </c>
      <c r="B670" s="153"/>
      <c r="C670" s="154" t="str">
        <f>IF(BS_CONTROLE[[#This Row],[DATA]]="","",WEEKNUM(BS_CONTROLE[[#This Row],[DATA]]))</f>
        <v/>
      </c>
      <c r="D670" s="159"/>
      <c r="E670" s="237">
        <v>661</v>
      </c>
      <c r="F670" s="225"/>
      <c r="G670" s="175" t="str">
        <f>IF(D670="","*",VLOOKUP(F670,BS_ATIVIDADE[#Data],3,FALSE))</f>
        <v>*</v>
      </c>
      <c r="H670" s="198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3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0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3" t="str">
        <f>IF(AND(BQ670&lt;1,BR670&lt;1),"Produção e Intervalo",IF(BQ670&lt;1,"Intervalo",IF(BR670&lt;1,"Produção","")))</f>
        <v/>
      </c>
      <c r="BQ670" s="13" t="str">
        <f t="shared" si="60"/>
        <v>*</v>
      </c>
      <c r="BR670" s="20" t="str">
        <f t="shared" si="61"/>
        <v>*</v>
      </c>
      <c r="BS670" s="247" t="str">
        <f t="shared" si="62"/>
        <v/>
      </c>
      <c r="BT670" s="8" t="str">
        <f>IF(BN670="","",SUBSTITUTE(BM670," ","")&amp;SUBSTITUTE(BN670," ",""))</f>
        <v/>
      </c>
    </row>
    <row r="671" spans="1:72">
      <c r="A671" s="49" t="str">
        <f t="shared" si="59"/>
        <v/>
      </c>
      <c r="B671" s="153"/>
      <c r="C671" s="154" t="str">
        <f>IF(BS_CONTROLE[[#This Row],[DATA]]="","",WEEKNUM(BS_CONTROLE[[#This Row],[DATA]]))</f>
        <v/>
      </c>
      <c r="D671" s="159"/>
      <c r="E671" s="237">
        <v>662</v>
      </c>
      <c r="F671" s="225"/>
      <c r="G671" s="175" t="str">
        <f>IF(D671="","*",VLOOKUP(F671,BS_ATIVIDADE[#Data],3,FALSE))</f>
        <v>*</v>
      </c>
      <c r="H671" s="198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3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0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3" t="str">
        <f>IF(AND(BQ671&lt;1,BR671&lt;1),"Produção e Intervalo",IF(BQ671&lt;1,"Intervalo",IF(BR671&lt;1,"Produção","")))</f>
        <v/>
      </c>
      <c r="BQ671" s="13" t="str">
        <f t="shared" si="60"/>
        <v>*</v>
      </c>
      <c r="BR671" s="20" t="str">
        <f t="shared" si="61"/>
        <v>*</v>
      </c>
      <c r="BS671" s="247" t="str">
        <f t="shared" si="62"/>
        <v/>
      </c>
      <c r="BT671" s="8" t="str">
        <f>IF(BN671="","",SUBSTITUTE(BM671," ","")&amp;SUBSTITUTE(BN671," ",""))</f>
        <v/>
      </c>
    </row>
    <row r="672" spans="1:72">
      <c r="A672" s="49" t="str">
        <f t="shared" si="59"/>
        <v/>
      </c>
      <c r="B672" s="153"/>
      <c r="C672" s="154" t="str">
        <f>IF(BS_CONTROLE[[#This Row],[DATA]]="","",WEEKNUM(BS_CONTROLE[[#This Row],[DATA]]))</f>
        <v/>
      </c>
      <c r="D672" s="159"/>
      <c r="E672" s="237">
        <v>663</v>
      </c>
      <c r="F672" s="225"/>
      <c r="G672" s="175" t="str">
        <f>IF(D672="","*",VLOOKUP(F672,BS_ATIVIDADE[#Data],3,FALSE))</f>
        <v>*</v>
      </c>
      <c r="H672" s="198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3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0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3" t="str">
        <f>IF(AND(BQ672&lt;1,BR672&lt;1),"Produção e Intervalo",IF(BQ672&lt;1,"Intervalo",IF(BR672&lt;1,"Produção","")))</f>
        <v/>
      </c>
      <c r="BQ672" s="13" t="str">
        <f t="shared" si="60"/>
        <v>*</v>
      </c>
      <c r="BR672" s="20" t="str">
        <f t="shared" si="61"/>
        <v>*</v>
      </c>
      <c r="BS672" s="247" t="str">
        <f t="shared" si="62"/>
        <v/>
      </c>
      <c r="BT672" s="8" t="str">
        <f>IF(BN672="","",SUBSTITUTE(BM672," ","")&amp;SUBSTITUTE(BN672," ",""))</f>
        <v/>
      </c>
    </row>
    <row r="673" spans="1:72">
      <c r="A673" s="49" t="str">
        <f t="shared" si="59"/>
        <v/>
      </c>
      <c r="B673" s="153"/>
      <c r="C673" s="154" t="str">
        <f>IF(BS_CONTROLE[[#This Row],[DATA]]="","",WEEKNUM(BS_CONTROLE[[#This Row],[DATA]]))</f>
        <v/>
      </c>
      <c r="D673" s="159"/>
      <c r="E673" s="237">
        <v>664</v>
      </c>
      <c r="F673" s="225"/>
      <c r="G673" s="175" t="str">
        <f>IF(D673="","*",VLOOKUP(F673,BS_ATIVIDADE[#Data],3,FALSE))</f>
        <v>*</v>
      </c>
      <c r="H673" s="198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3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0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3" t="str">
        <f>IF(AND(BQ673&lt;1,BR673&lt;1),"Produção e Intervalo",IF(BQ673&lt;1,"Intervalo",IF(BR673&lt;1,"Produção","")))</f>
        <v/>
      </c>
      <c r="BQ673" s="13" t="str">
        <f t="shared" si="60"/>
        <v>*</v>
      </c>
      <c r="BR673" s="20" t="str">
        <f t="shared" si="61"/>
        <v>*</v>
      </c>
      <c r="BS673" s="247" t="str">
        <f t="shared" si="62"/>
        <v/>
      </c>
      <c r="BT673" s="8" t="str">
        <f>IF(BN673="","",SUBSTITUTE(BM673," ","")&amp;SUBSTITUTE(BN673," ",""))</f>
        <v/>
      </c>
    </row>
    <row r="674" spans="1:72">
      <c r="A674" s="49" t="str">
        <f t="shared" si="59"/>
        <v/>
      </c>
      <c r="B674" s="153"/>
      <c r="C674" s="154" t="str">
        <f>IF(BS_CONTROLE[[#This Row],[DATA]]="","",WEEKNUM(BS_CONTROLE[[#This Row],[DATA]]))</f>
        <v/>
      </c>
      <c r="D674" s="159"/>
      <c r="E674" s="238">
        <v>665</v>
      </c>
      <c r="F674" s="225"/>
      <c r="G674" s="175" t="str">
        <f>IF(D674="","*",VLOOKUP(F674,BS_ATIVIDADE[#Data],3,FALSE))</f>
        <v>*</v>
      </c>
      <c r="H674" s="198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3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0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3" t="str">
        <f>IF(AND(BQ674&lt;1,BR674&lt;1),"Produção e Intervalo",IF(BQ674&lt;1,"Intervalo",IF(BR674&lt;1,"Produção","")))</f>
        <v/>
      </c>
      <c r="BQ674" s="13" t="str">
        <f t="shared" si="60"/>
        <v>*</v>
      </c>
      <c r="BR674" s="20" t="str">
        <f t="shared" si="61"/>
        <v>*</v>
      </c>
      <c r="BS674" s="247" t="str">
        <f t="shared" si="62"/>
        <v/>
      </c>
      <c r="BT674" s="8" t="str">
        <f>IF(BN674="","",SUBSTITUTE(BM674," ","")&amp;SUBSTITUTE(BN674," ",""))</f>
        <v/>
      </c>
    </row>
    <row r="675" spans="1:72">
      <c r="A675" s="49" t="str">
        <f t="shared" si="59"/>
        <v/>
      </c>
      <c r="B675" s="153"/>
      <c r="C675" s="154" t="str">
        <f>IF(BS_CONTROLE[[#This Row],[DATA]]="","",WEEKNUM(BS_CONTROLE[[#This Row],[DATA]]))</f>
        <v/>
      </c>
      <c r="D675" s="159"/>
      <c r="E675" s="237">
        <v>666</v>
      </c>
      <c r="F675" s="225"/>
      <c r="G675" s="175" t="str">
        <f>IF(D675="","*",VLOOKUP(F675,BS_ATIVIDADE[#Data],3,FALSE))</f>
        <v>*</v>
      </c>
      <c r="H675" s="198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3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0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3" t="str">
        <f>IF(AND(BQ675&lt;1,BR675&lt;1),"Produção e Intervalo",IF(BQ675&lt;1,"Intervalo",IF(BR675&lt;1,"Produção","")))</f>
        <v/>
      </c>
      <c r="BQ675" s="13" t="str">
        <f t="shared" si="60"/>
        <v>*</v>
      </c>
      <c r="BR675" s="20" t="str">
        <f t="shared" si="61"/>
        <v>*</v>
      </c>
      <c r="BS675" s="247" t="str">
        <f t="shared" si="62"/>
        <v/>
      </c>
      <c r="BT675" s="8" t="str">
        <f>IF(BN675="","",SUBSTITUTE(BM675," ","")&amp;SUBSTITUTE(BN675," ",""))</f>
        <v/>
      </c>
    </row>
    <row r="676" spans="1:72">
      <c r="A676" s="49" t="str">
        <f t="shared" si="59"/>
        <v/>
      </c>
      <c r="B676" s="153"/>
      <c r="C676" s="154" t="str">
        <f>IF(BS_CONTROLE[[#This Row],[DATA]]="","",WEEKNUM(BS_CONTROLE[[#This Row],[DATA]]))</f>
        <v/>
      </c>
      <c r="D676" s="159"/>
      <c r="E676" s="237">
        <v>667</v>
      </c>
      <c r="F676" s="225"/>
      <c r="G676" s="175" t="str">
        <f>IF(D676="","*",VLOOKUP(F676,BS_ATIVIDADE[#Data],3,FALSE))</f>
        <v>*</v>
      </c>
      <c r="H676" s="198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3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0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3" t="str">
        <f>IF(AND(BQ676&lt;1,BR676&lt;1),"Produção e Intervalo",IF(BQ676&lt;1,"Intervalo",IF(BR676&lt;1,"Produção","")))</f>
        <v/>
      </c>
      <c r="BQ676" s="13" t="str">
        <f t="shared" si="60"/>
        <v>*</v>
      </c>
      <c r="BR676" s="20" t="str">
        <f t="shared" si="61"/>
        <v>*</v>
      </c>
      <c r="BS676" s="247" t="str">
        <f t="shared" si="62"/>
        <v/>
      </c>
      <c r="BT676" s="8" t="str">
        <f>IF(BN676="","",SUBSTITUTE(BM676," ","")&amp;SUBSTITUTE(BN676," ",""))</f>
        <v/>
      </c>
    </row>
    <row r="677" spans="1:72">
      <c r="A677" s="49" t="str">
        <f t="shared" si="59"/>
        <v/>
      </c>
      <c r="B677" s="153"/>
      <c r="C677" s="154" t="str">
        <f>IF(BS_CONTROLE[[#This Row],[DATA]]="","",WEEKNUM(BS_CONTROLE[[#This Row],[DATA]]))</f>
        <v/>
      </c>
      <c r="D677" s="159"/>
      <c r="E677" s="237">
        <v>668</v>
      </c>
      <c r="F677" s="225"/>
      <c r="G677" s="175" t="str">
        <f>IF(D677="","*",VLOOKUP(F677,BS_ATIVIDADE[#Data],3,FALSE))</f>
        <v>*</v>
      </c>
      <c r="H677" s="198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3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0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3" t="str">
        <f>IF(AND(BQ677&lt;1,BR677&lt;1),"Produção e Intervalo",IF(BQ677&lt;1,"Intervalo",IF(BR677&lt;1,"Produção","")))</f>
        <v/>
      </c>
      <c r="BQ677" s="13" t="str">
        <f t="shared" si="60"/>
        <v>*</v>
      </c>
      <c r="BR677" s="20" t="str">
        <f t="shared" si="61"/>
        <v>*</v>
      </c>
      <c r="BS677" s="247" t="str">
        <f t="shared" si="62"/>
        <v/>
      </c>
      <c r="BT677" s="8" t="str">
        <f>IF(BN677="","",SUBSTITUTE(BM677," ","")&amp;SUBSTITUTE(BN677," ",""))</f>
        <v/>
      </c>
    </row>
    <row r="678" spans="1:72">
      <c r="A678" s="49" t="str">
        <f t="shared" si="59"/>
        <v/>
      </c>
      <c r="B678" s="153"/>
      <c r="C678" s="154" t="str">
        <f>IF(BS_CONTROLE[[#This Row],[DATA]]="","",WEEKNUM(BS_CONTROLE[[#This Row],[DATA]]))</f>
        <v/>
      </c>
      <c r="D678" s="159"/>
      <c r="E678" s="237">
        <v>669</v>
      </c>
      <c r="F678" s="225"/>
      <c r="G678" s="175" t="str">
        <f>IF(D678="","*",VLOOKUP(F678,BS_ATIVIDADE[#Data],3,FALSE))</f>
        <v>*</v>
      </c>
      <c r="H678" s="198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3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0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3" t="str">
        <f>IF(AND(BQ678&lt;1,BR678&lt;1),"Produção e Intervalo",IF(BQ678&lt;1,"Intervalo",IF(BR678&lt;1,"Produção","")))</f>
        <v/>
      </c>
      <c r="BQ678" s="13" t="str">
        <f t="shared" si="60"/>
        <v>*</v>
      </c>
      <c r="BR678" s="20" t="str">
        <f t="shared" si="61"/>
        <v>*</v>
      </c>
      <c r="BS678" s="247" t="str">
        <f t="shared" si="62"/>
        <v/>
      </c>
      <c r="BT678" s="8" t="str">
        <f>IF(BN678="","",SUBSTITUTE(BM678," ","")&amp;SUBSTITUTE(BN678," ",""))</f>
        <v/>
      </c>
    </row>
    <row r="679" spans="1:72">
      <c r="A679" s="49" t="str">
        <f t="shared" si="59"/>
        <v/>
      </c>
      <c r="B679" s="153"/>
      <c r="C679" s="154" t="str">
        <f>IF(BS_CONTROLE[[#This Row],[DATA]]="","",WEEKNUM(BS_CONTROLE[[#This Row],[DATA]]))</f>
        <v/>
      </c>
      <c r="D679" s="159"/>
      <c r="E679" s="237">
        <v>670</v>
      </c>
      <c r="F679" s="225"/>
      <c r="G679" s="175" t="str">
        <f>IF(D679="","*",VLOOKUP(F679,BS_ATIVIDADE[#Data],3,FALSE))</f>
        <v>*</v>
      </c>
      <c r="H679" s="198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3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0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3" t="str">
        <f>IF(AND(BQ679&lt;1,BR679&lt;1),"Produção e Intervalo",IF(BQ679&lt;1,"Intervalo",IF(BR679&lt;1,"Produção","")))</f>
        <v/>
      </c>
      <c r="BQ679" s="13" t="str">
        <f t="shared" si="60"/>
        <v>*</v>
      </c>
      <c r="BR679" s="20" t="str">
        <f t="shared" si="61"/>
        <v>*</v>
      </c>
      <c r="BS679" s="247" t="str">
        <f t="shared" si="62"/>
        <v/>
      </c>
      <c r="BT679" s="8" t="str">
        <f>IF(BN679="","",SUBSTITUTE(BM679," ","")&amp;SUBSTITUTE(BN679," ",""))</f>
        <v/>
      </c>
    </row>
    <row r="680" spans="1:72">
      <c r="A680" s="49" t="str">
        <f t="shared" si="59"/>
        <v/>
      </c>
      <c r="B680" s="153"/>
      <c r="C680" s="154" t="str">
        <f>IF(BS_CONTROLE[[#This Row],[DATA]]="","",WEEKNUM(BS_CONTROLE[[#This Row],[DATA]]))</f>
        <v/>
      </c>
      <c r="D680" s="159"/>
      <c r="E680" s="237">
        <v>671</v>
      </c>
      <c r="F680" s="225"/>
      <c r="G680" s="175" t="str">
        <f>IF(D680="","*",VLOOKUP(F680,BS_ATIVIDADE[#Data],3,FALSE))</f>
        <v>*</v>
      </c>
      <c r="H680" s="198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3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0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3" t="str">
        <f>IF(AND(BQ680&lt;1,BR680&lt;1),"Produção e Intervalo",IF(BQ680&lt;1,"Intervalo",IF(BR680&lt;1,"Produção","")))</f>
        <v/>
      </c>
      <c r="BQ680" s="13" t="str">
        <f t="shared" si="60"/>
        <v>*</v>
      </c>
      <c r="BR680" s="20" t="str">
        <f t="shared" si="61"/>
        <v>*</v>
      </c>
      <c r="BS680" s="247" t="str">
        <f t="shared" si="62"/>
        <v/>
      </c>
      <c r="BT680" s="8" t="str">
        <f>IF(BN680="","",SUBSTITUTE(BM680," ","")&amp;SUBSTITUTE(BN680," ",""))</f>
        <v/>
      </c>
    </row>
    <row r="681" spans="1:72">
      <c r="A681" s="49" t="str">
        <f t="shared" si="59"/>
        <v/>
      </c>
      <c r="B681" s="153"/>
      <c r="C681" s="154" t="str">
        <f>IF(BS_CONTROLE[[#This Row],[DATA]]="","",WEEKNUM(BS_CONTROLE[[#This Row],[DATA]]))</f>
        <v/>
      </c>
      <c r="D681" s="159"/>
      <c r="E681" s="237">
        <v>672</v>
      </c>
      <c r="F681" s="225"/>
      <c r="G681" s="175" t="str">
        <f>IF(D681="","*",VLOOKUP(F681,BS_ATIVIDADE[#Data],3,FALSE))</f>
        <v>*</v>
      </c>
      <c r="H681" s="198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3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0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3" t="str">
        <f>IF(AND(BQ681&lt;1,BR681&lt;1),"Produção e Intervalo",IF(BQ681&lt;1,"Intervalo",IF(BR681&lt;1,"Produção","")))</f>
        <v/>
      </c>
      <c r="BQ681" s="13" t="str">
        <f t="shared" si="60"/>
        <v>*</v>
      </c>
      <c r="BR681" s="20" t="str">
        <f t="shared" si="61"/>
        <v>*</v>
      </c>
      <c r="BS681" s="247" t="str">
        <f t="shared" si="62"/>
        <v/>
      </c>
      <c r="BT681" s="8" t="str">
        <f>IF(BN681="","",SUBSTITUTE(BM681," ","")&amp;SUBSTITUTE(BN681," ",""))</f>
        <v/>
      </c>
    </row>
    <row r="682" spans="1:72">
      <c r="A682" s="49" t="str">
        <f t="shared" si="59"/>
        <v/>
      </c>
      <c r="B682" s="153"/>
      <c r="C682" s="154" t="str">
        <f>IF(BS_CONTROLE[[#This Row],[DATA]]="","",WEEKNUM(BS_CONTROLE[[#This Row],[DATA]]))</f>
        <v/>
      </c>
      <c r="D682" s="159"/>
      <c r="E682" s="237">
        <v>673</v>
      </c>
      <c r="F682" s="225"/>
      <c r="G682" s="175" t="str">
        <f>IF(D682="","*",VLOOKUP(F682,BS_ATIVIDADE[#Data],3,FALSE))</f>
        <v>*</v>
      </c>
      <c r="H682" s="198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3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0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3" t="str">
        <f>IF(AND(BQ682&lt;1,BR682&lt;1),"Produção e Intervalo",IF(BQ682&lt;1,"Intervalo",IF(BR682&lt;1,"Produção","")))</f>
        <v/>
      </c>
      <c r="BQ682" s="13" t="str">
        <f t="shared" si="60"/>
        <v>*</v>
      </c>
      <c r="BR682" s="20" t="str">
        <f t="shared" si="61"/>
        <v>*</v>
      </c>
      <c r="BS682" s="247" t="str">
        <f t="shared" si="62"/>
        <v/>
      </c>
      <c r="BT682" s="8" t="str">
        <f>IF(BN682="","",SUBSTITUTE(BM682," ","")&amp;SUBSTITUTE(BN682," ",""))</f>
        <v/>
      </c>
    </row>
    <row r="683" spans="1:72">
      <c r="A683" s="49" t="str">
        <f t="shared" si="59"/>
        <v/>
      </c>
      <c r="B683" s="153"/>
      <c r="C683" s="154" t="str">
        <f>IF(BS_CONTROLE[[#This Row],[DATA]]="","",WEEKNUM(BS_CONTROLE[[#This Row],[DATA]]))</f>
        <v/>
      </c>
      <c r="D683" s="159"/>
      <c r="E683" s="237">
        <v>674</v>
      </c>
      <c r="F683" s="225"/>
      <c r="G683" s="175" t="str">
        <f>IF(D683="","*",VLOOKUP(F683,BS_ATIVIDADE[#Data],3,FALSE))</f>
        <v>*</v>
      </c>
      <c r="H683" s="198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3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0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3" t="str">
        <f>IF(AND(BQ683&lt;1,BR683&lt;1),"Produção e Intervalo",IF(BQ683&lt;1,"Intervalo",IF(BR683&lt;1,"Produção","")))</f>
        <v/>
      </c>
      <c r="BQ683" s="13" t="str">
        <f t="shared" si="60"/>
        <v>*</v>
      </c>
      <c r="BR683" s="20" t="str">
        <f t="shared" si="61"/>
        <v>*</v>
      </c>
      <c r="BS683" s="247" t="str">
        <f t="shared" si="62"/>
        <v/>
      </c>
      <c r="BT683" s="8" t="str">
        <f>IF(BN683="","",SUBSTITUTE(BM683," ","")&amp;SUBSTITUTE(BN683," ",""))</f>
        <v/>
      </c>
    </row>
    <row r="684" spans="1:72">
      <c r="A684" s="49" t="str">
        <f t="shared" si="59"/>
        <v/>
      </c>
      <c r="B684" s="153"/>
      <c r="C684" s="154" t="str">
        <f>IF(BS_CONTROLE[[#This Row],[DATA]]="","",WEEKNUM(BS_CONTROLE[[#This Row],[DATA]]))</f>
        <v/>
      </c>
      <c r="D684" s="159"/>
      <c r="E684" s="237">
        <v>675</v>
      </c>
      <c r="F684" s="225"/>
      <c r="G684" s="175" t="str">
        <f>IF(D684="","*",VLOOKUP(F684,BS_ATIVIDADE[#Data],3,FALSE))</f>
        <v>*</v>
      </c>
      <c r="H684" s="198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3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0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3" t="str">
        <f>IF(AND(BQ684&lt;1,BR684&lt;1),"Produção e Intervalo",IF(BQ684&lt;1,"Intervalo",IF(BR684&lt;1,"Produção","")))</f>
        <v/>
      </c>
      <c r="BQ684" s="13" t="str">
        <f t="shared" si="60"/>
        <v>*</v>
      </c>
      <c r="BR684" s="20" t="str">
        <f t="shared" si="61"/>
        <v>*</v>
      </c>
      <c r="BS684" s="247" t="str">
        <f t="shared" si="62"/>
        <v/>
      </c>
      <c r="BT684" s="8" t="str">
        <f>IF(BN684="","",SUBSTITUTE(BM684," ","")&amp;SUBSTITUTE(BN684," ",""))</f>
        <v/>
      </c>
    </row>
    <row r="685" spans="1:72">
      <c r="A685" s="49" t="str">
        <f t="shared" si="59"/>
        <v/>
      </c>
      <c r="B685" s="153"/>
      <c r="C685" s="154" t="str">
        <f>IF(BS_CONTROLE[[#This Row],[DATA]]="","",WEEKNUM(BS_CONTROLE[[#This Row],[DATA]]))</f>
        <v/>
      </c>
      <c r="D685" s="159"/>
      <c r="E685" s="237">
        <v>676</v>
      </c>
      <c r="F685" s="225"/>
      <c r="G685" s="175" t="str">
        <f>IF(D685="","*",VLOOKUP(F685,BS_ATIVIDADE[#Data],3,FALSE))</f>
        <v>*</v>
      </c>
      <c r="H685" s="198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3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0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3" t="str">
        <f>IF(AND(BQ685&lt;1,BR685&lt;1),"Produção e Intervalo",IF(BQ685&lt;1,"Intervalo",IF(BR685&lt;1,"Produção","")))</f>
        <v/>
      </c>
      <c r="BQ685" s="13" t="str">
        <f t="shared" si="60"/>
        <v>*</v>
      </c>
      <c r="BR685" s="20" t="str">
        <f t="shared" si="61"/>
        <v>*</v>
      </c>
      <c r="BS685" s="247" t="str">
        <f t="shared" si="62"/>
        <v/>
      </c>
      <c r="BT685" s="8" t="str">
        <f>IF(BN685="","",SUBSTITUTE(BM685," ","")&amp;SUBSTITUTE(BN685," ",""))</f>
        <v/>
      </c>
    </row>
    <row r="686" spans="1:72">
      <c r="A686" s="49" t="str">
        <f t="shared" si="59"/>
        <v/>
      </c>
      <c r="B686" s="153"/>
      <c r="C686" s="154" t="str">
        <f>IF(BS_CONTROLE[[#This Row],[DATA]]="","",WEEKNUM(BS_CONTROLE[[#This Row],[DATA]]))</f>
        <v/>
      </c>
      <c r="D686" s="159"/>
      <c r="E686" s="238">
        <v>677</v>
      </c>
      <c r="F686" s="225"/>
      <c r="G686" s="175" t="str">
        <f>IF(D686="","*",VLOOKUP(F686,BS_ATIVIDADE[#Data],3,FALSE))</f>
        <v>*</v>
      </c>
      <c r="H686" s="198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3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0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3" t="str">
        <f>IF(AND(BQ686&lt;1,BR686&lt;1),"Produção e Intervalo",IF(BQ686&lt;1,"Intervalo",IF(BR686&lt;1,"Produção","")))</f>
        <v/>
      </c>
      <c r="BQ686" s="13" t="str">
        <f t="shared" si="60"/>
        <v>*</v>
      </c>
      <c r="BR686" s="20" t="str">
        <f t="shared" si="61"/>
        <v>*</v>
      </c>
      <c r="BS686" s="247" t="str">
        <f t="shared" si="62"/>
        <v/>
      </c>
      <c r="BT686" s="8" t="str">
        <f>IF(BN686="","",SUBSTITUTE(BM686," ","")&amp;SUBSTITUTE(BN686," ",""))</f>
        <v/>
      </c>
    </row>
    <row r="687" spans="1:72">
      <c r="A687" s="49" t="str">
        <f t="shared" si="59"/>
        <v/>
      </c>
      <c r="B687" s="153"/>
      <c r="C687" s="154" t="str">
        <f>IF(BS_CONTROLE[[#This Row],[DATA]]="","",WEEKNUM(BS_CONTROLE[[#This Row],[DATA]]))</f>
        <v/>
      </c>
      <c r="D687" s="159"/>
      <c r="E687" s="237">
        <v>678</v>
      </c>
      <c r="F687" s="225"/>
      <c r="G687" s="175" t="str">
        <f>IF(D687="","*",VLOOKUP(F687,BS_ATIVIDADE[#Data],3,FALSE))</f>
        <v>*</v>
      </c>
      <c r="H687" s="198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3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0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3" t="str">
        <f>IF(AND(BQ687&lt;1,BR687&lt;1),"Produção e Intervalo",IF(BQ687&lt;1,"Intervalo",IF(BR687&lt;1,"Produção","")))</f>
        <v/>
      </c>
      <c r="BQ687" s="13" t="str">
        <f t="shared" si="60"/>
        <v>*</v>
      </c>
      <c r="BR687" s="20" t="str">
        <f t="shared" si="61"/>
        <v>*</v>
      </c>
      <c r="BS687" s="247" t="str">
        <f t="shared" si="62"/>
        <v/>
      </c>
      <c r="BT687" s="8" t="str">
        <f>IF(BN687="","",SUBSTITUTE(BM687," ","")&amp;SUBSTITUTE(BN687," ",""))</f>
        <v/>
      </c>
    </row>
    <row r="688" spans="1:72">
      <c r="A688" s="49" t="str">
        <f t="shared" si="59"/>
        <v/>
      </c>
      <c r="B688" s="153"/>
      <c r="C688" s="154" t="str">
        <f>IF(BS_CONTROLE[[#This Row],[DATA]]="","",WEEKNUM(BS_CONTROLE[[#This Row],[DATA]]))</f>
        <v/>
      </c>
      <c r="D688" s="159"/>
      <c r="E688" s="237">
        <v>679</v>
      </c>
      <c r="F688" s="225"/>
      <c r="G688" s="175" t="str">
        <f>IF(D688="","*",VLOOKUP(F688,BS_ATIVIDADE[#Data],3,FALSE))</f>
        <v>*</v>
      </c>
      <c r="H688" s="198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3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0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3" t="str">
        <f>IF(AND(BQ688&lt;1,BR688&lt;1),"Produção e Intervalo",IF(BQ688&lt;1,"Intervalo",IF(BR688&lt;1,"Produção","")))</f>
        <v/>
      </c>
      <c r="BQ688" s="13" t="str">
        <f t="shared" si="60"/>
        <v>*</v>
      </c>
      <c r="BR688" s="20" t="str">
        <f t="shared" si="61"/>
        <v>*</v>
      </c>
      <c r="BS688" s="247" t="str">
        <f t="shared" si="62"/>
        <v/>
      </c>
      <c r="BT688" s="8" t="str">
        <f>IF(BN688="","",SUBSTITUTE(BM688," ","")&amp;SUBSTITUTE(BN688," ",""))</f>
        <v/>
      </c>
    </row>
    <row r="689" spans="1:72">
      <c r="A689" s="49" t="str">
        <f t="shared" si="59"/>
        <v/>
      </c>
      <c r="B689" s="153"/>
      <c r="C689" s="154" t="str">
        <f>IF(BS_CONTROLE[[#This Row],[DATA]]="","",WEEKNUM(BS_CONTROLE[[#This Row],[DATA]]))</f>
        <v/>
      </c>
      <c r="D689" s="159"/>
      <c r="E689" s="237">
        <v>680</v>
      </c>
      <c r="F689" s="225"/>
      <c r="G689" s="175" t="str">
        <f>IF(D689="","*",VLOOKUP(F689,BS_ATIVIDADE[#Data],3,FALSE))</f>
        <v>*</v>
      </c>
      <c r="H689" s="198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3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0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3" t="str">
        <f>IF(AND(BQ689&lt;1,BR689&lt;1),"Produção e Intervalo",IF(BQ689&lt;1,"Intervalo",IF(BR689&lt;1,"Produção","")))</f>
        <v/>
      </c>
      <c r="BQ689" s="13" t="str">
        <f t="shared" si="60"/>
        <v>*</v>
      </c>
      <c r="BR689" s="20" t="str">
        <f t="shared" si="61"/>
        <v>*</v>
      </c>
      <c r="BS689" s="247" t="str">
        <f t="shared" si="62"/>
        <v/>
      </c>
      <c r="BT689" s="8" t="str">
        <f>IF(BN689="","",SUBSTITUTE(BM689," ","")&amp;SUBSTITUTE(BN689," ",""))</f>
        <v/>
      </c>
    </row>
    <row r="690" spans="1:72">
      <c r="A690" s="49" t="str">
        <f t="shared" si="59"/>
        <v/>
      </c>
      <c r="B690" s="153"/>
      <c r="C690" s="154" t="str">
        <f>IF(BS_CONTROLE[[#This Row],[DATA]]="","",WEEKNUM(BS_CONTROLE[[#This Row],[DATA]]))</f>
        <v/>
      </c>
      <c r="D690" s="159"/>
      <c r="E690" s="237">
        <v>681</v>
      </c>
      <c r="F690" s="225"/>
      <c r="G690" s="175" t="str">
        <f>IF(D690="","*",VLOOKUP(F690,BS_ATIVIDADE[#Data],3,FALSE))</f>
        <v>*</v>
      </c>
      <c r="H690" s="198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3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0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3" t="str">
        <f>IF(AND(BQ690&lt;1,BR690&lt;1),"Produção e Intervalo",IF(BQ690&lt;1,"Intervalo",IF(BR690&lt;1,"Produção","")))</f>
        <v/>
      </c>
      <c r="BQ690" s="13" t="str">
        <f t="shared" si="60"/>
        <v>*</v>
      </c>
      <c r="BR690" s="20" t="str">
        <f t="shared" si="61"/>
        <v>*</v>
      </c>
      <c r="BS690" s="247" t="str">
        <f t="shared" si="62"/>
        <v/>
      </c>
      <c r="BT690" s="8" t="str">
        <f>IF(BN690="","",SUBSTITUTE(BM690," ","")&amp;SUBSTITUTE(BN690," ",""))</f>
        <v/>
      </c>
    </row>
    <row r="691" spans="1:72">
      <c r="A691" s="49" t="str">
        <f t="shared" si="59"/>
        <v/>
      </c>
      <c r="B691" s="153"/>
      <c r="C691" s="154" t="str">
        <f>IF(BS_CONTROLE[[#This Row],[DATA]]="","",WEEKNUM(BS_CONTROLE[[#This Row],[DATA]]))</f>
        <v/>
      </c>
      <c r="D691" s="159"/>
      <c r="E691" s="237">
        <v>682</v>
      </c>
      <c r="F691" s="225"/>
      <c r="G691" s="175" t="str">
        <f>IF(D691="","*",VLOOKUP(F691,BS_ATIVIDADE[#Data],3,FALSE))</f>
        <v>*</v>
      </c>
      <c r="H691" s="198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3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0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3" t="str">
        <f>IF(AND(BQ691&lt;1,BR691&lt;1),"Produção e Intervalo",IF(BQ691&lt;1,"Intervalo",IF(BR691&lt;1,"Produção","")))</f>
        <v/>
      </c>
      <c r="BQ691" s="13" t="str">
        <f t="shared" si="60"/>
        <v>*</v>
      </c>
      <c r="BR691" s="20" t="str">
        <f t="shared" si="61"/>
        <v>*</v>
      </c>
      <c r="BS691" s="247" t="str">
        <f t="shared" si="62"/>
        <v/>
      </c>
      <c r="BT691" s="8" t="str">
        <f>IF(BN691="","",SUBSTITUTE(BM691," ","")&amp;SUBSTITUTE(BN691," ",""))</f>
        <v/>
      </c>
    </row>
    <row r="692" spans="1:72">
      <c r="A692" s="49" t="str">
        <f t="shared" si="59"/>
        <v/>
      </c>
      <c r="B692" s="153"/>
      <c r="C692" s="154" t="str">
        <f>IF(BS_CONTROLE[[#This Row],[DATA]]="","",WEEKNUM(BS_CONTROLE[[#This Row],[DATA]]))</f>
        <v/>
      </c>
      <c r="D692" s="159"/>
      <c r="E692" s="237">
        <v>683</v>
      </c>
      <c r="F692" s="225"/>
      <c r="G692" s="175" t="str">
        <f>IF(D692="","*",VLOOKUP(F692,BS_ATIVIDADE[#Data],3,FALSE))</f>
        <v>*</v>
      </c>
      <c r="H692" s="198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3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0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3" t="str">
        <f>IF(AND(BQ692&lt;1,BR692&lt;1),"Produção e Intervalo",IF(BQ692&lt;1,"Intervalo",IF(BR692&lt;1,"Produção","")))</f>
        <v/>
      </c>
      <c r="BQ692" s="13" t="str">
        <f t="shared" si="60"/>
        <v>*</v>
      </c>
      <c r="BR692" s="20" t="str">
        <f t="shared" si="61"/>
        <v>*</v>
      </c>
      <c r="BS692" s="247" t="str">
        <f t="shared" si="62"/>
        <v/>
      </c>
      <c r="BT692" s="8" t="str">
        <f>IF(BN692="","",SUBSTITUTE(BM692," ","")&amp;SUBSTITUTE(BN692," ",""))</f>
        <v/>
      </c>
    </row>
    <row r="693" spans="1:72">
      <c r="A693" s="49" t="str">
        <f t="shared" si="59"/>
        <v/>
      </c>
      <c r="B693" s="153"/>
      <c r="C693" s="154" t="str">
        <f>IF(BS_CONTROLE[[#This Row],[DATA]]="","",WEEKNUM(BS_CONTROLE[[#This Row],[DATA]]))</f>
        <v/>
      </c>
      <c r="D693" s="159"/>
      <c r="E693" s="237">
        <v>684</v>
      </c>
      <c r="F693" s="225"/>
      <c r="G693" s="175" t="str">
        <f>IF(D693="","*",VLOOKUP(F693,BS_ATIVIDADE[#Data],3,FALSE))</f>
        <v>*</v>
      </c>
      <c r="H693" s="198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3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0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3" t="str">
        <f>IF(AND(BQ693&lt;1,BR693&lt;1),"Produção e Intervalo",IF(BQ693&lt;1,"Intervalo",IF(BR693&lt;1,"Produção","")))</f>
        <v/>
      </c>
      <c r="BQ693" s="13" t="str">
        <f t="shared" si="60"/>
        <v>*</v>
      </c>
      <c r="BR693" s="20" t="str">
        <f t="shared" si="61"/>
        <v>*</v>
      </c>
      <c r="BS693" s="247" t="str">
        <f t="shared" si="62"/>
        <v/>
      </c>
      <c r="BT693" s="8" t="str">
        <f>IF(BN693="","",SUBSTITUTE(BM693," ","")&amp;SUBSTITUTE(BN693," ",""))</f>
        <v/>
      </c>
    </row>
    <row r="694" spans="1:72">
      <c r="A694" s="49" t="str">
        <f t="shared" si="59"/>
        <v/>
      </c>
      <c r="B694" s="153"/>
      <c r="C694" s="154" t="str">
        <f>IF(BS_CONTROLE[[#This Row],[DATA]]="","",WEEKNUM(BS_CONTROLE[[#This Row],[DATA]]))</f>
        <v/>
      </c>
      <c r="D694" s="159"/>
      <c r="E694" s="237">
        <v>685</v>
      </c>
      <c r="F694" s="225"/>
      <c r="G694" s="175" t="str">
        <f>IF(D694="","*",VLOOKUP(F694,BS_ATIVIDADE[#Data],3,FALSE))</f>
        <v>*</v>
      </c>
      <c r="H694" s="198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3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0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3" t="str">
        <f>IF(AND(BQ694&lt;1,BR694&lt;1),"Produção e Intervalo",IF(BQ694&lt;1,"Intervalo",IF(BR694&lt;1,"Produção","")))</f>
        <v/>
      </c>
      <c r="BQ694" s="13" t="str">
        <f t="shared" si="60"/>
        <v>*</v>
      </c>
      <c r="BR694" s="20" t="str">
        <f t="shared" si="61"/>
        <v>*</v>
      </c>
      <c r="BS694" s="247" t="str">
        <f t="shared" si="62"/>
        <v/>
      </c>
      <c r="BT694" s="8" t="str">
        <f>IF(BN694="","",SUBSTITUTE(BM694," ","")&amp;SUBSTITUTE(BN694," ",""))</f>
        <v/>
      </c>
    </row>
    <row r="695" spans="1:72">
      <c r="A695" s="49" t="str">
        <f t="shared" si="59"/>
        <v/>
      </c>
      <c r="B695" s="153"/>
      <c r="C695" s="154" t="str">
        <f>IF(BS_CONTROLE[[#This Row],[DATA]]="","",WEEKNUM(BS_CONTROLE[[#This Row],[DATA]]))</f>
        <v/>
      </c>
      <c r="D695" s="159"/>
      <c r="E695" s="237">
        <v>686</v>
      </c>
      <c r="F695" s="225"/>
      <c r="G695" s="175" t="str">
        <f>IF(D695="","*",VLOOKUP(F695,BS_ATIVIDADE[#Data],3,FALSE))</f>
        <v>*</v>
      </c>
      <c r="H695" s="198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3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0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3" t="str">
        <f>IF(AND(BQ695&lt;1,BR695&lt;1),"Produção e Intervalo",IF(BQ695&lt;1,"Intervalo",IF(BR695&lt;1,"Produção","")))</f>
        <v/>
      </c>
      <c r="BQ695" s="13" t="str">
        <f t="shared" si="60"/>
        <v>*</v>
      </c>
      <c r="BR695" s="20" t="str">
        <f t="shared" si="61"/>
        <v>*</v>
      </c>
      <c r="BS695" s="247" t="str">
        <f t="shared" si="62"/>
        <v/>
      </c>
      <c r="BT695" s="8" t="str">
        <f>IF(BN695="","",SUBSTITUTE(BM695," ","")&amp;SUBSTITUTE(BN695," ",""))</f>
        <v/>
      </c>
    </row>
    <row r="696" spans="1:72">
      <c r="A696" s="49" t="str">
        <f t="shared" si="59"/>
        <v/>
      </c>
      <c r="B696" s="153"/>
      <c r="C696" s="154" t="str">
        <f>IF(BS_CONTROLE[[#This Row],[DATA]]="","",WEEKNUM(BS_CONTROLE[[#This Row],[DATA]]))</f>
        <v/>
      </c>
      <c r="D696" s="159"/>
      <c r="E696" s="237">
        <v>687</v>
      </c>
      <c r="F696" s="225"/>
      <c r="G696" s="175" t="str">
        <f>IF(D696="","*",VLOOKUP(F696,BS_ATIVIDADE[#Data],3,FALSE))</f>
        <v>*</v>
      </c>
      <c r="H696" s="198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3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0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3" t="str">
        <f>IF(AND(BQ696&lt;1,BR696&lt;1),"Produção e Intervalo",IF(BQ696&lt;1,"Intervalo",IF(BR696&lt;1,"Produção","")))</f>
        <v/>
      </c>
      <c r="BQ696" s="13" t="str">
        <f t="shared" si="60"/>
        <v>*</v>
      </c>
      <c r="BR696" s="20" t="str">
        <f t="shared" si="61"/>
        <v>*</v>
      </c>
      <c r="BS696" s="247" t="str">
        <f t="shared" si="62"/>
        <v/>
      </c>
      <c r="BT696" s="8" t="str">
        <f>IF(BN696="","",SUBSTITUTE(BM696," ","")&amp;SUBSTITUTE(BN696," ",""))</f>
        <v/>
      </c>
    </row>
    <row r="697" spans="1:72">
      <c r="A697" s="49" t="str">
        <f t="shared" si="59"/>
        <v/>
      </c>
      <c r="B697" s="153"/>
      <c r="C697" s="154" t="str">
        <f>IF(BS_CONTROLE[[#This Row],[DATA]]="","",WEEKNUM(BS_CONTROLE[[#This Row],[DATA]]))</f>
        <v/>
      </c>
      <c r="D697" s="159"/>
      <c r="E697" s="237">
        <v>688</v>
      </c>
      <c r="F697" s="225"/>
      <c r="G697" s="175" t="str">
        <f>IF(D697="","*",VLOOKUP(F697,BS_ATIVIDADE[#Data],3,FALSE))</f>
        <v>*</v>
      </c>
      <c r="H697" s="198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3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0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3" t="str">
        <f>IF(AND(BQ697&lt;1,BR697&lt;1),"Produção e Intervalo",IF(BQ697&lt;1,"Intervalo",IF(BR697&lt;1,"Produção","")))</f>
        <v/>
      </c>
      <c r="BQ697" s="13" t="str">
        <f t="shared" si="60"/>
        <v>*</v>
      </c>
      <c r="BR697" s="20" t="str">
        <f t="shared" si="61"/>
        <v>*</v>
      </c>
      <c r="BS697" s="247" t="str">
        <f t="shared" si="62"/>
        <v/>
      </c>
      <c r="BT697" s="8" t="str">
        <f>IF(BN697="","",SUBSTITUTE(BM697," ","")&amp;SUBSTITUTE(BN697," ",""))</f>
        <v/>
      </c>
    </row>
    <row r="698" spans="1:72">
      <c r="A698" s="49" t="str">
        <f t="shared" si="59"/>
        <v/>
      </c>
      <c r="B698" s="153"/>
      <c r="C698" s="154" t="str">
        <f>IF(BS_CONTROLE[[#This Row],[DATA]]="","",WEEKNUM(BS_CONTROLE[[#This Row],[DATA]]))</f>
        <v/>
      </c>
      <c r="D698" s="159"/>
      <c r="E698" s="238">
        <v>689</v>
      </c>
      <c r="F698" s="225"/>
      <c r="G698" s="175" t="str">
        <f>IF(D698="","*",VLOOKUP(F698,BS_ATIVIDADE[#Data],3,FALSE))</f>
        <v>*</v>
      </c>
      <c r="H698" s="198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3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0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3" t="str">
        <f>IF(AND(BQ698&lt;1,BR698&lt;1),"Produção e Intervalo",IF(BQ698&lt;1,"Intervalo",IF(BR698&lt;1,"Produção","")))</f>
        <v/>
      </c>
      <c r="BQ698" s="13" t="str">
        <f t="shared" si="60"/>
        <v>*</v>
      </c>
      <c r="BR698" s="20" t="str">
        <f t="shared" si="61"/>
        <v>*</v>
      </c>
      <c r="BS698" s="247" t="str">
        <f t="shared" si="62"/>
        <v/>
      </c>
      <c r="BT698" s="8" t="str">
        <f>IF(BN698="","",SUBSTITUTE(BM698," ","")&amp;SUBSTITUTE(BN698," ",""))</f>
        <v/>
      </c>
    </row>
    <row r="699" spans="1:72">
      <c r="A699" s="49" t="str">
        <f t="shared" si="59"/>
        <v/>
      </c>
      <c r="B699" s="153"/>
      <c r="C699" s="154" t="str">
        <f>IF(BS_CONTROLE[[#This Row],[DATA]]="","",WEEKNUM(BS_CONTROLE[[#This Row],[DATA]]))</f>
        <v/>
      </c>
      <c r="D699" s="159"/>
      <c r="E699" s="237">
        <v>690</v>
      </c>
      <c r="F699" s="225"/>
      <c r="G699" s="175" t="str">
        <f>IF(D699="","*",VLOOKUP(F699,BS_ATIVIDADE[#Data],3,FALSE))</f>
        <v>*</v>
      </c>
      <c r="H699" s="198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3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0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3" t="str">
        <f>IF(AND(BQ699&lt;1,BR699&lt;1),"Produção e Intervalo",IF(BQ699&lt;1,"Intervalo",IF(BR699&lt;1,"Produção","")))</f>
        <v/>
      </c>
      <c r="BQ699" s="13" t="str">
        <f t="shared" si="60"/>
        <v>*</v>
      </c>
      <c r="BR699" s="20" t="str">
        <f t="shared" si="61"/>
        <v>*</v>
      </c>
      <c r="BS699" s="247" t="str">
        <f t="shared" si="62"/>
        <v/>
      </c>
      <c r="BT699" s="8" t="str">
        <f>IF(BN699="","",SUBSTITUTE(BM699," ","")&amp;SUBSTITUTE(BN699," ",""))</f>
        <v/>
      </c>
    </row>
    <row r="700" spans="1:72">
      <c r="A700" s="49" t="str">
        <f t="shared" si="59"/>
        <v/>
      </c>
      <c r="B700" s="153"/>
      <c r="C700" s="154" t="str">
        <f>IF(BS_CONTROLE[[#This Row],[DATA]]="","",WEEKNUM(BS_CONTROLE[[#This Row],[DATA]]))</f>
        <v/>
      </c>
      <c r="D700" s="159"/>
      <c r="E700" s="237">
        <v>691</v>
      </c>
      <c r="F700" s="225"/>
      <c r="G700" s="175" t="str">
        <f>IF(D700="","*",VLOOKUP(F700,BS_ATIVIDADE[#Data],3,FALSE))</f>
        <v>*</v>
      </c>
      <c r="H700" s="198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3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0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3" t="str">
        <f>IF(AND(BQ700&lt;1,BR700&lt;1),"Produção e Intervalo",IF(BQ700&lt;1,"Intervalo",IF(BR700&lt;1,"Produção","")))</f>
        <v/>
      </c>
      <c r="BQ700" s="13" t="str">
        <f t="shared" si="60"/>
        <v>*</v>
      </c>
      <c r="BR700" s="20" t="str">
        <f t="shared" si="61"/>
        <v>*</v>
      </c>
      <c r="BS700" s="247" t="str">
        <f t="shared" si="62"/>
        <v/>
      </c>
      <c r="BT700" s="8" t="str">
        <f>IF(BN700="","",SUBSTITUTE(BM700," ","")&amp;SUBSTITUTE(BN700," ",""))</f>
        <v/>
      </c>
    </row>
    <row r="701" spans="1:72">
      <c r="A701" s="49" t="str">
        <f t="shared" si="59"/>
        <v/>
      </c>
      <c r="B701" s="153"/>
      <c r="C701" s="154" t="str">
        <f>IF(BS_CONTROLE[[#This Row],[DATA]]="","",WEEKNUM(BS_CONTROLE[[#This Row],[DATA]]))</f>
        <v/>
      </c>
      <c r="D701" s="159"/>
      <c r="E701" s="237">
        <v>692</v>
      </c>
      <c r="F701" s="225"/>
      <c r="G701" s="175" t="str">
        <f>IF(D701="","*",VLOOKUP(F701,BS_ATIVIDADE[#Data],3,FALSE))</f>
        <v>*</v>
      </c>
      <c r="H701" s="198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3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0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3" t="str">
        <f>IF(AND(BQ701&lt;1,BR701&lt;1),"Produção e Intervalo",IF(BQ701&lt;1,"Intervalo",IF(BR701&lt;1,"Produção","")))</f>
        <v/>
      </c>
      <c r="BQ701" s="13" t="str">
        <f t="shared" si="60"/>
        <v>*</v>
      </c>
      <c r="BR701" s="20" t="str">
        <f t="shared" si="61"/>
        <v>*</v>
      </c>
      <c r="BS701" s="247" t="str">
        <f t="shared" si="62"/>
        <v/>
      </c>
      <c r="BT701" s="8" t="str">
        <f>IF(BN701="","",SUBSTITUTE(BM701," ","")&amp;SUBSTITUTE(BN701," ",""))</f>
        <v/>
      </c>
    </row>
    <row r="702" spans="1:72">
      <c r="A702" s="49" t="str">
        <f t="shared" si="59"/>
        <v/>
      </c>
      <c r="B702" s="153"/>
      <c r="C702" s="154" t="str">
        <f>IF(BS_CONTROLE[[#This Row],[DATA]]="","",WEEKNUM(BS_CONTROLE[[#This Row],[DATA]]))</f>
        <v/>
      </c>
      <c r="D702" s="159"/>
      <c r="E702" s="237">
        <v>693</v>
      </c>
      <c r="F702" s="225"/>
      <c r="G702" s="175" t="str">
        <f>IF(D702="","*",VLOOKUP(F702,BS_ATIVIDADE[#Data],3,FALSE))</f>
        <v>*</v>
      </c>
      <c r="H702" s="198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3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0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3" t="str">
        <f>IF(AND(BQ702&lt;1,BR702&lt;1),"Produção e Intervalo",IF(BQ702&lt;1,"Intervalo",IF(BR702&lt;1,"Produção","")))</f>
        <v/>
      </c>
      <c r="BQ702" s="13" t="str">
        <f t="shared" si="60"/>
        <v>*</v>
      </c>
      <c r="BR702" s="20" t="str">
        <f t="shared" si="61"/>
        <v>*</v>
      </c>
      <c r="BS702" s="247" t="str">
        <f t="shared" si="62"/>
        <v/>
      </c>
      <c r="BT702" s="8" t="str">
        <f>IF(BN702="","",SUBSTITUTE(BM702," ","")&amp;SUBSTITUTE(BN702," ",""))</f>
        <v/>
      </c>
    </row>
    <row r="703" spans="1:72">
      <c r="A703" s="49" t="str">
        <f t="shared" si="59"/>
        <v/>
      </c>
      <c r="B703" s="153"/>
      <c r="C703" s="154" t="str">
        <f>IF(BS_CONTROLE[[#This Row],[DATA]]="","",WEEKNUM(BS_CONTROLE[[#This Row],[DATA]]))</f>
        <v/>
      </c>
      <c r="D703" s="159"/>
      <c r="E703" s="237">
        <v>694</v>
      </c>
      <c r="F703" s="225"/>
      <c r="G703" s="175" t="str">
        <f>IF(D703="","*",VLOOKUP(F703,BS_ATIVIDADE[#Data],3,FALSE))</f>
        <v>*</v>
      </c>
      <c r="H703" s="198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3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0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3" t="str">
        <f>IF(AND(BQ703&lt;1,BR703&lt;1),"Produção e Intervalo",IF(BQ703&lt;1,"Intervalo",IF(BR703&lt;1,"Produção","")))</f>
        <v/>
      </c>
      <c r="BQ703" s="13" t="str">
        <f t="shared" si="60"/>
        <v>*</v>
      </c>
      <c r="BR703" s="20" t="str">
        <f t="shared" si="61"/>
        <v>*</v>
      </c>
      <c r="BS703" s="247" t="str">
        <f t="shared" si="62"/>
        <v/>
      </c>
      <c r="BT703" s="8" t="str">
        <f>IF(BN703="","",SUBSTITUTE(BM703," ","")&amp;SUBSTITUTE(BN703," ",""))</f>
        <v/>
      </c>
    </row>
    <row r="704" spans="1:72">
      <c r="A704" s="49" t="str">
        <f t="shared" si="59"/>
        <v/>
      </c>
      <c r="B704" s="153"/>
      <c r="C704" s="154" t="str">
        <f>IF(BS_CONTROLE[[#This Row],[DATA]]="","",WEEKNUM(BS_CONTROLE[[#This Row],[DATA]]))</f>
        <v/>
      </c>
      <c r="D704" s="159"/>
      <c r="E704" s="237">
        <v>695</v>
      </c>
      <c r="F704" s="225"/>
      <c r="G704" s="175" t="str">
        <f>IF(D704="","*",VLOOKUP(F704,BS_ATIVIDADE[#Data],3,FALSE))</f>
        <v>*</v>
      </c>
      <c r="H704" s="198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3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0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3" t="str">
        <f>IF(AND(BQ704&lt;1,BR704&lt;1),"Produção e Intervalo",IF(BQ704&lt;1,"Intervalo",IF(BR704&lt;1,"Produção","")))</f>
        <v/>
      </c>
      <c r="BQ704" s="13" t="str">
        <f t="shared" si="60"/>
        <v>*</v>
      </c>
      <c r="BR704" s="20" t="str">
        <f t="shared" si="61"/>
        <v>*</v>
      </c>
      <c r="BS704" s="247" t="str">
        <f t="shared" si="62"/>
        <v/>
      </c>
      <c r="BT704" s="8" t="str">
        <f>IF(BN704="","",SUBSTITUTE(BM704," ","")&amp;SUBSTITUTE(BN704," ",""))</f>
        <v/>
      </c>
    </row>
    <row r="705" spans="1:72">
      <c r="A705" s="49" t="str">
        <f t="shared" si="59"/>
        <v/>
      </c>
      <c r="B705" s="153"/>
      <c r="C705" s="154" t="str">
        <f>IF(BS_CONTROLE[[#This Row],[DATA]]="","",WEEKNUM(BS_CONTROLE[[#This Row],[DATA]]))</f>
        <v/>
      </c>
      <c r="D705" s="159"/>
      <c r="E705" s="237">
        <v>696</v>
      </c>
      <c r="F705" s="225"/>
      <c r="G705" s="175" t="str">
        <f>IF(D705="","*",VLOOKUP(F705,BS_ATIVIDADE[#Data],3,FALSE))</f>
        <v>*</v>
      </c>
      <c r="H705" s="198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3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0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3" t="str">
        <f>IF(AND(BQ705&lt;1,BR705&lt;1),"Produção e Intervalo",IF(BQ705&lt;1,"Intervalo",IF(BR705&lt;1,"Produção","")))</f>
        <v/>
      </c>
      <c r="BQ705" s="13" t="str">
        <f t="shared" si="60"/>
        <v>*</v>
      </c>
      <c r="BR705" s="20" t="str">
        <f t="shared" si="61"/>
        <v>*</v>
      </c>
      <c r="BS705" s="247" t="str">
        <f t="shared" si="62"/>
        <v/>
      </c>
      <c r="BT705" s="8" t="str">
        <f>IF(BN705="","",SUBSTITUTE(BM705," ","")&amp;SUBSTITUTE(BN705," ",""))</f>
        <v/>
      </c>
    </row>
    <row r="706" spans="1:72">
      <c r="A706" s="49" t="str">
        <f t="shared" si="59"/>
        <v/>
      </c>
      <c r="B706" s="153"/>
      <c r="C706" s="154" t="str">
        <f>IF(BS_CONTROLE[[#This Row],[DATA]]="","",WEEKNUM(BS_CONTROLE[[#This Row],[DATA]]))</f>
        <v/>
      </c>
      <c r="D706" s="159"/>
      <c r="E706" s="237">
        <v>697</v>
      </c>
      <c r="F706" s="225"/>
      <c r="G706" s="175" t="str">
        <f>IF(D706="","*",VLOOKUP(F706,BS_ATIVIDADE[#Data],3,FALSE))</f>
        <v>*</v>
      </c>
      <c r="H706" s="198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3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0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3" t="str">
        <f>IF(AND(BQ706&lt;1,BR706&lt;1),"Produção e Intervalo",IF(BQ706&lt;1,"Intervalo",IF(BR706&lt;1,"Produção","")))</f>
        <v/>
      </c>
      <c r="BQ706" s="13" t="str">
        <f t="shared" si="60"/>
        <v>*</v>
      </c>
      <c r="BR706" s="20" t="str">
        <f t="shared" si="61"/>
        <v>*</v>
      </c>
      <c r="BS706" s="247" t="str">
        <f t="shared" si="62"/>
        <v/>
      </c>
      <c r="BT706" s="8" t="str">
        <f>IF(BN706="","",SUBSTITUTE(BM706," ","")&amp;SUBSTITUTE(BN706," ",""))</f>
        <v/>
      </c>
    </row>
    <row r="707" spans="1:72">
      <c r="A707" s="49" t="str">
        <f t="shared" si="59"/>
        <v/>
      </c>
      <c r="B707" s="153"/>
      <c r="C707" s="154" t="str">
        <f>IF(BS_CONTROLE[[#This Row],[DATA]]="","",WEEKNUM(BS_CONTROLE[[#This Row],[DATA]]))</f>
        <v/>
      </c>
      <c r="D707" s="159"/>
      <c r="E707" s="237">
        <v>698</v>
      </c>
      <c r="F707" s="225"/>
      <c r="G707" s="175" t="str">
        <f>IF(D707="","*",VLOOKUP(F707,BS_ATIVIDADE[#Data],3,FALSE))</f>
        <v>*</v>
      </c>
      <c r="H707" s="198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3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0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3" t="str">
        <f>IF(AND(BQ707&lt;1,BR707&lt;1),"Produção e Intervalo",IF(BQ707&lt;1,"Intervalo",IF(BR707&lt;1,"Produção","")))</f>
        <v/>
      </c>
      <c r="BQ707" s="13" t="str">
        <f t="shared" si="60"/>
        <v>*</v>
      </c>
      <c r="BR707" s="20" t="str">
        <f t="shared" si="61"/>
        <v>*</v>
      </c>
      <c r="BS707" s="247" t="str">
        <f t="shared" si="62"/>
        <v/>
      </c>
      <c r="BT707" s="8" t="str">
        <f>IF(BN707="","",SUBSTITUTE(BM707," ","")&amp;SUBSTITUTE(BN707," ",""))</f>
        <v/>
      </c>
    </row>
    <row r="708" spans="1:72">
      <c r="A708" s="49" t="str">
        <f t="shared" si="59"/>
        <v/>
      </c>
      <c r="B708" s="153"/>
      <c r="C708" s="154" t="str">
        <f>IF(BS_CONTROLE[[#This Row],[DATA]]="","",WEEKNUM(BS_CONTROLE[[#This Row],[DATA]]))</f>
        <v/>
      </c>
      <c r="D708" s="159"/>
      <c r="E708" s="237">
        <v>699</v>
      </c>
      <c r="F708" s="225"/>
      <c r="G708" s="175" t="str">
        <f>IF(D708="","*",VLOOKUP(F708,BS_ATIVIDADE[#Data],3,FALSE))</f>
        <v>*</v>
      </c>
      <c r="H708" s="198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3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0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3" t="str">
        <f>IF(AND(BQ708&lt;1,BR708&lt;1),"Produção e Intervalo",IF(BQ708&lt;1,"Intervalo",IF(BR708&lt;1,"Produção","")))</f>
        <v/>
      </c>
      <c r="BQ708" s="13" t="str">
        <f t="shared" si="60"/>
        <v>*</v>
      </c>
      <c r="BR708" s="20" t="str">
        <f t="shared" si="61"/>
        <v>*</v>
      </c>
      <c r="BS708" s="247" t="str">
        <f t="shared" si="62"/>
        <v/>
      </c>
      <c r="BT708" s="8" t="str">
        <f>IF(BN708="","",SUBSTITUTE(BM708," ","")&amp;SUBSTITUTE(BN708," ",""))</f>
        <v/>
      </c>
    </row>
    <row r="709" spans="1:72">
      <c r="A709" s="49" t="str">
        <f t="shared" si="59"/>
        <v/>
      </c>
      <c r="B709" s="153"/>
      <c r="C709" s="154" t="str">
        <f>IF(BS_CONTROLE[[#This Row],[DATA]]="","",WEEKNUM(BS_CONTROLE[[#This Row],[DATA]]))</f>
        <v/>
      </c>
      <c r="D709" s="159"/>
      <c r="E709" s="237">
        <v>700</v>
      </c>
      <c r="F709" s="225"/>
      <c r="G709" s="175" t="str">
        <f>IF(D709="","*",VLOOKUP(F709,BS_ATIVIDADE[#Data],3,FALSE))</f>
        <v>*</v>
      </c>
      <c r="H709" s="198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3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0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3" t="str">
        <f>IF(AND(BQ709&lt;1,BR709&lt;1),"Produção e Intervalo",IF(BQ709&lt;1,"Intervalo",IF(BR709&lt;1,"Produção","")))</f>
        <v/>
      </c>
      <c r="BQ709" s="13" t="str">
        <f t="shared" si="60"/>
        <v>*</v>
      </c>
      <c r="BR709" s="20" t="str">
        <f t="shared" si="61"/>
        <v>*</v>
      </c>
      <c r="BS709" s="247" t="str">
        <f t="shared" si="62"/>
        <v/>
      </c>
      <c r="BT709" s="8" t="str">
        <f>IF(BN709="","",SUBSTITUTE(BM709," ","")&amp;SUBSTITUTE(BN709," ",""))</f>
        <v/>
      </c>
    </row>
    <row r="710" spans="1:72">
      <c r="A710" s="49" t="str">
        <f t="shared" si="59"/>
        <v/>
      </c>
      <c r="B710" s="153"/>
      <c r="C710" s="154" t="str">
        <f>IF(BS_CONTROLE[[#This Row],[DATA]]="","",WEEKNUM(BS_CONTROLE[[#This Row],[DATA]]))</f>
        <v/>
      </c>
      <c r="D710" s="159"/>
      <c r="E710" s="238">
        <v>701</v>
      </c>
      <c r="F710" s="225"/>
      <c r="G710" s="175" t="str">
        <f>IF(D710="","*",VLOOKUP(F710,BS_ATIVIDADE[#Data],3,FALSE))</f>
        <v>*</v>
      </c>
      <c r="H710" s="198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3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0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3" t="str">
        <f>IF(AND(BQ710&lt;1,BR710&lt;1),"Produção e Intervalo",IF(BQ710&lt;1,"Intervalo",IF(BR710&lt;1,"Produção","")))</f>
        <v/>
      </c>
      <c r="BQ710" s="13" t="str">
        <f t="shared" si="60"/>
        <v>*</v>
      </c>
      <c r="BR710" s="20" t="str">
        <f t="shared" si="61"/>
        <v>*</v>
      </c>
      <c r="BS710" s="247" t="str">
        <f t="shared" si="62"/>
        <v/>
      </c>
      <c r="BT710" s="8" t="str">
        <f>IF(BN710="","",SUBSTITUTE(BM710," ","")&amp;SUBSTITUTE(BN710," ",""))</f>
        <v/>
      </c>
    </row>
    <row r="711" spans="1:72">
      <c r="A711" s="49" t="str">
        <f t="shared" si="59"/>
        <v/>
      </c>
      <c r="B711" s="153"/>
      <c r="C711" s="154" t="str">
        <f>IF(BS_CONTROLE[[#This Row],[DATA]]="","",WEEKNUM(BS_CONTROLE[[#This Row],[DATA]]))</f>
        <v/>
      </c>
      <c r="D711" s="159"/>
      <c r="E711" s="237">
        <v>702</v>
      </c>
      <c r="F711" s="225"/>
      <c r="G711" s="175" t="str">
        <f>IF(D711="","*",VLOOKUP(F711,BS_ATIVIDADE[#Data],3,FALSE))</f>
        <v>*</v>
      </c>
      <c r="H711" s="198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3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0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3" t="str">
        <f>IF(AND(BQ711&lt;1,BR711&lt;1),"Produção e Intervalo",IF(BQ711&lt;1,"Intervalo",IF(BR711&lt;1,"Produção","")))</f>
        <v/>
      </c>
      <c r="BQ711" s="13" t="str">
        <f t="shared" si="60"/>
        <v>*</v>
      </c>
      <c r="BR711" s="20" t="str">
        <f t="shared" si="61"/>
        <v>*</v>
      </c>
      <c r="BS711" s="247" t="str">
        <f t="shared" si="62"/>
        <v/>
      </c>
      <c r="BT711" s="8" t="str">
        <f>IF(BN711="","",SUBSTITUTE(BM711," ","")&amp;SUBSTITUTE(BN711," ",""))</f>
        <v/>
      </c>
    </row>
    <row r="712" spans="1:72">
      <c r="A712" s="49" t="str">
        <f t="shared" si="59"/>
        <v/>
      </c>
      <c r="B712" s="153"/>
      <c r="C712" s="154" t="str">
        <f>IF(BS_CONTROLE[[#This Row],[DATA]]="","",WEEKNUM(BS_CONTROLE[[#This Row],[DATA]]))</f>
        <v/>
      </c>
      <c r="D712" s="159"/>
      <c r="E712" s="237">
        <v>703</v>
      </c>
      <c r="F712" s="225"/>
      <c r="G712" s="175" t="str">
        <f>IF(D712="","*",VLOOKUP(F712,BS_ATIVIDADE[#Data],3,FALSE))</f>
        <v>*</v>
      </c>
      <c r="H712" s="198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3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0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3" t="str">
        <f>IF(AND(BQ712&lt;1,BR712&lt;1),"Produção e Intervalo",IF(BQ712&lt;1,"Intervalo",IF(BR712&lt;1,"Produção","")))</f>
        <v/>
      </c>
      <c r="BQ712" s="13" t="str">
        <f t="shared" si="60"/>
        <v>*</v>
      </c>
      <c r="BR712" s="20" t="str">
        <f t="shared" si="61"/>
        <v>*</v>
      </c>
      <c r="BS712" s="247" t="str">
        <f t="shared" si="62"/>
        <v/>
      </c>
      <c r="BT712" s="8" t="str">
        <f>IF(BN712="","",SUBSTITUTE(BM712," ","")&amp;SUBSTITUTE(BN712," ",""))</f>
        <v/>
      </c>
    </row>
    <row r="713" spans="1:72">
      <c r="A713" s="49" t="str">
        <f t="shared" si="59"/>
        <v/>
      </c>
      <c r="B713" s="153"/>
      <c r="C713" s="154" t="str">
        <f>IF(BS_CONTROLE[[#This Row],[DATA]]="","",WEEKNUM(BS_CONTROLE[[#This Row],[DATA]]))</f>
        <v/>
      </c>
      <c r="D713" s="159"/>
      <c r="E713" s="237">
        <v>704</v>
      </c>
      <c r="F713" s="225"/>
      <c r="G713" s="175" t="str">
        <f>IF(D713="","*",VLOOKUP(F713,BS_ATIVIDADE[#Data],3,FALSE))</f>
        <v>*</v>
      </c>
      <c r="H713" s="198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3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0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3" t="str">
        <f>IF(AND(BQ713&lt;1,BR713&lt;1),"Produção e Intervalo",IF(BQ713&lt;1,"Intervalo",IF(BR713&lt;1,"Produção","")))</f>
        <v/>
      </c>
      <c r="BQ713" s="13" t="str">
        <f t="shared" si="60"/>
        <v>*</v>
      </c>
      <c r="BR713" s="20" t="str">
        <f t="shared" si="61"/>
        <v>*</v>
      </c>
      <c r="BS713" s="247" t="str">
        <f t="shared" si="62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4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7">
        <v>705</v>
      </c>
      <c r="F714" s="225"/>
      <c r="G714" s="175" t="str">
        <f>IF(D714="","*",VLOOKUP(F714,BS_ATIVIDADE[#Data],3,FALSE))</f>
        <v>*</v>
      </c>
      <c r="H714" s="198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3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0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3" t="str">
        <f>IF(AND(BQ714&lt;1,BR714&lt;1),"Produção e Intervalo",IF(BQ714&lt;1,"Intervalo",IF(BR714&lt;1,"Produção","")))</f>
        <v/>
      </c>
      <c r="BQ714" s="13" t="str">
        <f t="shared" ref="BQ714:BQ777" si="65">IF(OR(B714="",F714=""),"*",AY714/P714)</f>
        <v>*</v>
      </c>
      <c r="BR714" s="20" t="str">
        <f t="shared" ref="BR714:BR777" si="66">IF(OR(B714="",F714=""),"*",BA714/Q714)</f>
        <v>*</v>
      </c>
      <c r="BS714" s="247" t="str">
        <f t="shared" ref="BS714:BS777" si="67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4"/>
        <v/>
      </c>
      <c r="B715" s="153"/>
      <c r="C715" s="154" t="str">
        <f>IF(BS_CONTROLE[[#This Row],[DATA]]="","",WEEKNUM(BS_CONTROLE[[#This Row],[DATA]]))</f>
        <v/>
      </c>
      <c r="D715" s="159"/>
      <c r="E715" s="237">
        <v>706</v>
      </c>
      <c r="F715" s="225"/>
      <c r="G715" s="175" t="str">
        <f>IF(D715="","*",VLOOKUP(F715,BS_ATIVIDADE[#Data],3,FALSE))</f>
        <v>*</v>
      </c>
      <c r="H715" s="198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3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0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3" t="str">
        <f>IF(AND(BQ715&lt;1,BR715&lt;1),"Produção e Intervalo",IF(BQ715&lt;1,"Intervalo",IF(BR715&lt;1,"Produção","")))</f>
        <v/>
      </c>
      <c r="BQ715" s="13" t="str">
        <f t="shared" si="65"/>
        <v>*</v>
      </c>
      <c r="BR715" s="20" t="str">
        <f t="shared" si="66"/>
        <v>*</v>
      </c>
      <c r="BS715" s="247" t="str">
        <f t="shared" si="67"/>
        <v/>
      </c>
      <c r="BT715" s="8" t="str">
        <f>IF(BN715="","",SUBSTITUTE(BM715," ","")&amp;SUBSTITUTE(BN715," ",""))</f>
        <v/>
      </c>
    </row>
    <row r="716" spans="1:72">
      <c r="A716" s="49" t="str">
        <f t="shared" si="64"/>
        <v/>
      </c>
      <c r="B716" s="153"/>
      <c r="C716" s="154" t="str">
        <f>IF(BS_CONTROLE[[#This Row],[DATA]]="","",WEEKNUM(BS_CONTROLE[[#This Row],[DATA]]))</f>
        <v/>
      </c>
      <c r="D716" s="159"/>
      <c r="E716" s="237">
        <v>707</v>
      </c>
      <c r="F716" s="225"/>
      <c r="G716" s="175" t="str">
        <f>IF(D716="","*",VLOOKUP(F716,BS_ATIVIDADE[#Data],3,FALSE))</f>
        <v>*</v>
      </c>
      <c r="H716" s="198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3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0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3" t="str">
        <f>IF(AND(BQ716&lt;1,BR716&lt;1),"Produção e Intervalo",IF(BQ716&lt;1,"Intervalo",IF(BR716&lt;1,"Produção","")))</f>
        <v/>
      </c>
      <c r="BQ716" s="13" t="str">
        <f t="shared" si="65"/>
        <v>*</v>
      </c>
      <c r="BR716" s="20" t="str">
        <f t="shared" si="66"/>
        <v>*</v>
      </c>
      <c r="BS716" s="247" t="str">
        <f t="shared" si="67"/>
        <v/>
      </c>
      <c r="BT716" s="8" t="str">
        <f>IF(BN716="","",SUBSTITUTE(BM716," ","")&amp;SUBSTITUTE(BN716," ",""))</f>
        <v/>
      </c>
    </row>
    <row r="717" spans="1:72">
      <c r="A717" s="49" t="str">
        <f t="shared" si="64"/>
        <v/>
      </c>
      <c r="B717" s="153"/>
      <c r="C717" s="154" t="str">
        <f>IF(BS_CONTROLE[[#This Row],[DATA]]="","",WEEKNUM(BS_CONTROLE[[#This Row],[DATA]]))</f>
        <v/>
      </c>
      <c r="D717" s="159"/>
      <c r="E717" s="237">
        <v>708</v>
      </c>
      <c r="F717" s="225"/>
      <c r="G717" s="175" t="str">
        <f>IF(D717="","*",VLOOKUP(F717,BS_ATIVIDADE[#Data],3,FALSE))</f>
        <v>*</v>
      </c>
      <c r="H717" s="198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3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0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3" t="str">
        <f>IF(AND(BQ717&lt;1,BR717&lt;1),"Produção e Intervalo",IF(BQ717&lt;1,"Intervalo",IF(BR717&lt;1,"Produção","")))</f>
        <v/>
      </c>
      <c r="BQ717" s="13" t="str">
        <f t="shared" si="65"/>
        <v>*</v>
      </c>
      <c r="BR717" s="20" t="str">
        <f t="shared" si="66"/>
        <v>*</v>
      </c>
      <c r="BS717" s="247" t="str">
        <f t="shared" si="67"/>
        <v/>
      </c>
      <c r="BT717" s="8" t="str">
        <f>IF(BN717="","",SUBSTITUTE(BM717," ","")&amp;SUBSTITUTE(BN717," ",""))</f>
        <v/>
      </c>
    </row>
    <row r="718" spans="1:72">
      <c r="A718" s="49" t="str">
        <f t="shared" si="64"/>
        <v/>
      </c>
      <c r="B718" s="153"/>
      <c r="C718" s="154" t="str">
        <f>IF(BS_CONTROLE[[#This Row],[DATA]]="","",WEEKNUM(BS_CONTROLE[[#This Row],[DATA]]))</f>
        <v/>
      </c>
      <c r="D718" s="159"/>
      <c r="E718" s="237">
        <v>709</v>
      </c>
      <c r="F718" s="225"/>
      <c r="G718" s="175" t="str">
        <f>IF(D718="","*",VLOOKUP(F718,BS_ATIVIDADE[#Data],3,FALSE))</f>
        <v>*</v>
      </c>
      <c r="H718" s="198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3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0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3" t="str">
        <f>IF(AND(BQ718&lt;1,BR718&lt;1),"Produção e Intervalo",IF(BQ718&lt;1,"Intervalo",IF(BR718&lt;1,"Produção","")))</f>
        <v/>
      </c>
      <c r="BQ718" s="13" t="str">
        <f t="shared" si="65"/>
        <v>*</v>
      </c>
      <c r="BR718" s="20" t="str">
        <f t="shared" si="66"/>
        <v>*</v>
      </c>
      <c r="BS718" s="247" t="str">
        <f t="shared" si="67"/>
        <v/>
      </c>
      <c r="BT718" s="8" t="str">
        <f>IF(BN718="","",SUBSTITUTE(BM718," ","")&amp;SUBSTITUTE(BN718," ",""))</f>
        <v/>
      </c>
    </row>
    <row r="719" spans="1:72">
      <c r="A719" s="49" t="str">
        <f t="shared" si="64"/>
        <v/>
      </c>
      <c r="B719" s="153"/>
      <c r="C719" s="154" t="str">
        <f>IF(BS_CONTROLE[[#This Row],[DATA]]="","",WEEKNUM(BS_CONTROLE[[#This Row],[DATA]]))</f>
        <v/>
      </c>
      <c r="D719" s="159"/>
      <c r="E719" s="237">
        <v>710</v>
      </c>
      <c r="F719" s="225"/>
      <c r="G719" s="175" t="str">
        <f>IF(D719="","*",VLOOKUP(F719,BS_ATIVIDADE[#Data],3,FALSE))</f>
        <v>*</v>
      </c>
      <c r="H719" s="198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8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0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3" t="str">
        <f>IF(AND(BQ719&lt;1,BR719&lt;1),"Produção e Intervalo",IF(BQ719&lt;1,"Intervalo",IF(BR719&lt;1,"Produção","")))</f>
        <v/>
      </c>
      <c r="BQ719" s="13" t="str">
        <f t="shared" si="65"/>
        <v>*</v>
      </c>
      <c r="BR719" s="20" t="str">
        <f t="shared" si="66"/>
        <v>*</v>
      </c>
      <c r="BS719" s="247" t="str">
        <f t="shared" si="67"/>
        <v/>
      </c>
      <c r="BT719" s="8" t="str">
        <f>IF(BN719="","",SUBSTITUTE(BM719," ","")&amp;SUBSTITUTE(BN719," ",""))</f>
        <v/>
      </c>
    </row>
    <row r="720" spans="1:72">
      <c r="A720" s="49" t="str">
        <f t="shared" si="64"/>
        <v/>
      </c>
      <c r="B720" s="153"/>
      <c r="C720" s="154" t="str">
        <f>IF(BS_CONTROLE[[#This Row],[DATA]]="","",WEEKNUM(BS_CONTROLE[[#This Row],[DATA]]))</f>
        <v/>
      </c>
      <c r="D720" s="159"/>
      <c r="E720" s="237">
        <v>711</v>
      </c>
      <c r="F720" s="225"/>
      <c r="G720" s="175" t="str">
        <f>IF(D720="","*",VLOOKUP(F720,BS_ATIVIDADE[#Data],3,FALSE))</f>
        <v>*</v>
      </c>
      <c r="H720" s="198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8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0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3" t="str">
        <f>IF(AND(BQ720&lt;1,BR720&lt;1),"Produção e Intervalo",IF(BQ720&lt;1,"Intervalo",IF(BR720&lt;1,"Produção","")))</f>
        <v/>
      </c>
      <c r="BQ720" s="13" t="str">
        <f t="shared" si="65"/>
        <v>*</v>
      </c>
      <c r="BR720" s="20" t="str">
        <f t="shared" si="66"/>
        <v>*</v>
      </c>
      <c r="BS720" s="247" t="str">
        <f t="shared" si="67"/>
        <v/>
      </c>
      <c r="BT720" s="8" t="str">
        <f>IF(BN720="","",SUBSTITUTE(BM720," ","")&amp;SUBSTITUTE(BN720," ",""))</f>
        <v/>
      </c>
    </row>
    <row r="721" spans="1:72">
      <c r="A721" s="49" t="str">
        <f t="shared" si="64"/>
        <v/>
      </c>
      <c r="B721" s="153"/>
      <c r="C721" s="154" t="str">
        <f>IF(BS_CONTROLE[[#This Row],[DATA]]="","",WEEKNUM(BS_CONTROLE[[#This Row],[DATA]]))</f>
        <v/>
      </c>
      <c r="D721" s="159"/>
      <c r="E721" s="237">
        <v>712</v>
      </c>
      <c r="F721" s="225"/>
      <c r="G721" s="175" t="str">
        <f>IF(D721="","*",VLOOKUP(F721,BS_ATIVIDADE[#Data],3,FALSE))</f>
        <v>*</v>
      </c>
      <c r="H721" s="198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8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0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3" t="str">
        <f>IF(AND(BQ721&lt;1,BR721&lt;1),"Produção e Intervalo",IF(BQ721&lt;1,"Intervalo",IF(BR721&lt;1,"Produção","")))</f>
        <v/>
      </c>
      <c r="BQ721" s="13" t="str">
        <f t="shared" si="65"/>
        <v>*</v>
      </c>
      <c r="BR721" s="20" t="str">
        <f t="shared" si="66"/>
        <v>*</v>
      </c>
      <c r="BS721" s="247" t="str">
        <f t="shared" si="67"/>
        <v/>
      </c>
      <c r="BT721" s="8" t="str">
        <f>IF(BN721="","",SUBSTITUTE(BM721," ","")&amp;SUBSTITUTE(BN721," ",""))</f>
        <v/>
      </c>
    </row>
    <row r="722" spans="1:72">
      <c r="A722" s="49" t="str">
        <f t="shared" si="64"/>
        <v/>
      </c>
      <c r="B722" s="153"/>
      <c r="C722" s="154" t="str">
        <f>IF(BS_CONTROLE[[#This Row],[DATA]]="","",WEEKNUM(BS_CONTROLE[[#This Row],[DATA]]))</f>
        <v/>
      </c>
      <c r="D722" s="159"/>
      <c r="E722" s="238">
        <v>713</v>
      </c>
      <c r="F722" s="225"/>
      <c r="G722" s="175" t="str">
        <f>IF(D722="","*",VLOOKUP(F722,BS_ATIVIDADE[#Data],3,FALSE))</f>
        <v>*</v>
      </c>
      <c r="H722" s="198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8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0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3" t="str">
        <f>IF(AND(BQ722&lt;1,BR722&lt;1),"Produção e Intervalo",IF(BQ722&lt;1,"Intervalo",IF(BR722&lt;1,"Produção","")))</f>
        <v/>
      </c>
      <c r="BQ722" s="13" t="str">
        <f t="shared" si="65"/>
        <v>*</v>
      </c>
      <c r="BR722" s="20" t="str">
        <f t="shared" si="66"/>
        <v>*</v>
      </c>
      <c r="BS722" s="247" t="str">
        <f t="shared" si="67"/>
        <v/>
      </c>
      <c r="BT722" s="8" t="str">
        <f>IF(BN722="","",SUBSTITUTE(BM722," ","")&amp;SUBSTITUTE(BN722," ",""))</f>
        <v/>
      </c>
    </row>
    <row r="723" spans="1:72">
      <c r="A723" s="49" t="str">
        <f t="shared" si="64"/>
        <v/>
      </c>
      <c r="B723" s="153"/>
      <c r="C723" s="154" t="str">
        <f>IF(BS_CONTROLE[[#This Row],[DATA]]="","",WEEKNUM(BS_CONTROLE[[#This Row],[DATA]]))</f>
        <v/>
      </c>
      <c r="D723" s="159"/>
      <c r="E723" s="237">
        <v>714</v>
      </c>
      <c r="F723" s="225"/>
      <c r="G723" s="175" t="str">
        <f>IF(D723="","*",VLOOKUP(F723,BS_ATIVIDADE[#Data],3,FALSE))</f>
        <v>*</v>
      </c>
      <c r="H723" s="198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8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0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3" t="str">
        <f>IF(AND(BQ723&lt;1,BR723&lt;1),"Produção e Intervalo",IF(BQ723&lt;1,"Intervalo",IF(BR723&lt;1,"Produção","")))</f>
        <v/>
      </c>
      <c r="BQ723" s="13" t="str">
        <f t="shared" si="65"/>
        <v>*</v>
      </c>
      <c r="BR723" s="20" t="str">
        <f t="shared" si="66"/>
        <v>*</v>
      </c>
      <c r="BS723" s="247" t="str">
        <f t="shared" si="67"/>
        <v/>
      </c>
      <c r="BT723" s="8" t="str">
        <f>IF(BN723="","",SUBSTITUTE(BM723," ","")&amp;SUBSTITUTE(BN723," ",""))</f>
        <v/>
      </c>
    </row>
    <row r="724" spans="1:72">
      <c r="A724" s="49" t="str">
        <f t="shared" si="64"/>
        <v/>
      </c>
      <c r="B724" s="153"/>
      <c r="C724" s="154" t="str">
        <f>IF(BS_CONTROLE[[#This Row],[DATA]]="","",WEEKNUM(BS_CONTROLE[[#This Row],[DATA]]))</f>
        <v/>
      </c>
      <c r="D724" s="159"/>
      <c r="E724" s="237">
        <v>715</v>
      </c>
      <c r="F724" s="225"/>
      <c r="G724" s="175" t="str">
        <f>IF(D724="","*",VLOOKUP(F724,BS_ATIVIDADE[#Data],3,FALSE))</f>
        <v>*</v>
      </c>
      <c r="H724" s="198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8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0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3" t="str">
        <f>IF(AND(BQ724&lt;1,BR724&lt;1),"Produção e Intervalo",IF(BQ724&lt;1,"Intervalo",IF(BR724&lt;1,"Produção","")))</f>
        <v/>
      </c>
      <c r="BQ724" s="13" t="str">
        <f t="shared" si="65"/>
        <v>*</v>
      </c>
      <c r="BR724" s="20" t="str">
        <f t="shared" si="66"/>
        <v>*</v>
      </c>
      <c r="BS724" s="247" t="str">
        <f t="shared" si="67"/>
        <v/>
      </c>
      <c r="BT724" s="8" t="str">
        <f>IF(BN724="","",SUBSTITUTE(BM724," ","")&amp;SUBSTITUTE(BN724," ",""))</f>
        <v/>
      </c>
    </row>
    <row r="725" spans="1:72">
      <c r="A725" s="49" t="str">
        <f t="shared" si="64"/>
        <v/>
      </c>
      <c r="B725" s="153"/>
      <c r="C725" s="154" t="str">
        <f>IF(BS_CONTROLE[[#This Row],[DATA]]="","",WEEKNUM(BS_CONTROLE[[#This Row],[DATA]]))</f>
        <v/>
      </c>
      <c r="D725" s="159"/>
      <c r="E725" s="237">
        <v>716</v>
      </c>
      <c r="F725" s="225"/>
      <c r="G725" s="175" t="str">
        <f>IF(D725="","*",VLOOKUP(F725,BS_ATIVIDADE[#Data],3,FALSE))</f>
        <v>*</v>
      </c>
      <c r="H725" s="198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8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0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3" t="str">
        <f>IF(AND(BQ725&lt;1,BR725&lt;1),"Produção e Intervalo",IF(BQ725&lt;1,"Intervalo",IF(BR725&lt;1,"Produção","")))</f>
        <v/>
      </c>
      <c r="BQ725" s="13" t="str">
        <f t="shared" si="65"/>
        <v>*</v>
      </c>
      <c r="BR725" s="20" t="str">
        <f t="shared" si="66"/>
        <v>*</v>
      </c>
      <c r="BS725" s="247" t="str">
        <f t="shared" si="67"/>
        <v/>
      </c>
      <c r="BT725" s="8" t="str">
        <f>IF(BN725="","",SUBSTITUTE(BM725," ","")&amp;SUBSTITUTE(BN725," ",""))</f>
        <v/>
      </c>
    </row>
    <row r="726" spans="1:72">
      <c r="A726" s="49" t="str">
        <f t="shared" si="64"/>
        <v/>
      </c>
      <c r="B726" s="153"/>
      <c r="C726" s="154" t="str">
        <f>IF(BS_CONTROLE[[#This Row],[DATA]]="","",WEEKNUM(BS_CONTROLE[[#This Row],[DATA]]))</f>
        <v/>
      </c>
      <c r="D726" s="159"/>
      <c r="E726" s="237">
        <v>717</v>
      </c>
      <c r="F726" s="225"/>
      <c r="G726" s="175" t="str">
        <f>IF(D726="","*",VLOOKUP(F726,BS_ATIVIDADE[#Data],3,FALSE))</f>
        <v>*</v>
      </c>
      <c r="H726" s="198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8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0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3" t="str">
        <f>IF(AND(BQ726&lt;1,BR726&lt;1),"Produção e Intervalo",IF(BQ726&lt;1,"Intervalo",IF(BR726&lt;1,"Produção","")))</f>
        <v/>
      </c>
      <c r="BQ726" s="13" t="str">
        <f t="shared" si="65"/>
        <v>*</v>
      </c>
      <c r="BR726" s="20" t="str">
        <f t="shared" si="66"/>
        <v>*</v>
      </c>
      <c r="BS726" s="247" t="str">
        <f t="shared" si="67"/>
        <v/>
      </c>
      <c r="BT726" s="8" t="str">
        <f>IF(BN726="","",SUBSTITUTE(BM726," ","")&amp;SUBSTITUTE(BN726," ",""))</f>
        <v/>
      </c>
    </row>
    <row r="727" spans="1:72">
      <c r="A727" s="49" t="str">
        <f t="shared" si="64"/>
        <v/>
      </c>
      <c r="B727" s="153"/>
      <c r="C727" s="154" t="str">
        <f>IF(BS_CONTROLE[[#This Row],[DATA]]="","",WEEKNUM(BS_CONTROLE[[#This Row],[DATA]]))</f>
        <v/>
      </c>
      <c r="D727" s="159"/>
      <c r="E727" s="237">
        <v>718</v>
      </c>
      <c r="F727" s="225"/>
      <c r="G727" s="175" t="str">
        <f>IF(D727="","*",VLOOKUP(F727,BS_ATIVIDADE[#Data],3,FALSE))</f>
        <v>*</v>
      </c>
      <c r="H727" s="198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8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0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3" t="str">
        <f>IF(AND(BQ727&lt;1,BR727&lt;1),"Produção e Intervalo",IF(BQ727&lt;1,"Intervalo",IF(BR727&lt;1,"Produção","")))</f>
        <v/>
      </c>
      <c r="BQ727" s="13" t="str">
        <f t="shared" si="65"/>
        <v>*</v>
      </c>
      <c r="BR727" s="20" t="str">
        <f t="shared" si="66"/>
        <v>*</v>
      </c>
      <c r="BS727" s="247" t="str">
        <f t="shared" si="67"/>
        <v/>
      </c>
      <c r="BT727" s="8" t="str">
        <f>IF(BN727="","",SUBSTITUTE(BM727," ","")&amp;SUBSTITUTE(BN727," ",""))</f>
        <v/>
      </c>
    </row>
    <row r="728" spans="1:72">
      <c r="A728" s="49" t="str">
        <f t="shared" si="64"/>
        <v/>
      </c>
      <c r="B728" s="153"/>
      <c r="C728" s="154" t="str">
        <f>IF(BS_CONTROLE[[#This Row],[DATA]]="","",WEEKNUM(BS_CONTROLE[[#This Row],[DATA]]))</f>
        <v/>
      </c>
      <c r="D728" s="159"/>
      <c r="E728" s="237">
        <v>719</v>
      </c>
      <c r="F728" s="225"/>
      <c r="G728" s="175" t="str">
        <f>IF(D728="","*",VLOOKUP(F728,BS_ATIVIDADE[#Data],3,FALSE))</f>
        <v>*</v>
      </c>
      <c r="H728" s="198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8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0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3" t="str">
        <f>IF(AND(BQ728&lt;1,BR728&lt;1),"Produção e Intervalo",IF(BQ728&lt;1,"Intervalo",IF(BR728&lt;1,"Produção","")))</f>
        <v/>
      </c>
      <c r="BQ728" s="13" t="str">
        <f t="shared" si="65"/>
        <v>*</v>
      </c>
      <c r="BR728" s="20" t="str">
        <f t="shared" si="66"/>
        <v>*</v>
      </c>
      <c r="BS728" s="247" t="str">
        <f t="shared" si="67"/>
        <v/>
      </c>
      <c r="BT728" s="8" t="str">
        <f>IF(BN728="","",SUBSTITUTE(BM728," ","")&amp;SUBSTITUTE(BN728," ",""))</f>
        <v/>
      </c>
    </row>
    <row r="729" spans="1:72">
      <c r="A729" s="49" t="str">
        <f t="shared" si="64"/>
        <v/>
      </c>
      <c r="B729" s="153"/>
      <c r="C729" s="154" t="str">
        <f>IF(BS_CONTROLE[[#This Row],[DATA]]="","",WEEKNUM(BS_CONTROLE[[#This Row],[DATA]]))</f>
        <v/>
      </c>
      <c r="D729" s="159"/>
      <c r="E729" s="237">
        <v>720</v>
      </c>
      <c r="F729" s="225"/>
      <c r="G729" s="175" t="str">
        <f>IF(D729="","*",VLOOKUP(F729,BS_ATIVIDADE[#Data],3,FALSE))</f>
        <v>*</v>
      </c>
      <c r="H729" s="198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8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0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3" t="str">
        <f>IF(AND(BQ729&lt;1,BR729&lt;1),"Produção e Intervalo",IF(BQ729&lt;1,"Intervalo",IF(BR729&lt;1,"Produção","")))</f>
        <v/>
      </c>
      <c r="BQ729" s="13" t="str">
        <f t="shared" si="65"/>
        <v>*</v>
      </c>
      <c r="BR729" s="20" t="str">
        <f t="shared" si="66"/>
        <v>*</v>
      </c>
      <c r="BS729" s="247" t="str">
        <f t="shared" si="67"/>
        <v/>
      </c>
      <c r="BT729" s="8" t="str">
        <f>IF(BN729="","",SUBSTITUTE(BM729," ","")&amp;SUBSTITUTE(BN729," ",""))</f>
        <v/>
      </c>
    </row>
    <row r="730" spans="1:72">
      <c r="A730" s="49" t="str">
        <f t="shared" si="64"/>
        <v/>
      </c>
      <c r="B730" s="153"/>
      <c r="C730" s="154" t="str">
        <f>IF(BS_CONTROLE[[#This Row],[DATA]]="","",WEEKNUM(BS_CONTROLE[[#This Row],[DATA]]))</f>
        <v/>
      </c>
      <c r="D730" s="159"/>
      <c r="E730" s="237">
        <v>721</v>
      </c>
      <c r="F730" s="225"/>
      <c r="G730" s="175" t="str">
        <f>IF(D730="","*",VLOOKUP(F730,BS_ATIVIDADE[#Data],3,FALSE))</f>
        <v>*</v>
      </c>
      <c r="H730" s="198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8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0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3" t="str">
        <f>IF(AND(BQ730&lt;1,BR730&lt;1),"Produção e Intervalo",IF(BQ730&lt;1,"Intervalo",IF(BR730&lt;1,"Produção","")))</f>
        <v/>
      </c>
      <c r="BQ730" s="13" t="str">
        <f t="shared" si="65"/>
        <v>*</v>
      </c>
      <c r="BR730" s="20" t="str">
        <f t="shared" si="66"/>
        <v>*</v>
      </c>
      <c r="BS730" s="247" t="str">
        <f t="shared" si="67"/>
        <v/>
      </c>
      <c r="BT730" s="8" t="str">
        <f>IF(BN730="","",SUBSTITUTE(BM730," ","")&amp;SUBSTITUTE(BN730," ",""))</f>
        <v/>
      </c>
    </row>
    <row r="731" spans="1:72">
      <c r="A731" s="49" t="str">
        <f t="shared" si="64"/>
        <v/>
      </c>
      <c r="B731" s="153"/>
      <c r="C731" s="154" t="str">
        <f>IF(BS_CONTROLE[[#This Row],[DATA]]="","",WEEKNUM(BS_CONTROLE[[#This Row],[DATA]]))</f>
        <v/>
      </c>
      <c r="D731" s="159"/>
      <c r="E731" s="237">
        <v>722</v>
      </c>
      <c r="F731" s="225"/>
      <c r="G731" s="175" t="str">
        <f>IF(D731="","*",VLOOKUP(F731,BS_ATIVIDADE[#Data],3,FALSE))</f>
        <v>*</v>
      </c>
      <c r="H731" s="198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8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0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3" t="str">
        <f>IF(AND(BQ731&lt;1,BR731&lt;1),"Produção e Intervalo",IF(BQ731&lt;1,"Intervalo",IF(BR731&lt;1,"Produção","")))</f>
        <v/>
      </c>
      <c r="BQ731" s="13" t="str">
        <f t="shared" si="65"/>
        <v>*</v>
      </c>
      <c r="BR731" s="20" t="str">
        <f t="shared" si="66"/>
        <v>*</v>
      </c>
      <c r="BS731" s="247" t="str">
        <f t="shared" si="67"/>
        <v/>
      </c>
      <c r="BT731" s="8" t="str">
        <f>IF(BN731="","",SUBSTITUTE(BM731," ","")&amp;SUBSTITUTE(BN731," ",""))</f>
        <v/>
      </c>
    </row>
    <row r="732" spans="1:72">
      <c r="A732" s="49" t="str">
        <f t="shared" si="64"/>
        <v/>
      </c>
      <c r="B732" s="153"/>
      <c r="C732" s="154" t="str">
        <f>IF(BS_CONTROLE[[#This Row],[DATA]]="","",WEEKNUM(BS_CONTROLE[[#This Row],[DATA]]))</f>
        <v/>
      </c>
      <c r="D732" s="159"/>
      <c r="E732" s="237">
        <v>723</v>
      </c>
      <c r="F732" s="225"/>
      <c r="G732" s="175" t="str">
        <f>IF(D732="","*",VLOOKUP(F732,BS_ATIVIDADE[#Data],3,FALSE))</f>
        <v>*</v>
      </c>
      <c r="H732" s="198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8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0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3" t="str">
        <f>IF(AND(BQ732&lt;1,BR732&lt;1),"Produção e Intervalo",IF(BQ732&lt;1,"Intervalo",IF(BR732&lt;1,"Produção","")))</f>
        <v/>
      </c>
      <c r="BQ732" s="13" t="str">
        <f t="shared" si="65"/>
        <v>*</v>
      </c>
      <c r="BR732" s="20" t="str">
        <f t="shared" si="66"/>
        <v>*</v>
      </c>
      <c r="BS732" s="247" t="str">
        <f t="shared" si="67"/>
        <v/>
      </c>
      <c r="BT732" s="8" t="str">
        <f>IF(BN732="","",SUBSTITUTE(BM732," ","")&amp;SUBSTITUTE(BN732," ",""))</f>
        <v/>
      </c>
    </row>
    <row r="733" spans="1:72">
      <c r="A733" s="49" t="str">
        <f t="shared" si="64"/>
        <v/>
      </c>
      <c r="B733" s="153"/>
      <c r="C733" s="154" t="str">
        <f>IF(BS_CONTROLE[[#This Row],[DATA]]="","",WEEKNUM(BS_CONTROLE[[#This Row],[DATA]]))</f>
        <v/>
      </c>
      <c r="D733" s="159"/>
      <c r="E733" s="237">
        <v>724</v>
      </c>
      <c r="F733" s="225"/>
      <c r="G733" s="175" t="str">
        <f>IF(D733="","*",VLOOKUP(F733,BS_ATIVIDADE[#Data],3,FALSE))</f>
        <v>*</v>
      </c>
      <c r="H733" s="198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8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0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3" t="str">
        <f>IF(AND(BQ733&lt;1,BR733&lt;1),"Produção e Intervalo",IF(BQ733&lt;1,"Intervalo",IF(BR733&lt;1,"Produção","")))</f>
        <v/>
      </c>
      <c r="BQ733" s="13" t="str">
        <f t="shared" si="65"/>
        <v>*</v>
      </c>
      <c r="BR733" s="20" t="str">
        <f t="shared" si="66"/>
        <v>*</v>
      </c>
      <c r="BS733" s="247" t="str">
        <f t="shared" si="67"/>
        <v/>
      </c>
      <c r="BT733" s="8" t="str">
        <f>IF(BN733="","",SUBSTITUTE(BM733," ","")&amp;SUBSTITUTE(BN733," ",""))</f>
        <v/>
      </c>
    </row>
    <row r="734" spans="1:72">
      <c r="A734" s="49" t="str">
        <f t="shared" si="64"/>
        <v/>
      </c>
      <c r="B734" s="153"/>
      <c r="C734" s="154" t="str">
        <f>IF(BS_CONTROLE[[#This Row],[DATA]]="","",WEEKNUM(BS_CONTROLE[[#This Row],[DATA]]))</f>
        <v/>
      </c>
      <c r="D734" s="159"/>
      <c r="E734" s="238">
        <v>725</v>
      </c>
      <c r="F734" s="225"/>
      <c r="G734" s="175" t="str">
        <f>IF(D734="","*",VLOOKUP(F734,BS_ATIVIDADE[#Data],3,FALSE))</f>
        <v>*</v>
      </c>
      <c r="H734" s="198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8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0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3" t="str">
        <f>IF(AND(BQ734&lt;1,BR734&lt;1),"Produção e Intervalo",IF(BQ734&lt;1,"Intervalo",IF(BR734&lt;1,"Produção","")))</f>
        <v/>
      </c>
      <c r="BQ734" s="13" t="str">
        <f t="shared" si="65"/>
        <v>*</v>
      </c>
      <c r="BR734" s="20" t="str">
        <f t="shared" si="66"/>
        <v>*</v>
      </c>
      <c r="BS734" s="247" t="str">
        <f t="shared" si="67"/>
        <v/>
      </c>
      <c r="BT734" s="8" t="str">
        <f>IF(BN734="","",SUBSTITUTE(BM734," ","")&amp;SUBSTITUTE(BN734," ",""))</f>
        <v/>
      </c>
    </row>
    <row r="735" spans="1:72">
      <c r="A735" s="49" t="str">
        <f t="shared" si="64"/>
        <v/>
      </c>
      <c r="B735" s="153"/>
      <c r="C735" s="154" t="str">
        <f>IF(BS_CONTROLE[[#This Row],[DATA]]="","",WEEKNUM(BS_CONTROLE[[#This Row],[DATA]]))</f>
        <v/>
      </c>
      <c r="D735" s="159"/>
      <c r="E735" s="237">
        <v>726</v>
      </c>
      <c r="F735" s="225"/>
      <c r="G735" s="175" t="str">
        <f>IF(D735="","*",VLOOKUP(F735,BS_ATIVIDADE[#Data],3,FALSE))</f>
        <v>*</v>
      </c>
      <c r="H735" s="198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8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0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3" t="str">
        <f>IF(AND(BQ735&lt;1,BR735&lt;1),"Produção e Intervalo",IF(BQ735&lt;1,"Intervalo",IF(BR735&lt;1,"Produção","")))</f>
        <v/>
      </c>
      <c r="BQ735" s="13" t="str">
        <f t="shared" si="65"/>
        <v>*</v>
      </c>
      <c r="BR735" s="20" t="str">
        <f t="shared" si="66"/>
        <v>*</v>
      </c>
      <c r="BS735" s="247" t="str">
        <f t="shared" si="67"/>
        <v/>
      </c>
      <c r="BT735" s="8" t="str">
        <f>IF(BN735="","",SUBSTITUTE(BM735," ","")&amp;SUBSTITUTE(BN735," ",""))</f>
        <v/>
      </c>
    </row>
    <row r="736" spans="1:72">
      <c r="A736" s="49" t="str">
        <f t="shared" si="64"/>
        <v/>
      </c>
      <c r="B736" s="153"/>
      <c r="C736" s="154" t="str">
        <f>IF(BS_CONTROLE[[#This Row],[DATA]]="","",WEEKNUM(BS_CONTROLE[[#This Row],[DATA]]))</f>
        <v/>
      </c>
      <c r="D736" s="159"/>
      <c r="E736" s="237">
        <v>727</v>
      </c>
      <c r="F736" s="225"/>
      <c r="G736" s="175" t="str">
        <f>IF(D736="","*",VLOOKUP(F736,BS_ATIVIDADE[#Data],3,FALSE))</f>
        <v>*</v>
      </c>
      <c r="H736" s="198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8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0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3" t="str">
        <f>IF(AND(BQ736&lt;1,BR736&lt;1),"Produção e Intervalo",IF(BQ736&lt;1,"Intervalo",IF(BR736&lt;1,"Produção","")))</f>
        <v/>
      </c>
      <c r="BQ736" s="13" t="str">
        <f t="shared" si="65"/>
        <v>*</v>
      </c>
      <c r="BR736" s="20" t="str">
        <f t="shared" si="66"/>
        <v>*</v>
      </c>
      <c r="BS736" s="247" t="str">
        <f t="shared" si="67"/>
        <v/>
      </c>
      <c r="BT736" s="8" t="str">
        <f>IF(BN736="","",SUBSTITUTE(BM736," ","")&amp;SUBSTITUTE(BN736," ",""))</f>
        <v/>
      </c>
    </row>
    <row r="737" spans="1:72">
      <c r="A737" s="49" t="str">
        <f t="shared" si="64"/>
        <v/>
      </c>
      <c r="B737" s="153"/>
      <c r="C737" s="154" t="str">
        <f>IF(BS_CONTROLE[[#This Row],[DATA]]="","",WEEKNUM(BS_CONTROLE[[#This Row],[DATA]]))</f>
        <v/>
      </c>
      <c r="D737" s="159"/>
      <c r="E737" s="237">
        <v>728</v>
      </c>
      <c r="F737" s="225"/>
      <c r="G737" s="175" t="str">
        <f>IF(D737="","*",VLOOKUP(F737,BS_ATIVIDADE[#Data],3,FALSE))</f>
        <v>*</v>
      </c>
      <c r="H737" s="198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8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0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3" t="str">
        <f>IF(AND(BQ737&lt;1,BR737&lt;1),"Produção e Intervalo",IF(BQ737&lt;1,"Intervalo",IF(BR737&lt;1,"Produção","")))</f>
        <v/>
      </c>
      <c r="BQ737" s="13" t="str">
        <f t="shared" si="65"/>
        <v>*</v>
      </c>
      <c r="BR737" s="20" t="str">
        <f t="shared" si="66"/>
        <v>*</v>
      </c>
      <c r="BS737" s="247" t="str">
        <f t="shared" si="67"/>
        <v/>
      </c>
      <c r="BT737" s="8" t="str">
        <f>IF(BN737="","",SUBSTITUTE(BM737," ","")&amp;SUBSTITUTE(BN737," ",""))</f>
        <v/>
      </c>
    </row>
    <row r="738" spans="1:72">
      <c r="A738" s="49" t="str">
        <f t="shared" si="64"/>
        <v/>
      </c>
      <c r="B738" s="153"/>
      <c r="C738" s="154" t="str">
        <f>IF(BS_CONTROLE[[#This Row],[DATA]]="","",WEEKNUM(BS_CONTROLE[[#This Row],[DATA]]))</f>
        <v/>
      </c>
      <c r="D738" s="159"/>
      <c r="E738" s="237">
        <v>729</v>
      </c>
      <c r="F738" s="225"/>
      <c r="G738" s="175" t="str">
        <f>IF(D738="","*",VLOOKUP(F738,BS_ATIVIDADE[#Data],3,FALSE))</f>
        <v>*</v>
      </c>
      <c r="H738" s="198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8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0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3" t="str">
        <f>IF(AND(BQ738&lt;1,BR738&lt;1),"Produção e Intervalo",IF(BQ738&lt;1,"Intervalo",IF(BR738&lt;1,"Produção","")))</f>
        <v/>
      </c>
      <c r="BQ738" s="13" t="str">
        <f t="shared" si="65"/>
        <v>*</v>
      </c>
      <c r="BR738" s="20" t="str">
        <f t="shared" si="66"/>
        <v>*</v>
      </c>
      <c r="BS738" s="247" t="str">
        <f t="shared" si="67"/>
        <v/>
      </c>
      <c r="BT738" s="8" t="str">
        <f>IF(BN738="","",SUBSTITUTE(BM738," ","")&amp;SUBSTITUTE(BN738," ",""))</f>
        <v/>
      </c>
    </row>
    <row r="739" spans="1:72">
      <c r="A739" s="49" t="str">
        <f t="shared" si="64"/>
        <v/>
      </c>
      <c r="B739" s="153"/>
      <c r="C739" s="154" t="str">
        <f>IF(BS_CONTROLE[[#This Row],[DATA]]="","",WEEKNUM(BS_CONTROLE[[#This Row],[DATA]]))</f>
        <v/>
      </c>
      <c r="D739" s="159"/>
      <c r="E739" s="237">
        <v>730</v>
      </c>
      <c r="F739" s="225"/>
      <c r="G739" s="175" t="str">
        <f>IF(D739="","*",VLOOKUP(F739,BS_ATIVIDADE[#Data],3,FALSE))</f>
        <v>*</v>
      </c>
      <c r="H739" s="198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8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0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3" t="str">
        <f>IF(AND(BQ739&lt;1,BR739&lt;1),"Produção e Intervalo",IF(BQ739&lt;1,"Intervalo",IF(BR739&lt;1,"Produção","")))</f>
        <v/>
      </c>
      <c r="BQ739" s="13" t="str">
        <f t="shared" si="65"/>
        <v>*</v>
      </c>
      <c r="BR739" s="20" t="str">
        <f t="shared" si="66"/>
        <v>*</v>
      </c>
      <c r="BS739" s="247" t="str">
        <f t="shared" si="67"/>
        <v/>
      </c>
      <c r="BT739" s="8" t="str">
        <f>IF(BN739="","",SUBSTITUTE(BM739," ","")&amp;SUBSTITUTE(BN739," ",""))</f>
        <v/>
      </c>
    </row>
    <row r="740" spans="1:72">
      <c r="A740" s="49" t="str">
        <f t="shared" si="64"/>
        <v/>
      </c>
      <c r="B740" s="153"/>
      <c r="C740" s="154" t="str">
        <f>IF(BS_CONTROLE[[#This Row],[DATA]]="","",WEEKNUM(BS_CONTROLE[[#This Row],[DATA]]))</f>
        <v/>
      </c>
      <c r="D740" s="159"/>
      <c r="E740" s="237">
        <v>731</v>
      </c>
      <c r="F740" s="225"/>
      <c r="G740" s="175" t="str">
        <f>IF(D740="","*",VLOOKUP(F740,BS_ATIVIDADE[#Data],3,FALSE))</f>
        <v>*</v>
      </c>
      <c r="H740" s="198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8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0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3" t="str">
        <f>IF(AND(BQ740&lt;1,BR740&lt;1),"Produção e Intervalo",IF(BQ740&lt;1,"Intervalo",IF(BR740&lt;1,"Produção","")))</f>
        <v/>
      </c>
      <c r="BQ740" s="13" t="str">
        <f t="shared" si="65"/>
        <v>*</v>
      </c>
      <c r="BR740" s="20" t="str">
        <f t="shared" si="66"/>
        <v>*</v>
      </c>
      <c r="BS740" s="247" t="str">
        <f t="shared" si="67"/>
        <v/>
      </c>
      <c r="BT740" s="8" t="str">
        <f>IF(BN740="","",SUBSTITUTE(BM740," ","")&amp;SUBSTITUTE(BN740," ",""))</f>
        <v/>
      </c>
    </row>
    <row r="741" spans="1:72">
      <c r="A741" s="49" t="str">
        <f t="shared" si="64"/>
        <v/>
      </c>
      <c r="B741" s="153"/>
      <c r="C741" s="154" t="str">
        <f>IF(BS_CONTROLE[[#This Row],[DATA]]="","",WEEKNUM(BS_CONTROLE[[#This Row],[DATA]]))</f>
        <v/>
      </c>
      <c r="D741" s="159"/>
      <c r="E741" s="237">
        <v>732</v>
      </c>
      <c r="F741" s="225"/>
      <c r="G741" s="175" t="str">
        <f>IF(D741="","*",VLOOKUP(F741,BS_ATIVIDADE[#Data],3,FALSE))</f>
        <v>*</v>
      </c>
      <c r="H741" s="198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8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0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3" t="str">
        <f>IF(AND(BQ741&lt;1,BR741&lt;1),"Produção e Intervalo",IF(BQ741&lt;1,"Intervalo",IF(BR741&lt;1,"Produção","")))</f>
        <v/>
      </c>
      <c r="BQ741" s="13" t="str">
        <f t="shared" si="65"/>
        <v>*</v>
      </c>
      <c r="BR741" s="20" t="str">
        <f t="shared" si="66"/>
        <v>*</v>
      </c>
      <c r="BS741" s="247" t="str">
        <f t="shared" si="67"/>
        <v/>
      </c>
      <c r="BT741" s="8" t="str">
        <f>IF(BN741="","",SUBSTITUTE(BM741," ","")&amp;SUBSTITUTE(BN741," ",""))</f>
        <v/>
      </c>
    </row>
    <row r="742" spans="1:72">
      <c r="A742" s="49" t="str">
        <f t="shared" si="64"/>
        <v/>
      </c>
      <c r="B742" s="153"/>
      <c r="C742" s="154" t="str">
        <f>IF(BS_CONTROLE[[#This Row],[DATA]]="","",WEEKNUM(BS_CONTROLE[[#This Row],[DATA]]))</f>
        <v/>
      </c>
      <c r="D742" s="159"/>
      <c r="E742" s="237">
        <v>733</v>
      </c>
      <c r="F742" s="225"/>
      <c r="G742" s="175" t="str">
        <f>IF(D742="","*",VLOOKUP(F742,BS_ATIVIDADE[#Data],3,FALSE))</f>
        <v>*</v>
      </c>
      <c r="H742" s="198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8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0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3" t="str">
        <f>IF(AND(BQ742&lt;1,BR742&lt;1),"Produção e Intervalo",IF(BQ742&lt;1,"Intervalo",IF(BR742&lt;1,"Produção","")))</f>
        <v/>
      </c>
      <c r="BQ742" s="13" t="str">
        <f t="shared" si="65"/>
        <v>*</v>
      </c>
      <c r="BR742" s="20" t="str">
        <f t="shared" si="66"/>
        <v>*</v>
      </c>
      <c r="BS742" s="247" t="str">
        <f t="shared" si="67"/>
        <v/>
      </c>
      <c r="BT742" s="8" t="str">
        <f>IF(BN742="","",SUBSTITUTE(BM742," ","")&amp;SUBSTITUTE(BN742," ",""))</f>
        <v/>
      </c>
    </row>
    <row r="743" spans="1:72">
      <c r="A743" s="49" t="str">
        <f t="shared" si="64"/>
        <v/>
      </c>
      <c r="B743" s="153"/>
      <c r="C743" s="154" t="str">
        <f>IF(BS_CONTROLE[[#This Row],[DATA]]="","",WEEKNUM(BS_CONTROLE[[#This Row],[DATA]]))</f>
        <v/>
      </c>
      <c r="D743" s="159"/>
      <c r="E743" s="237">
        <v>734</v>
      </c>
      <c r="F743" s="225"/>
      <c r="G743" s="175" t="str">
        <f>IF(D743="","*",VLOOKUP(F743,BS_ATIVIDADE[#Data],3,FALSE))</f>
        <v>*</v>
      </c>
      <c r="H743" s="198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8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0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3" t="str">
        <f>IF(AND(BQ743&lt;1,BR743&lt;1),"Produção e Intervalo",IF(BQ743&lt;1,"Intervalo",IF(BR743&lt;1,"Produção","")))</f>
        <v/>
      </c>
      <c r="BQ743" s="13" t="str">
        <f t="shared" si="65"/>
        <v>*</v>
      </c>
      <c r="BR743" s="20" t="str">
        <f t="shared" si="66"/>
        <v>*</v>
      </c>
      <c r="BS743" s="247" t="str">
        <f t="shared" si="67"/>
        <v/>
      </c>
      <c r="BT743" s="8" t="str">
        <f>IF(BN743="","",SUBSTITUTE(BM743," ","")&amp;SUBSTITUTE(BN743," ",""))</f>
        <v/>
      </c>
    </row>
    <row r="744" spans="1:72">
      <c r="A744" s="49" t="str">
        <f t="shared" si="64"/>
        <v/>
      </c>
      <c r="B744" s="153"/>
      <c r="C744" s="154" t="str">
        <f>IF(BS_CONTROLE[[#This Row],[DATA]]="","",WEEKNUM(BS_CONTROLE[[#This Row],[DATA]]))</f>
        <v/>
      </c>
      <c r="D744" s="159"/>
      <c r="E744" s="237">
        <v>735</v>
      </c>
      <c r="F744" s="225"/>
      <c r="G744" s="175" t="str">
        <f>IF(D744="","*",VLOOKUP(F744,BS_ATIVIDADE[#Data],3,FALSE))</f>
        <v>*</v>
      </c>
      <c r="H744" s="198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8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0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3" t="str">
        <f>IF(AND(BQ744&lt;1,BR744&lt;1),"Produção e Intervalo",IF(BQ744&lt;1,"Intervalo",IF(BR744&lt;1,"Produção","")))</f>
        <v/>
      </c>
      <c r="BQ744" s="13" t="str">
        <f t="shared" si="65"/>
        <v>*</v>
      </c>
      <c r="BR744" s="20" t="str">
        <f t="shared" si="66"/>
        <v>*</v>
      </c>
      <c r="BS744" s="247" t="str">
        <f t="shared" si="67"/>
        <v/>
      </c>
      <c r="BT744" s="8" t="str">
        <f>IF(BN744="","",SUBSTITUTE(BM744," ","")&amp;SUBSTITUTE(BN744," ",""))</f>
        <v/>
      </c>
    </row>
    <row r="745" spans="1:72">
      <c r="A745" s="49" t="str">
        <f t="shared" si="64"/>
        <v/>
      </c>
      <c r="B745" s="153"/>
      <c r="C745" s="154" t="str">
        <f>IF(BS_CONTROLE[[#This Row],[DATA]]="","",WEEKNUM(BS_CONTROLE[[#This Row],[DATA]]))</f>
        <v/>
      </c>
      <c r="D745" s="159"/>
      <c r="E745" s="237">
        <v>736</v>
      </c>
      <c r="F745" s="225"/>
      <c r="G745" s="175" t="str">
        <f>IF(D745="","*",VLOOKUP(F745,BS_ATIVIDADE[#Data],3,FALSE))</f>
        <v>*</v>
      </c>
      <c r="H745" s="198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8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0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3" t="str">
        <f>IF(AND(BQ745&lt;1,BR745&lt;1),"Produção e Intervalo",IF(BQ745&lt;1,"Intervalo",IF(BR745&lt;1,"Produção","")))</f>
        <v/>
      </c>
      <c r="BQ745" s="13" t="str">
        <f t="shared" si="65"/>
        <v>*</v>
      </c>
      <c r="BR745" s="20" t="str">
        <f t="shared" si="66"/>
        <v>*</v>
      </c>
      <c r="BS745" s="247" t="str">
        <f t="shared" si="67"/>
        <v/>
      </c>
      <c r="BT745" s="8" t="str">
        <f>IF(BN745="","",SUBSTITUTE(BM745," ","")&amp;SUBSTITUTE(BN745," ",""))</f>
        <v/>
      </c>
    </row>
    <row r="746" spans="1:72">
      <c r="A746" s="49" t="str">
        <f t="shared" si="64"/>
        <v/>
      </c>
      <c r="B746" s="153"/>
      <c r="C746" s="154" t="str">
        <f>IF(BS_CONTROLE[[#This Row],[DATA]]="","",WEEKNUM(BS_CONTROLE[[#This Row],[DATA]]))</f>
        <v/>
      </c>
      <c r="D746" s="159"/>
      <c r="E746" s="238">
        <v>737</v>
      </c>
      <c r="F746" s="225"/>
      <c r="G746" s="175" t="str">
        <f>IF(D746="","*",VLOOKUP(F746,BS_ATIVIDADE[#Data],3,FALSE))</f>
        <v>*</v>
      </c>
      <c r="H746" s="198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8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0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3" t="str">
        <f>IF(AND(BQ746&lt;1,BR746&lt;1),"Produção e Intervalo",IF(BQ746&lt;1,"Intervalo",IF(BR746&lt;1,"Produção","")))</f>
        <v/>
      </c>
      <c r="BQ746" s="13" t="str">
        <f t="shared" si="65"/>
        <v>*</v>
      </c>
      <c r="BR746" s="20" t="str">
        <f t="shared" si="66"/>
        <v>*</v>
      </c>
      <c r="BS746" s="247" t="str">
        <f t="shared" si="67"/>
        <v/>
      </c>
      <c r="BT746" s="8" t="str">
        <f>IF(BN746="","",SUBSTITUTE(BM746," ","")&amp;SUBSTITUTE(BN746," ",""))</f>
        <v/>
      </c>
    </row>
    <row r="747" spans="1:72">
      <c r="A747" s="49" t="str">
        <f t="shared" si="64"/>
        <v/>
      </c>
      <c r="B747" s="153"/>
      <c r="C747" s="154" t="str">
        <f>IF(BS_CONTROLE[[#This Row],[DATA]]="","",WEEKNUM(BS_CONTROLE[[#This Row],[DATA]]))</f>
        <v/>
      </c>
      <c r="D747" s="159"/>
      <c r="E747" s="237">
        <v>738</v>
      </c>
      <c r="F747" s="225"/>
      <c r="G747" s="175" t="str">
        <f>IF(D747="","*",VLOOKUP(F747,BS_ATIVIDADE[#Data],3,FALSE))</f>
        <v>*</v>
      </c>
      <c r="H747" s="198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8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0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3" t="str">
        <f>IF(AND(BQ747&lt;1,BR747&lt;1),"Produção e Intervalo",IF(BQ747&lt;1,"Intervalo",IF(BR747&lt;1,"Produção","")))</f>
        <v/>
      </c>
      <c r="BQ747" s="13" t="str">
        <f t="shared" si="65"/>
        <v>*</v>
      </c>
      <c r="BR747" s="20" t="str">
        <f t="shared" si="66"/>
        <v>*</v>
      </c>
      <c r="BS747" s="247" t="str">
        <f t="shared" si="67"/>
        <v/>
      </c>
      <c r="BT747" s="8" t="str">
        <f>IF(BN747="","",SUBSTITUTE(BM747," ","")&amp;SUBSTITUTE(BN747," ",""))</f>
        <v/>
      </c>
    </row>
    <row r="748" spans="1:72">
      <c r="A748" s="49" t="str">
        <f t="shared" si="64"/>
        <v/>
      </c>
      <c r="B748" s="153"/>
      <c r="C748" s="154" t="str">
        <f>IF(BS_CONTROLE[[#This Row],[DATA]]="","",WEEKNUM(BS_CONTROLE[[#This Row],[DATA]]))</f>
        <v/>
      </c>
      <c r="D748" s="159"/>
      <c r="E748" s="237">
        <v>739</v>
      </c>
      <c r="F748" s="225"/>
      <c r="G748" s="175" t="str">
        <f>IF(D748="","*",VLOOKUP(F748,BS_ATIVIDADE[#Data],3,FALSE))</f>
        <v>*</v>
      </c>
      <c r="H748" s="198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8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0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3" t="str">
        <f>IF(AND(BQ748&lt;1,BR748&lt;1),"Produção e Intervalo",IF(BQ748&lt;1,"Intervalo",IF(BR748&lt;1,"Produção","")))</f>
        <v/>
      </c>
      <c r="BQ748" s="13" t="str">
        <f t="shared" si="65"/>
        <v>*</v>
      </c>
      <c r="BR748" s="20" t="str">
        <f t="shared" si="66"/>
        <v>*</v>
      </c>
      <c r="BS748" s="247" t="str">
        <f t="shared" si="67"/>
        <v/>
      </c>
      <c r="BT748" s="8" t="str">
        <f>IF(BN748="","",SUBSTITUTE(BM748," ","")&amp;SUBSTITUTE(BN748," ",""))</f>
        <v/>
      </c>
    </row>
    <row r="749" spans="1:72">
      <c r="A749" s="49" t="str">
        <f t="shared" si="64"/>
        <v/>
      </c>
      <c r="B749" s="153"/>
      <c r="C749" s="154" t="str">
        <f>IF(BS_CONTROLE[[#This Row],[DATA]]="","",WEEKNUM(BS_CONTROLE[[#This Row],[DATA]]))</f>
        <v/>
      </c>
      <c r="D749" s="159"/>
      <c r="E749" s="237">
        <v>740</v>
      </c>
      <c r="F749" s="225"/>
      <c r="G749" s="175" t="str">
        <f>IF(D749="","*",VLOOKUP(F749,BS_ATIVIDADE[#Data],3,FALSE))</f>
        <v>*</v>
      </c>
      <c r="H749" s="198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8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0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3" t="str">
        <f>IF(AND(BQ749&lt;1,BR749&lt;1),"Produção e Intervalo",IF(BQ749&lt;1,"Intervalo",IF(BR749&lt;1,"Produção","")))</f>
        <v/>
      </c>
      <c r="BQ749" s="13" t="str">
        <f t="shared" si="65"/>
        <v>*</v>
      </c>
      <c r="BR749" s="20" t="str">
        <f t="shared" si="66"/>
        <v>*</v>
      </c>
      <c r="BS749" s="247" t="str">
        <f t="shared" si="67"/>
        <v/>
      </c>
      <c r="BT749" s="8" t="str">
        <f>IF(BN749="","",SUBSTITUTE(BM749," ","")&amp;SUBSTITUTE(BN749," ",""))</f>
        <v/>
      </c>
    </row>
    <row r="750" spans="1:72">
      <c r="A750" s="49" t="str">
        <f t="shared" si="64"/>
        <v/>
      </c>
      <c r="B750" s="153"/>
      <c r="C750" s="154" t="str">
        <f>IF(BS_CONTROLE[[#This Row],[DATA]]="","",WEEKNUM(BS_CONTROLE[[#This Row],[DATA]]))</f>
        <v/>
      </c>
      <c r="D750" s="159"/>
      <c r="E750" s="237">
        <v>741</v>
      </c>
      <c r="F750" s="225"/>
      <c r="G750" s="175" t="str">
        <f>IF(D750="","*",VLOOKUP(F750,BS_ATIVIDADE[#Data],3,FALSE))</f>
        <v>*</v>
      </c>
      <c r="H750" s="198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8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0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3" t="str">
        <f>IF(AND(BQ750&lt;1,BR750&lt;1),"Produção e Intervalo",IF(BQ750&lt;1,"Intervalo",IF(BR750&lt;1,"Produção","")))</f>
        <v/>
      </c>
      <c r="BQ750" s="13" t="str">
        <f t="shared" si="65"/>
        <v>*</v>
      </c>
      <c r="BR750" s="20" t="str">
        <f t="shared" si="66"/>
        <v>*</v>
      </c>
      <c r="BS750" s="247" t="str">
        <f t="shared" si="67"/>
        <v/>
      </c>
      <c r="BT750" s="8" t="str">
        <f>IF(BN750="","",SUBSTITUTE(BM750," ","")&amp;SUBSTITUTE(BN750," ",""))</f>
        <v/>
      </c>
    </row>
    <row r="751" spans="1:72">
      <c r="A751" s="49" t="str">
        <f t="shared" si="64"/>
        <v/>
      </c>
      <c r="B751" s="153"/>
      <c r="C751" s="154" t="str">
        <f>IF(BS_CONTROLE[[#This Row],[DATA]]="","",WEEKNUM(BS_CONTROLE[[#This Row],[DATA]]))</f>
        <v/>
      </c>
      <c r="D751" s="159"/>
      <c r="E751" s="237">
        <v>742</v>
      </c>
      <c r="F751" s="225"/>
      <c r="G751" s="175" t="str">
        <f>IF(D751="","*",VLOOKUP(F751,BS_ATIVIDADE[#Data],3,FALSE))</f>
        <v>*</v>
      </c>
      <c r="H751" s="198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8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0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3" t="str">
        <f>IF(AND(BQ751&lt;1,BR751&lt;1),"Produção e Intervalo",IF(BQ751&lt;1,"Intervalo",IF(BR751&lt;1,"Produção","")))</f>
        <v/>
      </c>
      <c r="BQ751" s="13" t="str">
        <f t="shared" si="65"/>
        <v>*</v>
      </c>
      <c r="BR751" s="20" t="str">
        <f t="shared" si="66"/>
        <v>*</v>
      </c>
      <c r="BS751" s="247" t="str">
        <f t="shared" si="67"/>
        <v/>
      </c>
      <c r="BT751" s="8" t="str">
        <f>IF(BN751="","",SUBSTITUTE(BM751," ","")&amp;SUBSTITUTE(BN751," ",""))</f>
        <v/>
      </c>
    </row>
    <row r="752" spans="1:72">
      <c r="A752" s="49" t="str">
        <f t="shared" si="64"/>
        <v/>
      </c>
      <c r="B752" s="153"/>
      <c r="C752" s="154" t="str">
        <f>IF(BS_CONTROLE[[#This Row],[DATA]]="","",WEEKNUM(BS_CONTROLE[[#This Row],[DATA]]))</f>
        <v/>
      </c>
      <c r="D752" s="159"/>
      <c r="E752" s="237">
        <v>743</v>
      </c>
      <c r="F752" s="225"/>
      <c r="G752" s="175" t="str">
        <f>IF(D752="","*",VLOOKUP(F752,BS_ATIVIDADE[#Data],3,FALSE))</f>
        <v>*</v>
      </c>
      <c r="H752" s="198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8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0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3" t="str">
        <f>IF(AND(BQ752&lt;1,BR752&lt;1),"Produção e Intervalo",IF(BQ752&lt;1,"Intervalo",IF(BR752&lt;1,"Produção","")))</f>
        <v/>
      </c>
      <c r="BQ752" s="13" t="str">
        <f t="shared" si="65"/>
        <v>*</v>
      </c>
      <c r="BR752" s="20" t="str">
        <f t="shared" si="66"/>
        <v>*</v>
      </c>
      <c r="BS752" s="247" t="str">
        <f t="shared" si="67"/>
        <v/>
      </c>
      <c r="BT752" s="8" t="str">
        <f>IF(BN752="","",SUBSTITUTE(BM752," ","")&amp;SUBSTITUTE(BN752," ",""))</f>
        <v/>
      </c>
    </row>
    <row r="753" spans="1:72">
      <c r="A753" s="49" t="str">
        <f t="shared" si="64"/>
        <v/>
      </c>
      <c r="B753" s="153"/>
      <c r="C753" s="154" t="str">
        <f>IF(BS_CONTROLE[[#This Row],[DATA]]="","",WEEKNUM(BS_CONTROLE[[#This Row],[DATA]]))</f>
        <v/>
      </c>
      <c r="D753" s="159"/>
      <c r="E753" s="237">
        <v>744</v>
      </c>
      <c r="F753" s="225"/>
      <c r="G753" s="175" t="str">
        <f>IF(D753="","*",VLOOKUP(F753,BS_ATIVIDADE[#Data],3,FALSE))</f>
        <v>*</v>
      </c>
      <c r="H753" s="198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8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0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3" t="str">
        <f>IF(AND(BQ753&lt;1,BR753&lt;1),"Produção e Intervalo",IF(BQ753&lt;1,"Intervalo",IF(BR753&lt;1,"Produção","")))</f>
        <v/>
      </c>
      <c r="BQ753" s="13" t="str">
        <f t="shared" si="65"/>
        <v>*</v>
      </c>
      <c r="BR753" s="20" t="str">
        <f t="shared" si="66"/>
        <v>*</v>
      </c>
      <c r="BS753" s="247" t="str">
        <f t="shared" si="67"/>
        <v/>
      </c>
      <c r="BT753" s="8" t="str">
        <f>IF(BN753="","",SUBSTITUTE(BM753," ","")&amp;SUBSTITUTE(BN753," ",""))</f>
        <v/>
      </c>
    </row>
    <row r="754" spans="1:72">
      <c r="A754" s="49" t="str">
        <f t="shared" si="64"/>
        <v/>
      </c>
      <c r="B754" s="153"/>
      <c r="C754" s="154" t="str">
        <f>IF(BS_CONTROLE[[#This Row],[DATA]]="","",WEEKNUM(BS_CONTROLE[[#This Row],[DATA]]))</f>
        <v/>
      </c>
      <c r="D754" s="159"/>
      <c r="E754" s="237">
        <v>745</v>
      </c>
      <c r="F754" s="225"/>
      <c r="G754" s="175" t="str">
        <f>IF(D754="","*",VLOOKUP(F754,BS_ATIVIDADE[#Data],3,FALSE))</f>
        <v>*</v>
      </c>
      <c r="H754" s="198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8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0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3" t="str">
        <f>IF(AND(BQ754&lt;1,BR754&lt;1),"Produção e Intervalo",IF(BQ754&lt;1,"Intervalo",IF(BR754&lt;1,"Produção","")))</f>
        <v/>
      </c>
      <c r="BQ754" s="13" t="str">
        <f t="shared" si="65"/>
        <v>*</v>
      </c>
      <c r="BR754" s="20" t="str">
        <f t="shared" si="66"/>
        <v>*</v>
      </c>
      <c r="BS754" s="247" t="str">
        <f t="shared" si="67"/>
        <v/>
      </c>
      <c r="BT754" s="8" t="str">
        <f>IF(BN754="","",SUBSTITUTE(BM754," ","")&amp;SUBSTITUTE(BN754," ",""))</f>
        <v/>
      </c>
    </row>
    <row r="755" spans="1:72">
      <c r="A755" s="49" t="str">
        <f t="shared" si="64"/>
        <v/>
      </c>
      <c r="B755" s="153"/>
      <c r="C755" s="154" t="str">
        <f>IF(BS_CONTROLE[[#This Row],[DATA]]="","",WEEKNUM(BS_CONTROLE[[#This Row],[DATA]]))</f>
        <v/>
      </c>
      <c r="D755" s="159"/>
      <c r="E755" s="237">
        <v>746</v>
      </c>
      <c r="F755" s="225"/>
      <c r="G755" s="175" t="str">
        <f>IF(D755="","*",VLOOKUP(F755,BS_ATIVIDADE[#Data],3,FALSE))</f>
        <v>*</v>
      </c>
      <c r="H755" s="198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8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0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3" t="str">
        <f>IF(AND(BQ755&lt;1,BR755&lt;1),"Produção e Intervalo",IF(BQ755&lt;1,"Intervalo",IF(BR755&lt;1,"Produção","")))</f>
        <v/>
      </c>
      <c r="BQ755" s="13" t="str">
        <f t="shared" si="65"/>
        <v>*</v>
      </c>
      <c r="BR755" s="20" t="str">
        <f t="shared" si="66"/>
        <v>*</v>
      </c>
      <c r="BS755" s="247" t="str">
        <f t="shared" si="67"/>
        <v/>
      </c>
      <c r="BT755" s="8" t="str">
        <f>IF(BN755="","",SUBSTITUTE(BM755," ","")&amp;SUBSTITUTE(BN755," ",""))</f>
        <v/>
      </c>
    </row>
    <row r="756" spans="1:72">
      <c r="A756" s="49" t="str">
        <f t="shared" si="64"/>
        <v/>
      </c>
      <c r="B756" s="153"/>
      <c r="C756" s="154" t="str">
        <f>IF(BS_CONTROLE[[#This Row],[DATA]]="","",WEEKNUM(BS_CONTROLE[[#This Row],[DATA]]))</f>
        <v/>
      </c>
      <c r="D756" s="159"/>
      <c r="E756" s="237">
        <v>747</v>
      </c>
      <c r="F756" s="225"/>
      <c r="G756" s="175" t="str">
        <f>IF(D756="","*",VLOOKUP(F756,BS_ATIVIDADE[#Data],3,FALSE))</f>
        <v>*</v>
      </c>
      <c r="H756" s="198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8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0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3" t="str">
        <f>IF(AND(BQ756&lt;1,BR756&lt;1),"Produção e Intervalo",IF(BQ756&lt;1,"Intervalo",IF(BR756&lt;1,"Produção","")))</f>
        <v/>
      </c>
      <c r="BQ756" s="13" t="str">
        <f t="shared" si="65"/>
        <v>*</v>
      </c>
      <c r="BR756" s="20" t="str">
        <f t="shared" si="66"/>
        <v>*</v>
      </c>
      <c r="BS756" s="247" t="str">
        <f t="shared" si="67"/>
        <v/>
      </c>
      <c r="BT756" s="8" t="str">
        <f>IF(BN756="","",SUBSTITUTE(BM756," ","")&amp;SUBSTITUTE(BN756," ",""))</f>
        <v/>
      </c>
    </row>
    <row r="757" spans="1:72">
      <c r="A757" s="49" t="str">
        <f t="shared" si="64"/>
        <v/>
      </c>
      <c r="B757" s="153"/>
      <c r="C757" s="154" t="str">
        <f>IF(BS_CONTROLE[[#This Row],[DATA]]="","",WEEKNUM(BS_CONTROLE[[#This Row],[DATA]]))</f>
        <v/>
      </c>
      <c r="D757" s="159"/>
      <c r="E757" s="237">
        <v>748</v>
      </c>
      <c r="F757" s="225"/>
      <c r="G757" s="175" t="str">
        <f>IF(D757="","*",VLOOKUP(F757,BS_ATIVIDADE[#Data],3,FALSE))</f>
        <v>*</v>
      </c>
      <c r="H757" s="198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8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0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3" t="str">
        <f>IF(AND(BQ757&lt;1,BR757&lt;1),"Produção e Intervalo",IF(BQ757&lt;1,"Intervalo",IF(BR757&lt;1,"Produção","")))</f>
        <v/>
      </c>
      <c r="BQ757" s="13" t="str">
        <f t="shared" si="65"/>
        <v>*</v>
      </c>
      <c r="BR757" s="20" t="str">
        <f t="shared" si="66"/>
        <v>*</v>
      </c>
      <c r="BS757" s="247" t="str">
        <f t="shared" si="67"/>
        <v/>
      </c>
      <c r="BT757" s="8" t="str">
        <f>IF(BN757="","",SUBSTITUTE(BM757," ","")&amp;SUBSTITUTE(BN757," ",""))</f>
        <v/>
      </c>
    </row>
    <row r="758" spans="1:72">
      <c r="A758" s="49" t="str">
        <f t="shared" si="64"/>
        <v/>
      </c>
      <c r="B758" s="153"/>
      <c r="C758" s="154" t="str">
        <f>IF(BS_CONTROLE[[#This Row],[DATA]]="","",WEEKNUM(BS_CONTROLE[[#This Row],[DATA]]))</f>
        <v/>
      </c>
      <c r="D758" s="159"/>
      <c r="E758" s="238">
        <v>749</v>
      </c>
      <c r="F758" s="225"/>
      <c r="G758" s="175" t="str">
        <f>IF(D758="","*",VLOOKUP(F758,BS_ATIVIDADE[#Data],3,FALSE))</f>
        <v>*</v>
      </c>
      <c r="H758" s="198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8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0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3" t="str">
        <f>IF(AND(BQ758&lt;1,BR758&lt;1),"Produção e Intervalo",IF(BQ758&lt;1,"Intervalo",IF(BR758&lt;1,"Produção","")))</f>
        <v/>
      </c>
      <c r="BQ758" s="13" t="str">
        <f t="shared" si="65"/>
        <v>*</v>
      </c>
      <c r="BR758" s="20" t="str">
        <f t="shared" si="66"/>
        <v>*</v>
      </c>
      <c r="BS758" s="247" t="str">
        <f t="shared" si="67"/>
        <v/>
      </c>
      <c r="BT758" s="8" t="str">
        <f>IF(BN758="","",SUBSTITUTE(BM758," ","")&amp;SUBSTITUTE(BN758," ",""))</f>
        <v/>
      </c>
    </row>
    <row r="759" spans="1:72">
      <c r="A759" s="49" t="str">
        <f t="shared" si="64"/>
        <v/>
      </c>
      <c r="B759" s="153"/>
      <c r="C759" s="154" t="str">
        <f>IF(BS_CONTROLE[[#This Row],[DATA]]="","",WEEKNUM(BS_CONTROLE[[#This Row],[DATA]]))</f>
        <v/>
      </c>
      <c r="D759" s="159"/>
      <c r="E759" s="237">
        <v>750</v>
      </c>
      <c r="F759" s="225"/>
      <c r="G759" s="175" t="str">
        <f>IF(D759="","*",VLOOKUP(F759,BS_ATIVIDADE[#Data],3,FALSE))</f>
        <v>*</v>
      </c>
      <c r="H759" s="198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8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0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3" t="str">
        <f>IF(AND(BQ759&lt;1,BR759&lt;1),"Produção e Intervalo",IF(BQ759&lt;1,"Intervalo",IF(BR759&lt;1,"Produção","")))</f>
        <v/>
      </c>
      <c r="BQ759" s="13" t="str">
        <f t="shared" si="65"/>
        <v>*</v>
      </c>
      <c r="BR759" s="20" t="str">
        <f t="shared" si="66"/>
        <v>*</v>
      </c>
      <c r="BS759" s="247" t="str">
        <f t="shared" si="67"/>
        <v/>
      </c>
      <c r="BT759" s="8" t="str">
        <f>IF(BN759="","",SUBSTITUTE(BM759," ","")&amp;SUBSTITUTE(BN759," ",""))</f>
        <v/>
      </c>
    </row>
    <row r="760" spans="1:72">
      <c r="A760" s="49" t="str">
        <f t="shared" si="64"/>
        <v/>
      </c>
      <c r="B760" s="153"/>
      <c r="C760" s="154" t="str">
        <f>IF(BS_CONTROLE[[#This Row],[DATA]]="","",WEEKNUM(BS_CONTROLE[[#This Row],[DATA]]))</f>
        <v/>
      </c>
      <c r="D760" s="159"/>
      <c r="E760" s="237">
        <v>751</v>
      </c>
      <c r="F760" s="225"/>
      <c r="G760" s="175" t="str">
        <f>IF(D760="","*",VLOOKUP(F760,BS_ATIVIDADE[#Data],3,FALSE))</f>
        <v>*</v>
      </c>
      <c r="H760" s="198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8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0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3" t="str">
        <f>IF(AND(BQ760&lt;1,BR760&lt;1),"Produção e Intervalo",IF(BQ760&lt;1,"Intervalo",IF(BR760&lt;1,"Produção","")))</f>
        <v/>
      </c>
      <c r="BQ760" s="13" t="str">
        <f t="shared" si="65"/>
        <v>*</v>
      </c>
      <c r="BR760" s="20" t="str">
        <f t="shared" si="66"/>
        <v>*</v>
      </c>
      <c r="BS760" s="247" t="str">
        <f t="shared" si="67"/>
        <v/>
      </c>
      <c r="BT760" s="8" t="str">
        <f>IF(BN760="","",SUBSTITUTE(BM760," ","")&amp;SUBSTITUTE(BN760," ",""))</f>
        <v/>
      </c>
    </row>
    <row r="761" spans="1:72">
      <c r="A761" s="49" t="str">
        <f t="shared" si="64"/>
        <v/>
      </c>
      <c r="B761" s="153"/>
      <c r="C761" s="154" t="str">
        <f>IF(BS_CONTROLE[[#This Row],[DATA]]="","",WEEKNUM(BS_CONTROLE[[#This Row],[DATA]]))</f>
        <v/>
      </c>
      <c r="D761" s="159"/>
      <c r="E761" s="237">
        <v>752</v>
      </c>
      <c r="F761" s="225"/>
      <c r="G761" s="175" t="str">
        <f>IF(D761="","*",VLOOKUP(F761,BS_ATIVIDADE[#Data],3,FALSE))</f>
        <v>*</v>
      </c>
      <c r="H761" s="198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8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0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3" t="str">
        <f>IF(AND(BQ761&lt;1,BR761&lt;1),"Produção e Intervalo",IF(BQ761&lt;1,"Intervalo",IF(BR761&lt;1,"Produção","")))</f>
        <v/>
      </c>
      <c r="BQ761" s="13" t="str">
        <f t="shared" si="65"/>
        <v>*</v>
      </c>
      <c r="BR761" s="20" t="str">
        <f t="shared" si="66"/>
        <v>*</v>
      </c>
      <c r="BS761" s="247" t="str">
        <f t="shared" si="67"/>
        <v/>
      </c>
      <c r="BT761" s="8" t="str">
        <f>IF(BN761="","",SUBSTITUTE(BM761," ","")&amp;SUBSTITUTE(BN761," ",""))</f>
        <v/>
      </c>
    </row>
    <row r="762" spans="1:72">
      <c r="A762" s="49" t="str">
        <f t="shared" si="64"/>
        <v/>
      </c>
      <c r="B762" s="153"/>
      <c r="C762" s="154" t="str">
        <f>IF(BS_CONTROLE[[#This Row],[DATA]]="","",WEEKNUM(BS_CONTROLE[[#This Row],[DATA]]))</f>
        <v/>
      </c>
      <c r="D762" s="159"/>
      <c r="E762" s="237">
        <v>753</v>
      </c>
      <c r="F762" s="225"/>
      <c r="G762" s="175" t="str">
        <f>IF(D762="","*",VLOOKUP(F762,BS_ATIVIDADE[#Data],3,FALSE))</f>
        <v>*</v>
      </c>
      <c r="H762" s="198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8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0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3" t="str">
        <f>IF(AND(BQ762&lt;1,BR762&lt;1),"Produção e Intervalo",IF(BQ762&lt;1,"Intervalo",IF(BR762&lt;1,"Produção","")))</f>
        <v/>
      </c>
      <c r="BQ762" s="13" t="str">
        <f t="shared" si="65"/>
        <v>*</v>
      </c>
      <c r="BR762" s="20" t="str">
        <f t="shared" si="66"/>
        <v>*</v>
      </c>
      <c r="BS762" s="247" t="str">
        <f t="shared" si="67"/>
        <v/>
      </c>
      <c r="BT762" s="8" t="str">
        <f>IF(BN762="","",SUBSTITUTE(BM762," ","")&amp;SUBSTITUTE(BN762," ",""))</f>
        <v/>
      </c>
    </row>
    <row r="763" spans="1:72">
      <c r="A763" s="49" t="str">
        <f t="shared" si="64"/>
        <v/>
      </c>
      <c r="B763" s="153"/>
      <c r="C763" s="154" t="str">
        <f>IF(BS_CONTROLE[[#This Row],[DATA]]="","",WEEKNUM(BS_CONTROLE[[#This Row],[DATA]]))</f>
        <v/>
      </c>
      <c r="D763" s="159"/>
      <c r="E763" s="237">
        <v>754</v>
      </c>
      <c r="F763" s="225"/>
      <c r="G763" s="175" t="str">
        <f>IF(D763="","*",VLOOKUP(F763,BS_ATIVIDADE[#Data],3,FALSE))</f>
        <v>*</v>
      </c>
      <c r="H763" s="198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8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0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3" t="str">
        <f>IF(AND(BQ763&lt;1,BR763&lt;1),"Produção e Intervalo",IF(BQ763&lt;1,"Intervalo",IF(BR763&lt;1,"Produção","")))</f>
        <v/>
      </c>
      <c r="BQ763" s="13" t="str">
        <f t="shared" si="65"/>
        <v>*</v>
      </c>
      <c r="BR763" s="20" t="str">
        <f t="shared" si="66"/>
        <v>*</v>
      </c>
      <c r="BS763" s="247" t="str">
        <f t="shared" si="67"/>
        <v/>
      </c>
      <c r="BT763" s="8" t="str">
        <f>IF(BN763="","",SUBSTITUTE(BM763," ","")&amp;SUBSTITUTE(BN763," ",""))</f>
        <v/>
      </c>
    </row>
    <row r="764" spans="1:72">
      <c r="A764" s="49" t="str">
        <f t="shared" si="64"/>
        <v/>
      </c>
      <c r="B764" s="153"/>
      <c r="C764" s="154" t="str">
        <f>IF(BS_CONTROLE[[#This Row],[DATA]]="","",WEEKNUM(BS_CONTROLE[[#This Row],[DATA]]))</f>
        <v/>
      </c>
      <c r="D764" s="159"/>
      <c r="E764" s="237">
        <v>755</v>
      </c>
      <c r="F764" s="225"/>
      <c r="G764" s="175" t="str">
        <f>IF(D764="","*",VLOOKUP(F764,BS_ATIVIDADE[#Data],3,FALSE))</f>
        <v>*</v>
      </c>
      <c r="H764" s="198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8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0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3" t="str">
        <f>IF(AND(BQ764&lt;1,BR764&lt;1),"Produção e Intervalo",IF(BQ764&lt;1,"Intervalo",IF(BR764&lt;1,"Produção","")))</f>
        <v/>
      </c>
      <c r="BQ764" s="13" t="str">
        <f t="shared" si="65"/>
        <v>*</v>
      </c>
      <c r="BR764" s="20" t="str">
        <f t="shared" si="66"/>
        <v>*</v>
      </c>
      <c r="BS764" s="247" t="str">
        <f t="shared" si="67"/>
        <v/>
      </c>
      <c r="BT764" s="8" t="str">
        <f>IF(BN764="","",SUBSTITUTE(BM764," ","")&amp;SUBSTITUTE(BN764," ",""))</f>
        <v/>
      </c>
    </row>
    <row r="765" spans="1:72">
      <c r="A765" s="49" t="str">
        <f t="shared" si="64"/>
        <v/>
      </c>
      <c r="B765" s="153"/>
      <c r="C765" s="154" t="str">
        <f>IF(BS_CONTROLE[[#This Row],[DATA]]="","",WEEKNUM(BS_CONTROLE[[#This Row],[DATA]]))</f>
        <v/>
      </c>
      <c r="D765" s="159"/>
      <c r="E765" s="237">
        <v>756</v>
      </c>
      <c r="F765" s="225"/>
      <c r="G765" s="175" t="str">
        <f>IF(D765="","*",VLOOKUP(F765,BS_ATIVIDADE[#Data],3,FALSE))</f>
        <v>*</v>
      </c>
      <c r="H765" s="198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8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0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3" t="str">
        <f>IF(AND(BQ765&lt;1,BR765&lt;1),"Produção e Intervalo",IF(BQ765&lt;1,"Intervalo",IF(BR765&lt;1,"Produção","")))</f>
        <v/>
      </c>
      <c r="BQ765" s="13" t="str">
        <f t="shared" si="65"/>
        <v>*</v>
      </c>
      <c r="BR765" s="20" t="str">
        <f t="shared" si="66"/>
        <v>*</v>
      </c>
      <c r="BS765" s="247" t="str">
        <f t="shared" si="67"/>
        <v/>
      </c>
      <c r="BT765" s="8" t="str">
        <f>IF(BN765="","",SUBSTITUTE(BM765," ","")&amp;SUBSTITUTE(BN765," ",""))</f>
        <v/>
      </c>
    </row>
    <row r="766" spans="1:72">
      <c r="A766" s="49" t="str">
        <f t="shared" si="64"/>
        <v/>
      </c>
      <c r="B766" s="153"/>
      <c r="C766" s="154" t="str">
        <f>IF(BS_CONTROLE[[#This Row],[DATA]]="","",WEEKNUM(BS_CONTROLE[[#This Row],[DATA]]))</f>
        <v/>
      </c>
      <c r="D766" s="159"/>
      <c r="E766" s="237">
        <v>757</v>
      </c>
      <c r="F766" s="225"/>
      <c r="G766" s="175" t="str">
        <f>IF(D766="","*",VLOOKUP(F766,BS_ATIVIDADE[#Data],3,FALSE))</f>
        <v>*</v>
      </c>
      <c r="H766" s="198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8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0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3" t="str">
        <f>IF(AND(BQ766&lt;1,BR766&lt;1),"Produção e Intervalo",IF(BQ766&lt;1,"Intervalo",IF(BR766&lt;1,"Produção","")))</f>
        <v/>
      </c>
      <c r="BQ766" s="13" t="str">
        <f t="shared" si="65"/>
        <v>*</v>
      </c>
      <c r="BR766" s="20" t="str">
        <f t="shared" si="66"/>
        <v>*</v>
      </c>
      <c r="BS766" s="247" t="str">
        <f t="shared" si="67"/>
        <v/>
      </c>
      <c r="BT766" s="8" t="str">
        <f>IF(BN766="","",SUBSTITUTE(BM766," ","")&amp;SUBSTITUTE(BN766," ",""))</f>
        <v/>
      </c>
    </row>
    <row r="767" spans="1:72">
      <c r="A767" s="49" t="str">
        <f t="shared" si="64"/>
        <v/>
      </c>
      <c r="B767" s="153"/>
      <c r="C767" s="154" t="str">
        <f>IF(BS_CONTROLE[[#This Row],[DATA]]="","",WEEKNUM(BS_CONTROLE[[#This Row],[DATA]]))</f>
        <v/>
      </c>
      <c r="D767" s="159"/>
      <c r="E767" s="237">
        <v>758</v>
      </c>
      <c r="F767" s="225"/>
      <c r="G767" s="175" t="str">
        <f>IF(D767="","*",VLOOKUP(F767,BS_ATIVIDADE[#Data],3,FALSE))</f>
        <v>*</v>
      </c>
      <c r="H767" s="198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8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0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3" t="str">
        <f>IF(AND(BQ767&lt;1,BR767&lt;1),"Produção e Intervalo",IF(BQ767&lt;1,"Intervalo",IF(BR767&lt;1,"Produção","")))</f>
        <v/>
      </c>
      <c r="BQ767" s="13" t="str">
        <f t="shared" si="65"/>
        <v>*</v>
      </c>
      <c r="BR767" s="20" t="str">
        <f t="shared" si="66"/>
        <v>*</v>
      </c>
      <c r="BS767" s="247" t="str">
        <f t="shared" si="67"/>
        <v/>
      </c>
      <c r="BT767" s="8" t="str">
        <f>IF(BN767="","",SUBSTITUTE(BM767," ","")&amp;SUBSTITUTE(BN767," ",""))</f>
        <v/>
      </c>
    </row>
    <row r="768" spans="1:72">
      <c r="A768" s="49" t="str">
        <f t="shared" si="64"/>
        <v/>
      </c>
      <c r="B768" s="153"/>
      <c r="C768" s="154" t="str">
        <f>IF(BS_CONTROLE[[#This Row],[DATA]]="","",WEEKNUM(BS_CONTROLE[[#This Row],[DATA]]))</f>
        <v/>
      </c>
      <c r="D768" s="159"/>
      <c r="E768" s="237">
        <v>759</v>
      </c>
      <c r="F768" s="225"/>
      <c r="G768" s="175" t="str">
        <f>IF(D768="","*",VLOOKUP(F768,BS_ATIVIDADE[#Data],3,FALSE))</f>
        <v>*</v>
      </c>
      <c r="H768" s="198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8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0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3" t="str">
        <f>IF(AND(BQ768&lt;1,BR768&lt;1),"Produção e Intervalo",IF(BQ768&lt;1,"Intervalo",IF(BR768&lt;1,"Produção","")))</f>
        <v/>
      </c>
      <c r="BQ768" s="13" t="str">
        <f t="shared" si="65"/>
        <v>*</v>
      </c>
      <c r="BR768" s="20" t="str">
        <f t="shared" si="66"/>
        <v>*</v>
      </c>
      <c r="BS768" s="247" t="str">
        <f t="shared" si="67"/>
        <v/>
      </c>
      <c r="BT768" s="8" t="str">
        <f>IF(BN768="","",SUBSTITUTE(BM768," ","")&amp;SUBSTITUTE(BN768," ",""))</f>
        <v/>
      </c>
    </row>
    <row r="769" spans="1:72">
      <c r="A769" s="49" t="str">
        <f t="shared" si="64"/>
        <v/>
      </c>
      <c r="B769" s="153"/>
      <c r="C769" s="154" t="str">
        <f>IF(BS_CONTROLE[[#This Row],[DATA]]="","",WEEKNUM(BS_CONTROLE[[#This Row],[DATA]]))</f>
        <v/>
      </c>
      <c r="D769" s="159"/>
      <c r="E769" s="237">
        <v>760</v>
      </c>
      <c r="F769" s="225"/>
      <c r="G769" s="175" t="str">
        <f>IF(D769="","*",VLOOKUP(F769,BS_ATIVIDADE[#Data],3,FALSE))</f>
        <v>*</v>
      </c>
      <c r="H769" s="198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8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0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3" t="str">
        <f>IF(AND(BQ769&lt;1,BR769&lt;1),"Produção e Intervalo",IF(BQ769&lt;1,"Intervalo",IF(BR769&lt;1,"Produção","")))</f>
        <v/>
      </c>
      <c r="BQ769" s="13" t="str">
        <f t="shared" si="65"/>
        <v>*</v>
      </c>
      <c r="BR769" s="20" t="str">
        <f t="shared" si="66"/>
        <v>*</v>
      </c>
      <c r="BS769" s="247" t="str">
        <f t="shared" si="67"/>
        <v/>
      </c>
      <c r="BT769" s="8" t="str">
        <f>IF(BN769="","",SUBSTITUTE(BM769," ","")&amp;SUBSTITUTE(BN769," ",""))</f>
        <v/>
      </c>
    </row>
    <row r="770" spans="1:72">
      <c r="A770" s="49" t="str">
        <f t="shared" si="64"/>
        <v/>
      </c>
      <c r="B770" s="153"/>
      <c r="C770" s="154" t="str">
        <f>IF(BS_CONTROLE[[#This Row],[DATA]]="","",WEEKNUM(BS_CONTROLE[[#This Row],[DATA]]))</f>
        <v/>
      </c>
      <c r="D770" s="159"/>
      <c r="E770" s="238">
        <v>761</v>
      </c>
      <c r="F770" s="225"/>
      <c r="G770" s="175" t="str">
        <f>IF(D770="","*",VLOOKUP(F770,BS_ATIVIDADE[#Data],3,FALSE))</f>
        <v>*</v>
      </c>
      <c r="H770" s="198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8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0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3" t="str">
        <f>IF(AND(BQ770&lt;1,BR770&lt;1),"Produção e Intervalo",IF(BQ770&lt;1,"Intervalo",IF(BR770&lt;1,"Produção","")))</f>
        <v/>
      </c>
      <c r="BQ770" s="13" t="str">
        <f t="shared" si="65"/>
        <v>*</v>
      </c>
      <c r="BR770" s="20" t="str">
        <f t="shared" si="66"/>
        <v>*</v>
      </c>
      <c r="BS770" s="247" t="str">
        <f t="shared" si="67"/>
        <v/>
      </c>
      <c r="BT770" s="8" t="str">
        <f>IF(BN770="","",SUBSTITUTE(BM770," ","")&amp;SUBSTITUTE(BN770," ",""))</f>
        <v/>
      </c>
    </row>
    <row r="771" spans="1:72">
      <c r="A771" s="49" t="str">
        <f t="shared" si="64"/>
        <v/>
      </c>
      <c r="B771" s="153"/>
      <c r="C771" s="154" t="str">
        <f>IF(BS_CONTROLE[[#This Row],[DATA]]="","",WEEKNUM(BS_CONTROLE[[#This Row],[DATA]]))</f>
        <v/>
      </c>
      <c r="D771" s="159"/>
      <c r="E771" s="237">
        <v>762</v>
      </c>
      <c r="F771" s="225"/>
      <c r="G771" s="175" t="str">
        <f>IF(D771="","*",VLOOKUP(F771,BS_ATIVIDADE[#Data],3,FALSE))</f>
        <v>*</v>
      </c>
      <c r="H771" s="198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8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0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3" t="str">
        <f>IF(AND(BQ771&lt;1,BR771&lt;1),"Produção e Intervalo",IF(BQ771&lt;1,"Intervalo",IF(BR771&lt;1,"Produção","")))</f>
        <v/>
      </c>
      <c r="BQ771" s="13" t="str">
        <f t="shared" si="65"/>
        <v>*</v>
      </c>
      <c r="BR771" s="20" t="str">
        <f t="shared" si="66"/>
        <v>*</v>
      </c>
      <c r="BS771" s="247" t="str">
        <f t="shared" si="67"/>
        <v/>
      </c>
      <c r="BT771" s="8" t="str">
        <f>IF(BN771="","",SUBSTITUTE(BM771," ","")&amp;SUBSTITUTE(BN771," ",""))</f>
        <v/>
      </c>
    </row>
    <row r="772" spans="1:72">
      <c r="A772" s="49" t="str">
        <f t="shared" si="64"/>
        <v/>
      </c>
      <c r="B772" s="153"/>
      <c r="C772" s="154" t="str">
        <f>IF(BS_CONTROLE[[#This Row],[DATA]]="","",WEEKNUM(BS_CONTROLE[[#This Row],[DATA]]))</f>
        <v/>
      </c>
      <c r="D772" s="159"/>
      <c r="E772" s="237">
        <v>763</v>
      </c>
      <c r="F772" s="225"/>
      <c r="G772" s="175" t="str">
        <f>IF(D772="","*",VLOOKUP(F772,BS_ATIVIDADE[#Data],3,FALSE))</f>
        <v>*</v>
      </c>
      <c r="H772" s="198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8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0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3" t="str">
        <f>IF(AND(BQ772&lt;1,BR772&lt;1),"Produção e Intervalo",IF(BQ772&lt;1,"Intervalo",IF(BR772&lt;1,"Produção","")))</f>
        <v/>
      </c>
      <c r="BQ772" s="13" t="str">
        <f t="shared" si="65"/>
        <v>*</v>
      </c>
      <c r="BR772" s="20" t="str">
        <f t="shared" si="66"/>
        <v>*</v>
      </c>
      <c r="BS772" s="247" t="str">
        <f t="shared" si="67"/>
        <v/>
      </c>
      <c r="BT772" s="8" t="str">
        <f>IF(BN772="","",SUBSTITUTE(BM772," ","")&amp;SUBSTITUTE(BN772," ",""))</f>
        <v/>
      </c>
    </row>
    <row r="773" spans="1:72">
      <c r="A773" s="49" t="str">
        <f t="shared" si="64"/>
        <v/>
      </c>
      <c r="B773" s="153"/>
      <c r="C773" s="154" t="str">
        <f>IF(BS_CONTROLE[[#This Row],[DATA]]="","",WEEKNUM(BS_CONTROLE[[#This Row],[DATA]]))</f>
        <v/>
      </c>
      <c r="D773" s="159"/>
      <c r="E773" s="237">
        <v>764</v>
      </c>
      <c r="F773" s="225"/>
      <c r="G773" s="175" t="str">
        <f>IF(D773="","*",VLOOKUP(F773,BS_ATIVIDADE[#Data],3,FALSE))</f>
        <v>*</v>
      </c>
      <c r="H773" s="198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8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0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3" t="str">
        <f>IF(AND(BQ773&lt;1,BR773&lt;1),"Produção e Intervalo",IF(BQ773&lt;1,"Intervalo",IF(BR773&lt;1,"Produção","")))</f>
        <v/>
      </c>
      <c r="BQ773" s="13" t="str">
        <f t="shared" si="65"/>
        <v>*</v>
      </c>
      <c r="BR773" s="20" t="str">
        <f t="shared" si="66"/>
        <v>*</v>
      </c>
      <c r="BS773" s="247" t="str">
        <f t="shared" si="67"/>
        <v/>
      </c>
      <c r="BT773" s="8" t="str">
        <f>IF(BN773="","",SUBSTITUTE(BM773," ","")&amp;SUBSTITUTE(BN773," ",""))</f>
        <v/>
      </c>
    </row>
    <row r="774" spans="1:72">
      <c r="A774" s="49" t="str">
        <f t="shared" si="64"/>
        <v/>
      </c>
      <c r="B774" s="153"/>
      <c r="C774" s="154" t="str">
        <f>IF(BS_CONTROLE[[#This Row],[DATA]]="","",WEEKNUM(BS_CONTROLE[[#This Row],[DATA]]))</f>
        <v/>
      </c>
      <c r="D774" s="159"/>
      <c r="E774" s="237">
        <v>765</v>
      </c>
      <c r="F774" s="225"/>
      <c r="G774" s="175" t="str">
        <f>IF(D774="","*",VLOOKUP(F774,BS_ATIVIDADE[#Data],3,FALSE))</f>
        <v>*</v>
      </c>
      <c r="H774" s="198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8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0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3" t="str">
        <f>IF(AND(BQ774&lt;1,BR774&lt;1),"Produção e Intervalo",IF(BQ774&lt;1,"Intervalo",IF(BR774&lt;1,"Produção","")))</f>
        <v/>
      </c>
      <c r="BQ774" s="13" t="str">
        <f t="shared" si="65"/>
        <v>*</v>
      </c>
      <c r="BR774" s="20" t="str">
        <f t="shared" si="66"/>
        <v>*</v>
      </c>
      <c r="BS774" s="247" t="str">
        <f t="shared" si="67"/>
        <v/>
      </c>
      <c r="BT774" s="8" t="str">
        <f>IF(BN774="","",SUBSTITUTE(BM774," ","")&amp;SUBSTITUTE(BN774," ",""))</f>
        <v/>
      </c>
    </row>
    <row r="775" spans="1:72">
      <c r="A775" s="49" t="str">
        <f t="shared" si="64"/>
        <v/>
      </c>
      <c r="B775" s="153"/>
      <c r="C775" s="154" t="str">
        <f>IF(BS_CONTROLE[[#This Row],[DATA]]="","",WEEKNUM(BS_CONTROLE[[#This Row],[DATA]]))</f>
        <v/>
      </c>
      <c r="D775" s="159"/>
      <c r="E775" s="237">
        <v>766</v>
      </c>
      <c r="F775" s="225"/>
      <c r="G775" s="175" t="str">
        <f>IF(D775="","*",VLOOKUP(F775,BS_ATIVIDADE[#Data],3,FALSE))</f>
        <v>*</v>
      </c>
      <c r="H775" s="198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8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0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3" t="str">
        <f>IF(AND(BQ775&lt;1,BR775&lt;1),"Produção e Intervalo",IF(BQ775&lt;1,"Intervalo",IF(BR775&lt;1,"Produção","")))</f>
        <v/>
      </c>
      <c r="BQ775" s="13" t="str">
        <f t="shared" si="65"/>
        <v>*</v>
      </c>
      <c r="BR775" s="20" t="str">
        <f t="shared" si="66"/>
        <v>*</v>
      </c>
      <c r="BS775" s="247" t="str">
        <f t="shared" si="67"/>
        <v/>
      </c>
      <c r="BT775" s="8" t="str">
        <f>IF(BN775="","",SUBSTITUTE(BM775," ","")&amp;SUBSTITUTE(BN775," ",""))</f>
        <v/>
      </c>
    </row>
    <row r="776" spans="1:72">
      <c r="A776" s="49" t="str">
        <f t="shared" si="64"/>
        <v/>
      </c>
      <c r="B776" s="153"/>
      <c r="C776" s="154" t="str">
        <f>IF(BS_CONTROLE[[#This Row],[DATA]]="","",WEEKNUM(BS_CONTROLE[[#This Row],[DATA]]))</f>
        <v/>
      </c>
      <c r="D776" s="159"/>
      <c r="E776" s="237">
        <v>767</v>
      </c>
      <c r="F776" s="225"/>
      <c r="G776" s="175" t="str">
        <f>IF(D776="","*",VLOOKUP(F776,BS_ATIVIDADE[#Data],3,FALSE))</f>
        <v>*</v>
      </c>
      <c r="H776" s="198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8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0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3" t="str">
        <f>IF(AND(BQ776&lt;1,BR776&lt;1),"Produção e Intervalo",IF(BQ776&lt;1,"Intervalo",IF(BR776&lt;1,"Produção","")))</f>
        <v/>
      </c>
      <c r="BQ776" s="13" t="str">
        <f t="shared" si="65"/>
        <v>*</v>
      </c>
      <c r="BR776" s="20" t="str">
        <f t="shared" si="66"/>
        <v>*</v>
      </c>
      <c r="BS776" s="247" t="str">
        <f t="shared" si="67"/>
        <v/>
      </c>
      <c r="BT776" s="8" t="str">
        <f>IF(BN776="","",SUBSTITUTE(BM776," ","")&amp;SUBSTITUTE(BN776," ",""))</f>
        <v/>
      </c>
    </row>
    <row r="777" spans="1:72">
      <c r="A777" s="49" t="str">
        <f t="shared" si="64"/>
        <v/>
      </c>
      <c r="B777" s="153"/>
      <c r="C777" s="154" t="str">
        <f>IF(BS_CONTROLE[[#This Row],[DATA]]="","",WEEKNUM(BS_CONTROLE[[#This Row],[DATA]]))</f>
        <v/>
      </c>
      <c r="D777" s="159"/>
      <c r="E777" s="237">
        <v>768</v>
      </c>
      <c r="F777" s="225"/>
      <c r="G777" s="175" t="str">
        <f>IF(D777="","*",VLOOKUP(F777,BS_ATIVIDADE[#Data],3,FALSE))</f>
        <v>*</v>
      </c>
      <c r="H777" s="198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8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0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3" t="str">
        <f>IF(AND(BQ777&lt;1,BR777&lt;1),"Produção e Intervalo",IF(BQ777&lt;1,"Intervalo",IF(BR777&lt;1,"Produção","")))</f>
        <v/>
      </c>
      <c r="BQ777" s="13" t="str">
        <f t="shared" si="65"/>
        <v>*</v>
      </c>
      <c r="BR777" s="20" t="str">
        <f t="shared" si="66"/>
        <v>*</v>
      </c>
      <c r="BS777" s="247" t="str">
        <f t="shared" si="67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9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7">
        <v>769</v>
      </c>
      <c r="F778" s="225"/>
      <c r="G778" s="175" t="str">
        <f>IF(D778="","*",VLOOKUP(F778,BS_ATIVIDADE[#Data],3,FALSE))</f>
        <v>*</v>
      </c>
      <c r="H778" s="198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8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0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3" t="str">
        <f>IF(AND(BQ778&lt;1,BR778&lt;1),"Produção e Intervalo",IF(BQ778&lt;1,"Intervalo",IF(BR778&lt;1,"Produção","")))</f>
        <v/>
      </c>
      <c r="BQ778" s="13" t="str">
        <f t="shared" ref="BQ778:BQ804" si="70">IF(OR(B778="",F778=""),"*",AY778/P778)</f>
        <v>*</v>
      </c>
      <c r="BR778" s="20" t="str">
        <f t="shared" ref="BR778:BR804" si="71">IF(OR(B778="",F778=""),"*",BA778/Q778)</f>
        <v>*</v>
      </c>
      <c r="BS778" s="247" t="str">
        <f t="shared" ref="BS778:BS804" si="72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9"/>
        <v/>
      </c>
      <c r="B779" s="153"/>
      <c r="C779" s="154" t="str">
        <f>IF(BS_CONTROLE[[#This Row],[DATA]]="","",WEEKNUM(BS_CONTROLE[[#This Row],[DATA]]))</f>
        <v/>
      </c>
      <c r="D779" s="159"/>
      <c r="E779" s="237">
        <v>770</v>
      </c>
      <c r="F779" s="225"/>
      <c r="G779" s="175" t="str">
        <f>IF(D779="","*",VLOOKUP(F779,BS_ATIVIDADE[#Data],3,FALSE))</f>
        <v>*</v>
      </c>
      <c r="H779" s="198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8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0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3" t="str">
        <f>IF(AND(BQ779&lt;1,BR779&lt;1),"Produção e Intervalo",IF(BQ779&lt;1,"Intervalo",IF(BR779&lt;1,"Produção","")))</f>
        <v/>
      </c>
      <c r="BQ779" s="13" t="str">
        <f t="shared" si="70"/>
        <v>*</v>
      </c>
      <c r="BR779" s="20" t="str">
        <f t="shared" si="71"/>
        <v>*</v>
      </c>
      <c r="BS779" s="247" t="str">
        <f t="shared" si="72"/>
        <v/>
      </c>
      <c r="BT779" s="8" t="str">
        <f>IF(BN779="","",SUBSTITUTE(BM779," ","")&amp;SUBSTITUTE(BN779," ",""))</f>
        <v/>
      </c>
    </row>
    <row r="780" spans="1:72">
      <c r="A780" s="49" t="str">
        <f t="shared" si="69"/>
        <v/>
      </c>
      <c r="B780" s="153"/>
      <c r="C780" s="154" t="str">
        <f>IF(BS_CONTROLE[[#This Row],[DATA]]="","",WEEKNUM(BS_CONTROLE[[#This Row],[DATA]]))</f>
        <v/>
      </c>
      <c r="D780" s="159"/>
      <c r="E780" s="237">
        <v>771</v>
      </c>
      <c r="F780" s="225"/>
      <c r="G780" s="175" t="str">
        <f>IF(D780="","*",VLOOKUP(F780,BS_ATIVIDADE[#Data],3,FALSE))</f>
        <v>*</v>
      </c>
      <c r="H780" s="198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8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0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3" t="str">
        <f>IF(AND(BQ780&lt;1,BR780&lt;1),"Produção e Intervalo",IF(BQ780&lt;1,"Intervalo",IF(BR780&lt;1,"Produção","")))</f>
        <v/>
      </c>
      <c r="BQ780" s="13" t="str">
        <f t="shared" si="70"/>
        <v>*</v>
      </c>
      <c r="BR780" s="20" t="str">
        <f t="shared" si="71"/>
        <v>*</v>
      </c>
      <c r="BS780" s="247" t="str">
        <f t="shared" si="72"/>
        <v/>
      </c>
      <c r="BT780" s="8" t="str">
        <f>IF(BN780="","",SUBSTITUTE(BM780," ","")&amp;SUBSTITUTE(BN780," ",""))</f>
        <v/>
      </c>
    </row>
    <row r="781" spans="1:72">
      <c r="A781" s="49" t="str">
        <f t="shared" si="69"/>
        <v/>
      </c>
      <c r="B781" s="153"/>
      <c r="C781" s="154" t="str">
        <f>IF(BS_CONTROLE[[#This Row],[DATA]]="","",WEEKNUM(BS_CONTROLE[[#This Row],[DATA]]))</f>
        <v/>
      </c>
      <c r="D781" s="159"/>
      <c r="E781" s="237">
        <v>772</v>
      </c>
      <c r="F781" s="225"/>
      <c r="G781" s="175" t="str">
        <f>IF(D781="","*",VLOOKUP(F781,BS_ATIVIDADE[#Data],3,FALSE))</f>
        <v>*</v>
      </c>
      <c r="H781" s="198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8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0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3" t="str">
        <f>IF(AND(BQ781&lt;1,BR781&lt;1),"Produção e Intervalo",IF(BQ781&lt;1,"Intervalo",IF(BR781&lt;1,"Produção","")))</f>
        <v/>
      </c>
      <c r="BQ781" s="13" t="str">
        <f t="shared" si="70"/>
        <v>*</v>
      </c>
      <c r="BR781" s="20" t="str">
        <f t="shared" si="71"/>
        <v>*</v>
      </c>
      <c r="BS781" s="247" t="str">
        <f t="shared" si="72"/>
        <v/>
      </c>
      <c r="BT781" s="8" t="str">
        <f>IF(BN781="","",SUBSTITUTE(BM781," ","")&amp;SUBSTITUTE(BN781," ",""))</f>
        <v/>
      </c>
    </row>
    <row r="782" spans="1:72">
      <c r="A782" s="49" t="str">
        <f t="shared" si="69"/>
        <v/>
      </c>
      <c r="B782" s="153"/>
      <c r="C782" s="154" t="str">
        <f>IF(BS_CONTROLE[[#This Row],[DATA]]="","",WEEKNUM(BS_CONTROLE[[#This Row],[DATA]]))</f>
        <v/>
      </c>
      <c r="D782" s="159"/>
      <c r="E782" s="238">
        <v>773</v>
      </c>
      <c r="F782" s="225"/>
      <c r="G782" s="175" t="str">
        <f>IF(D782="","*",VLOOKUP(F782,BS_ATIVIDADE[#Data],3,FALSE))</f>
        <v>*</v>
      </c>
      <c r="H782" s="198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8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0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3" t="str">
        <f>IF(AND(BQ782&lt;1,BR782&lt;1),"Produção e Intervalo",IF(BQ782&lt;1,"Intervalo",IF(BR782&lt;1,"Produção","")))</f>
        <v/>
      </c>
      <c r="BQ782" s="13" t="str">
        <f t="shared" si="70"/>
        <v>*</v>
      </c>
      <c r="BR782" s="20" t="str">
        <f t="shared" si="71"/>
        <v>*</v>
      </c>
      <c r="BS782" s="247" t="str">
        <f t="shared" si="72"/>
        <v/>
      </c>
      <c r="BT782" s="8" t="str">
        <f>IF(BN782="","",SUBSTITUTE(BM782," ","")&amp;SUBSTITUTE(BN782," ",""))</f>
        <v/>
      </c>
    </row>
    <row r="783" spans="1:72">
      <c r="A783" s="49" t="str">
        <f t="shared" si="69"/>
        <v/>
      </c>
      <c r="B783" s="153"/>
      <c r="C783" s="154" t="str">
        <f>IF(BS_CONTROLE[[#This Row],[DATA]]="","",WEEKNUM(BS_CONTROLE[[#This Row],[DATA]]))</f>
        <v/>
      </c>
      <c r="D783" s="159"/>
      <c r="E783" s="237">
        <v>774</v>
      </c>
      <c r="F783" s="225"/>
      <c r="G783" s="175" t="str">
        <f>IF(D783="","*",VLOOKUP(F783,BS_ATIVIDADE[#Data],3,FALSE))</f>
        <v>*</v>
      </c>
      <c r="H783" s="198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3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0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3" t="str">
        <f>IF(AND(BQ783&lt;1,BR783&lt;1),"Produção e Intervalo",IF(BQ783&lt;1,"Intervalo",IF(BR783&lt;1,"Produção","")))</f>
        <v/>
      </c>
      <c r="BQ783" s="13" t="str">
        <f t="shared" si="70"/>
        <v>*</v>
      </c>
      <c r="BR783" s="20" t="str">
        <f t="shared" si="71"/>
        <v>*</v>
      </c>
      <c r="BS783" s="247" t="str">
        <f t="shared" si="72"/>
        <v/>
      </c>
      <c r="BT783" s="8" t="str">
        <f>IF(BN783="","",SUBSTITUTE(BM783," ","")&amp;SUBSTITUTE(BN783," ",""))</f>
        <v/>
      </c>
    </row>
    <row r="784" spans="1:72">
      <c r="A784" s="49" t="str">
        <f t="shared" si="69"/>
        <v/>
      </c>
      <c r="B784" s="153"/>
      <c r="C784" s="154" t="str">
        <f>IF(BS_CONTROLE[[#This Row],[DATA]]="","",WEEKNUM(BS_CONTROLE[[#This Row],[DATA]]))</f>
        <v/>
      </c>
      <c r="D784" s="159"/>
      <c r="E784" s="237">
        <v>775</v>
      </c>
      <c r="F784" s="225"/>
      <c r="G784" s="175" t="str">
        <f>IF(D784="","*",VLOOKUP(F784,BS_ATIVIDADE[#Data],3,FALSE))</f>
        <v>*</v>
      </c>
      <c r="H784" s="198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3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0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3" t="str">
        <f>IF(AND(BQ784&lt;1,BR784&lt;1),"Produção e Intervalo",IF(BQ784&lt;1,"Intervalo",IF(BR784&lt;1,"Produção","")))</f>
        <v/>
      </c>
      <c r="BQ784" s="13" t="str">
        <f t="shared" si="70"/>
        <v>*</v>
      </c>
      <c r="BR784" s="20" t="str">
        <f t="shared" si="71"/>
        <v>*</v>
      </c>
      <c r="BS784" s="247" t="str">
        <f t="shared" si="72"/>
        <v/>
      </c>
      <c r="BT784" s="8" t="str">
        <f>IF(BN784="","",SUBSTITUTE(BM784," ","")&amp;SUBSTITUTE(BN784," ",""))</f>
        <v/>
      </c>
    </row>
    <row r="785" spans="1:72">
      <c r="A785" s="49" t="str">
        <f t="shared" si="69"/>
        <v/>
      </c>
      <c r="B785" s="153"/>
      <c r="C785" s="154" t="str">
        <f>IF(BS_CONTROLE[[#This Row],[DATA]]="","",WEEKNUM(BS_CONTROLE[[#This Row],[DATA]]))</f>
        <v/>
      </c>
      <c r="D785" s="159"/>
      <c r="E785" s="237">
        <v>776</v>
      </c>
      <c r="F785" s="225"/>
      <c r="G785" s="175" t="str">
        <f>IF(D785="","*",VLOOKUP(F785,BS_ATIVIDADE[#Data],3,FALSE))</f>
        <v>*</v>
      </c>
      <c r="H785" s="198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3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0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3" t="str">
        <f>IF(AND(BQ785&lt;1,BR785&lt;1),"Produção e Intervalo",IF(BQ785&lt;1,"Intervalo",IF(BR785&lt;1,"Produção","")))</f>
        <v/>
      </c>
      <c r="BQ785" s="13" t="str">
        <f t="shared" si="70"/>
        <v>*</v>
      </c>
      <c r="BR785" s="20" t="str">
        <f t="shared" si="71"/>
        <v>*</v>
      </c>
      <c r="BS785" s="247" t="str">
        <f t="shared" si="72"/>
        <v/>
      </c>
      <c r="BT785" s="8" t="str">
        <f>IF(BN785="","",SUBSTITUTE(BM785," ","")&amp;SUBSTITUTE(BN785," ",""))</f>
        <v/>
      </c>
    </row>
    <row r="786" spans="1:72">
      <c r="A786" s="49" t="str">
        <f t="shared" si="69"/>
        <v/>
      </c>
      <c r="B786" s="153"/>
      <c r="C786" s="154" t="str">
        <f>IF(BS_CONTROLE[[#This Row],[DATA]]="","",WEEKNUM(BS_CONTROLE[[#This Row],[DATA]]))</f>
        <v/>
      </c>
      <c r="D786" s="159"/>
      <c r="E786" s="237">
        <v>777</v>
      </c>
      <c r="F786" s="225"/>
      <c r="G786" s="175" t="str">
        <f>IF(D786="","*",VLOOKUP(F786,BS_ATIVIDADE[#Data],3,FALSE))</f>
        <v>*</v>
      </c>
      <c r="H786" s="198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3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0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3" t="str">
        <f>IF(AND(BQ786&lt;1,BR786&lt;1),"Produção e Intervalo",IF(BQ786&lt;1,"Intervalo",IF(BR786&lt;1,"Produção","")))</f>
        <v/>
      </c>
      <c r="BQ786" s="13" t="str">
        <f t="shared" si="70"/>
        <v>*</v>
      </c>
      <c r="BR786" s="20" t="str">
        <f t="shared" si="71"/>
        <v>*</v>
      </c>
      <c r="BS786" s="247" t="str">
        <f t="shared" si="72"/>
        <v/>
      </c>
      <c r="BT786" s="8" t="str">
        <f>IF(BN786="","",SUBSTITUTE(BM786," ","")&amp;SUBSTITUTE(BN786," ",""))</f>
        <v/>
      </c>
    </row>
    <row r="787" spans="1:72">
      <c r="A787" s="49" t="str">
        <f t="shared" si="69"/>
        <v/>
      </c>
      <c r="B787" s="153"/>
      <c r="C787" s="154" t="str">
        <f>IF(BS_CONTROLE[[#This Row],[DATA]]="","",WEEKNUM(BS_CONTROLE[[#This Row],[DATA]]))</f>
        <v/>
      </c>
      <c r="D787" s="159"/>
      <c r="E787" s="237">
        <v>778</v>
      </c>
      <c r="F787" s="225"/>
      <c r="G787" s="175" t="str">
        <f>IF(D787="","*",VLOOKUP(F787,BS_ATIVIDADE[#Data],3,FALSE))</f>
        <v>*</v>
      </c>
      <c r="H787" s="198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3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0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3" t="str">
        <f>IF(AND(BQ787&lt;1,BR787&lt;1),"Produção e Intervalo",IF(BQ787&lt;1,"Intervalo",IF(BR787&lt;1,"Produção","")))</f>
        <v/>
      </c>
      <c r="BQ787" s="13" t="str">
        <f t="shared" si="70"/>
        <v>*</v>
      </c>
      <c r="BR787" s="245" t="str">
        <f t="shared" si="71"/>
        <v>*</v>
      </c>
      <c r="BS787" s="49" t="str">
        <f t="shared" si="72"/>
        <v/>
      </c>
      <c r="BT787" s="8" t="str">
        <f>IF(BN787="","",SUBSTITUTE(BM787," ","")&amp;SUBSTITUTE(BN787," ",""))</f>
        <v/>
      </c>
    </row>
    <row r="788" spans="1:72">
      <c r="A788" s="49" t="str">
        <f t="shared" si="69"/>
        <v/>
      </c>
      <c r="B788" s="153"/>
      <c r="C788" s="154" t="str">
        <f>IF(BS_CONTROLE[[#This Row],[DATA]]="","",WEEKNUM(BS_CONTROLE[[#This Row],[DATA]]))</f>
        <v/>
      </c>
      <c r="D788" s="159"/>
      <c r="E788" s="237">
        <v>779</v>
      </c>
      <c r="F788" s="225"/>
      <c r="G788" s="175" t="str">
        <f>IF(D788="","*",VLOOKUP(F788,BS_ATIVIDADE[#Data],3,FALSE))</f>
        <v>*</v>
      </c>
      <c r="H788" s="198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3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0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3" t="str">
        <f>IF(AND(BQ788&lt;1,BR788&lt;1),"Produção e Intervalo",IF(BQ788&lt;1,"Intervalo",IF(BR788&lt;1,"Produção","")))</f>
        <v/>
      </c>
      <c r="BQ788" s="13" t="str">
        <f t="shared" si="70"/>
        <v>*</v>
      </c>
      <c r="BR788" s="245" t="str">
        <f t="shared" si="71"/>
        <v>*</v>
      </c>
      <c r="BS788" s="49" t="str">
        <f t="shared" si="72"/>
        <v/>
      </c>
      <c r="BT788" s="8" t="str">
        <f>IF(BN788="","",SUBSTITUTE(BM788," ","")&amp;SUBSTITUTE(BN788," ",""))</f>
        <v/>
      </c>
    </row>
    <row r="789" spans="1:72">
      <c r="A789" s="49" t="str">
        <f t="shared" si="69"/>
        <v/>
      </c>
      <c r="B789" s="153"/>
      <c r="C789" s="154" t="str">
        <f>IF(BS_CONTROLE[[#This Row],[DATA]]="","",WEEKNUM(BS_CONTROLE[[#This Row],[DATA]]))</f>
        <v/>
      </c>
      <c r="D789" s="159"/>
      <c r="E789" s="237">
        <v>780</v>
      </c>
      <c r="F789" s="225"/>
      <c r="G789" s="175" t="str">
        <f>IF(D789="","*",VLOOKUP(F789,BS_ATIVIDADE[#Data],3,FALSE))</f>
        <v>*</v>
      </c>
      <c r="H789" s="198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3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0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3" t="str">
        <f>IF(AND(BQ789&lt;1,BR789&lt;1),"Produção e Intervalo",IF(BQ789&lt;1,"Intervalo",IF(BR789&lt;1,"Produção","")))</f>
        <v/>
      </c>
      <c r="BQ789" s="13" t="str">
        <f t="shared" si="70"/>
        <v>*</v>
      </c>
      <c r="BR789" s="245" t="str">
        <f t="shared" si="71"/>
        <v>*</v>
      </c>
      <c r="BS789" s="49" t="str">
        <f t="shared" si="72"/>
        <v/>
      </c>
      <c r="BT789" s="8" t="str">
        <f>IF(BN789="","",SUBSTITUTE(BM789," ","")&amp;SUBSTITUTE(BN789," ",""))</f>
        <v/>
      </c>
    </row>
    <row r="790" spans="1:72">
      <c r="A790" s="49" t="str">
        <f t="shared" si="69"/>
        <v/>
      </c>
      <c r="B790" s="153"/>
      <c r="C790" s="154" t="str">
        <f>IF(BS_CONTROLE[[#This Row],[DATA]]="","",WEEKNUM(BS_CONTROLE[[#This Row],[DATA]]))</f>
        <v/>
      </c>
      <c r="D790" s="155"/>
      <c r="E790" s="237">
        <v>781</v>
      </c>
      <c r="F790" s="140"/>
      <c r="G790" s="175" t="str">
        <f>IF(D790="","*",VLOOKUP(F790,BS_ATIVIDADE[#Data],3,FALSE))</f>
        <v>*</v>
      </c>
      <c r="H790" s="198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3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0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3" t="str">
        <f>IF(AND(BQ790&lt;1,BR790&lt;1),"Produção e Intervalo",IF(BQ790&lt;1,"Intervalo",IF(BR790&lt;1,"Produção","")))</f>
        <v/>
      </c>
      <c r="BQ790" s="13" t="str">
        <f t="shared" si="70"/>
        <v>*</v>
      </c>
      <c r="BR790" s="245" t="str">
        <f t="shared" si="71"/>
        <v>*</v>
      </c>
      <c r="BS790" s="49" t="str">
        <f t="shared" si="72"/>
        <v/>
      </c>
    </row>
    <row r="791" spans="1:72">
      <c r="A791" s="49" t="str">
        <f t="shared" si="69"/>
        <v/>
      </c>
      <c r="B791" s="153"/>
      <c r="C791" s="154" t="str">
        <f>IF(BS_CONTROLE[[#This Row],[DATA]]="","",WEEKNUM(BS_CONTROLE[[#This Row],[DATA]]))</f>
        <v/>
      </c>
      <c r="D791" s="229"/>
      <c r="E791" s="237">
        <v>782</v>
      </c>
      <c r="F791" s="231"/>
      <c r="G791" s="175" t="str">
        <f>IF(D791="","*",VLOOKUP(F791,BS_ATIVIDADE[#Data],3,FALSE))</f>
        <v>*</v>
      </c>
      <c r="H791" s="198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2"/>
      <c r="AB791" s="233"/>
      <c r="AC791" s="233"/>
      <c r="AD791" s="234"/>
      <c r="AE791" s="232"/>
      <c r="AF791" s="232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3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0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3" t="str">
        <f>IF(AND(BQ791&lt;1,BR791&lt;1),"Produção e Intervalo",IF(BQ791&lt;1,"Intervalo",IF(BR791&lt;1,"Produção","")))</f>
        <v/>
      </c>
      <c r="BQ791" s="13" t="str">
        <f t="shared" si="70"/>
        <v>*</v>
      </c>
      <c r="BR791" s="245" t="str">
        <f t="shared" si="71"/>
        <v>*</v>
      </c>
      <c r="BS791" s="49" t="str">
        <f t="shared" si="72"/>
        <v/>
      </c>
    </row>
    <row r="792" spans="1:72">
      <c r="A792" s="49" t="str">
        <f t="shared" si="69"/>
        <v/>
      </c>
      <c r="B792" s="153"/>
      <c r="C792" s="154" t="str">
        <f>IF(BS_CONTROLE[[#This Row],[DATA]]="","",WEEKNUM(BS_CONTROLE[[#This Row],[DATA]]))</f>
        <v/>
      </c>
      <c r="D792" s="229"/>
      <c r="E792" s="237">
        <v>783</v>
      </c>
      <c r="F792" s="231"/>
      <c r="G792" s="175" t="str">
        <f>IF(D792="","*",VLOOKUP(F792,BS_ATIVIDADE[#Data],3,FALSE))</f>
        <v>*</v>
      </c>
      <c r="H792" s="198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2"/>
      <c r="AB792" s="233"/>
      <c r="AC792" s="233"/>
      <c r="AD792" s="234"/>
      <c r="AE792" s="232"/>
      <c r="AF792" s="232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3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0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3" t="str">
        <f>IF(AND(BQ792&lt;1,BR792&lt;1),"Produção e Intervalo",IF(BQ792&lt;1,"Intervalo",IF(BR792&lt;1,"Produção","")))</f>
        <v/>
      </c>
      <c r="BQ792" s="13" t="str">
        <f t="shared" si="70"/>
        <v>*</v>
      </c>
      <c r="BR792" s="245" t="str">
        <f t="shared" si="71"/>
        <v>*</v>
      </c>
      <c r="BS792" s="49" t="str">
        <f t="shared" si="72"/>
        <v/>
      </c>
    </row>
    <row r="793" spans="1:72">
      <c r="A793" s="49" t="str">
        <f t="shared" si="69"/>
        <v/>
      </c>
      <c r="B793" s="153"/>
      <c r="C793" s="154" t="str">
        <f>IF(BS_CONTROLE[[#This Row],[DATA]]="","",WEEKNUM(BS_CONTROLE[[#This Row],[DATA]]))</f>
        <v/>
      </c>
      <c r="D793" s="229"/>
      <c r="E793" s="237">
        <v>784</v>
      </c>
      <c r="F793" s="231"/>
      <c r="G793" s="175" t="str">
        <f>IF(D793="","*",VLOOKUP(F793,BS_ATIVIDADE[#Data],3,FALSE))</f>
        <v>*</v>
      </c>
      <c r="H793" s="198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2"/>
      <c r="AB793" s="233"/>
      <c r="AC793" s="233"/>
      <c r="AD793" s="234"/>
      <c r="AE793" s="232"/>
      <c r="AF793" s="232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3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0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3" t="str">
        <f>IF(AND(BQ793&lt;1,BR793&lt;1),"Produção e Intervalo",IF(BQ793&lt;1,"Intervalo",IF(BR793&lt;1,"Produção","")))</f>
        <v/>
      </c>
      <c r="BQ793" s="13" t="str">
        <f t="shared" si="70"/>
        <v>*</v>
      </c>
      <c r="BR793" s="245" t="str">
        <f t="shared" si="71"/>
        <v>*</v>
      </c>
      <c r="BS793" s="49" t="str">
        <f t="shared" si="72"/>
        <v/>
      </c>
    </row>
    <row r="794" spans="1:72">
      <c r="A794" s="49" t="str">
        <f t="shared" si="69"/>
        <v/>
      </c>
      <c r="B794" s="153"/>
      <c r="C794" s="154" t="str">
        <f>IF(BS_CONTROLE[[#This Row],[DATA]]="","",WEEKNUM(BS_CONTROLE[[#This Row],[DATA]]))</f>
        <v/>
      </c>
      <c r="D794" s="229"/>
      <c r="E794" s="238">
        <v>785</v>
      </c>
      <c r="F794" s="231"/>
      <c r="G794" s="175" t="str">
        <f>IF(D794="","*",VLOOKUP(F794,BS_ATIVIDADE[#Data],3,FALSE))</f>
        <v>*</v>
      </c>
      <c r="H794" s="198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2"/>
      <c r="AB794" s="233"/>
      <c r="AC794" s="233"/>
      <c r="AD794" s="234"/>
      <c r="AE794" s="232"/>
      <c r="AF794" s="232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3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0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3" t="str">
        <f>IF(AND(BQ794&lt;1,BR794&lt;1),"Produção e Intervalo",IF(BQ794&lt;1,"Intervalo",IF(BR794&lt;1,"Produção","")))</f>
        <v/>
      </c>
      <c r="BQ794" s="13" t="str">
        <f t="shared" si="70"/>
        <v>*</v>
      </c>
      <c r="BR794" s="245" t="str">
        <f t="shared" si="71"/>
        <v>*</v>
      </c>
      <c r="BS794" s="49" t="str">
        <f t="shared" si="72"/>
        <v/>
      </c>
    </row>
    <row r="795" spans="1:72">
      <c r="A795" s="49" t="str">
        <f t="shared" si="69"/>
        <v/>
      </c>
      <c r="B795" s="153"/>
      <c r="C795" s="154" t="str">
        <f>IF(BS_CONTROLE[[#This Row],[DATA]]="","",WEEKNUM(BS_CONTROLE[[#This Row],[DATA]]))</f>
        <v/>
      </c>
      <c r="D795" s="229"/>
      <c r="E795" s="237">
        <v>786</v>
      </c>
      <c r="F795" s="231"/>
      <c r="G795" s="175" t="str">
        <f>IF(D795="","*",VLOOKUP(F795,BS_ATIVIDADE[#Data],3,FALSE))</f>
        <v>*</v>
      </c>
      <c r="H795" s="198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2"/>
      <c r="AB795" s="233"/>
      <c r="AC795" s="233"/>
      <c r="AD795" s="234"/>
      <c r="AE795" s="232"/>
      <c r="AF795" s="232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3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0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3" t="str">
        <f>IF(AND(BQ795&lt;1,BR795&lt;1),"Produção e Intervalo",IF(BQ795&lt;1,"Intervalo",IF(BR795&lt;1,"Produção","")))</f>
        <v/>
      </c>
      <c r="BQ795" s="13" t="str">
        <f t="shared" si="70"/>
        <v>*</v>
      </c>
      <c r="BR795" s="245" t="str">
        <f t="shared" si="71"/>
        <v>*</v>
      </c>
      <c r="BS795" s="49" t="str">
        <f t="shared" si="72"/>
        <v/>
      </c>
    </row>
    <row r="796" spans="1:72">
      <c r="A796" s="49" t="str">
        <f t="shared" si="69"/>
        <v/>
      </c>
      <c r="B796" s="153"/>
      <c r="C796" s="154" t="str">
        <f>IF(BS_CONTROLE[[#This Row],[DATA]]="","",WEEKNUM(BS_CONTROLE[[#This Row],[DATA]]))</f>
        <v/>
      </c>
      <c r="D796" s="229"/>
      <c r="E796" s="237">
        <v>787</v>
      </c>
      <c r="F796" s="231"/>
      <c r="G796" s="175" t="str">
        <f>IF(D796="","*",VLOOKUP(F796,BS_ATIVIDADE[#Data],3,FALSE))</f>
        <v>*</v>
      </c>
      <c r="H796" s="198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2"/>
      <c r="AB796" s="233"/>
      <c r="AC796" s="233"/>
      <c r="AD796" s="234"/>
      <c r="AE796" s="232"/>
      <c r="AF796" s="232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3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0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3" t="str">
        <f>IF(AND(BQ796&lt;1,BR796&lt;1),"Produção e Intervalo",IF(BQ796&lt;1,"Intervalo",IF(BR796&lt;1,"Produção","")))</f>
        <v/>
      </c>
      <c r="BQ796" s="13" t="str">
        <f t="shared" si="70"/>
        <v>*</v>
      </c>
      <c r="BR796" s="245" t="str">
        <f t="shared" si="71"/>
        <v>*</v>
      </c>
      <c r="BS796" s="49" t="str">
        <f t="shared" si="72"/>
        <v/>
      </c>
    </row>
    <row r="797" spans="1:72">
      <c r="A797" s="49" t="str">
        <f t="shared" si="69"/>
        <v/>
      </c>
      <c r="B797" s="153"/>
      <c r="C797" s="154" t="str">
        <f>IF(BS_CONTROLE[[#This Row],[DATA]]="","",WEEKNUM(BS_CONTROLE[[#This Row],[DATA]]))</f>
        <v/>
      </c>
      <c r="D797" s="229"/>
      <c r="E797" s="237">
        <v>788</v>
      </c>
      <c r="F797" s="231"/>
      <c r="G797" s="175" t="str">
        <f>IF(D797="","*",VLOOKUP(F797,BS_ATIVIDADE[#Data],3,FALSE))</f>
        <v>*</v>
      </c>
      <c r="H797" s="198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2"/>
      <c r="AB797" s="233"/>
      <c r="AC797" s="233"/>
      <c r="AD797" s="234"/>
      <c r="AE797" s="232"/>
      <c r="AF797" s="232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3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0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3" t="str">
        <f>IF(AND(BQ797&lt;1,BR797&lt;1),"Produção e Intervalo",IF(BQ797&lt;1,"Intervalo",IF(BR797&lt;1,"Produção","")))</f>
        <v/>
      </c>
      <c r="BQ797" s="13" t="str">
        <f t="shared" si="70"/>
        <v>*</v>
      </c>
      <c r="BR797" s="245" t="str">
        <f t="shared" si="71"/>
        <v>*</v>
      </c>
      <c r="BS797" s="49" t="str">
        <f t="shared" si="72"/>
        <v/>
      </c>
    </row>
    <row r="798" spans="1:72">
      <c r="A798" s="49" t="str">
        <f t="shared" si="69"/>
        <v/>
      </c>
      <c r="B798" s="153"/>
      <c r="C798" s="154" t="str">
        <f>IF(BS_CONTROLE[[#This Row],[DATA]]="","",WEEKNUM(BS_CONTROLE[[#This Row],[DATA]]))</f>
        <v/>
      </c>
      <c r="D798" s="229"/>
      <c r="E798" s="237">
        <v>789</v>
      </c>
      <c r="F798" s="231"/>
      <c r="G798" s="175" t="str">
        <f>IF(D798="","*",VLOOKUP(F798,BS_ATIVIDADE[#Data],3,FALSE))</f>
        <v>*</v>
      </c>
      <c r="H798" s="198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2"/>
      <c r="AB798" s="233"/>
      <c r="AC798" s="233"/>
      <c r="AD798" s="234"/>
      <c r="AE798" s="232"/>
      <c r="AF798" s="232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3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0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3" t="str">
        <f>IF(AND(BQ798&lt;1,BR798&lt;1),"Produção e Intervalo",IF(BQ798&lt;1,"Intervalo",IF(BR798&lt;1,"Produção","")))</f>
        <v/>
      </c>
      <c r="BQ798" s="13" t="str">
        <f t="shared" si="70"/>
        <v>*</v>
      </c>
      <c r="BR798" s="245" t="str">
        <f t="shared" si="71"/>
        <v>*</v>
      </c>
      <c r="BS798" s="49" t="str">
        <f t="shared" si="72"/>
        <v/>
      </c>
    </row>
    <row r="799" spans="1:72">
      <c r="A799" s="49" t="str">
        <f t="shared" si="69"/>
        <v/>
      </c>
      <c r="B799" s="153"/>
      <c r="C799" s="154" t="str">
        <f>IF(BS_CONTROLE[[#This Row],[DATA]]="","",WEEKNUM(BS_CONTROLE[[#This Row],[DATA]]))</f>
        <v/>
      </c>
      <c r="D799" s="229"/>
      <c r="E799" s="237">
        <v>790</v>
      </c>
      <c r="F799" s="231"/>
      <c r="G799" s="175" t="str">
        <f>IF(D799="","*",VLOOKUP(F799,BS_ATIVIDADE[#Data],3,FALSE))</f>
        <v>*</v>
      </c>
      <c r="H799" s="198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2"/>
      <c r="AB799" s="233"/>
      <c r="AC799" s="233"/>
      <c r="AD799" s="234"/>
      <c r="AE799" s="232"/>
      <c r="AF799" s="232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3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0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3" t="str">
        <f>IF(AND(BQ799&lt;1,BR799&lt;1),"Produção e Intervalo",IF(BQ799&lt;1,"Intervalo",IF(BR799&lt;1,"Produção","")))</f>
        <v/>
      </c>
      <c r="BQ799" s="13" t="str">
        <f t="shared" si="70"/>
        <v>*</v>
      </c>
      <c r="BR799" s="245" t="str">
        <f t="shared" si="71"/>
        <v>*</v>
      </c>
      <c r="BS799" s="49" t="str">
        <f t="shared" si="72"/>
        <v/>
      </c>
    </row>
    <row r="800" spans="1:72">
      <c r="A800" s="49" t="str">
        <f t="shared" si="69"/>
        <v/>
      </c>
      <c r="B800" s="153"/>
      <c r="C800" s="154" t="str">
        <f>IF(BS_CONTROLE[[#This Row],[DATA]]="","",WEEKNUM(BS_CONTROLE[[#This Row],[DATA]]))</f>
        <v/>
      </c>
      <c r="D800" s="229"/>
      <c r="E800" s="237">
        <v>791</v>
      </c>
      <c r="F800" s="231"/>
      <c r="G800" s="175" t="str">
        <f>IF(D800="","*",VLOOKUP(F800,BS_ATIVIDADE[#Data],3,FALSE))</f>
        <v>*</v>
      </c>
      <c r="H800" s="198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2"/>
      <c r="AB800" s="233"/>
      <c r="AC800" s="233"/>
      <c r="AD800" s="234"/>
      <c r="AE800" s="232"/>
      <c r="AF800" s="232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3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0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3" t="str">
        <f>IF(AND(BQ800&lt;1,BR800&lt;1),"Produção e Intervalo",IF(BQ800&lt;1,"Intervalo",IF(BR800&lt;1,"Produção","")))</f>
        <v/>
      </c>
      <c r="BQ800" s="13" t="str">
        <f t="shared" si="70"/>
        <v>*</v>
      </c>
      <c r="BR800" s="245" t="str">
        <f t="shared" si="71"/>
        <v>*</v>
      </c>
      <c r="BS800" s="49" t="str">
        <f t="shared" si="72"/>
        <v/>
      </c>
    </row>
    <row r="801" spans="1:71">
      <c r="A801" s="49" t="str">
        <f t="shared" si="69"/>
        <v/>
      </c>
      <c r="B801" s="153"/>
      <c r="C801" s="154" t="str">
        <f>IF(BS_CONTROLE[[#This Row],[DATA]]="","",WEEKNUM(BS_CONTROLE[[#This Row],[DATA]]))</f>
        <v/>
      </c>
      <c r="D801" s="229"/>
      <c r="E801" s="237">
        <v>792</v>
      </c>
      <c r="F801" s="231"/>
      <c r="G801" s="175" t="str">
        <f>IF(D801="","*",VLOOKUP(F801,BS_ATIVIDADE[#Data],3,FALSE))</f>
        <v>*</v>
      </c>
      <c r="H801" s="198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2"/>
      <c r="AB801" s="233"/>
      <c r="AC801" s="233"/>
      <c r="AD801" s="234"/>
      <c r="AE801" s="232"/>
      <c r="AF801" s="232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3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0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3" t="str">
        <f>IF(AND(BQ801&lt;1,BR801&lt;1),"Produção e Intervalo",IF(BQ801&lt;1,"Intervalo",IF(BR801&lt;1,"Produção","")))</f>
        <v/>
      </c>
      <c r="BQ801" s="13" t="str">
        <f t="shared" si="70"/>
        <v>*</v>
      </c>
      <c r="BR801" s="245" t="str">
        <f t="shared" si="71"/>
        <v>*</v>
      </c>
      <c r="BS801" s="49" t="str">
        <f t="shared" si="72"/>
        <v/>
      </c>
    </row>
    <row r="802" spans="1:71">
      <c r="A802" s="49" t="str">
        <f t="shared" si="69"/>
        <v/>
      </c>
      <c r="B802" s="153"/>
      <c r="C802" s="154" t="str">
        <f>IF(BS_CONTROLE[[#This Row],[DATA]]="","",WEEKNUM(BS_CONTROLE[[#This Row],[DATA]]))</f>
        <v/>
      </c>
      <c r="D802" s="229"/>
      <c r="E802" s="237">
        <v>793</v>
      </c>
      <c r="F802" s="231"/>
      <c r="G802" s="175" t="str">
        <f>IF(D802="","*",VLOOKUP(F802,BS_ATIVIDADE[#Data],3,FALSE))</f>
        <v>*</v>
      </c>
      <c r="H802" s="198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2"/>
      <c r="AB802" s="233"/>
      <c r="AC802" s="233"/>
      <c r="AD802" s="234"/>
      <c r="AE802" s="232"/>
      <c r="AF802" s="232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3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0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3" t="str">
        <f>IF(AND(BQ802&lt;1,BR802&lt;1),"Produção e Intervalo",IF(BQ802&lt;1,"Intervalo",IF(BR802&lt;1,"Produção","")))</f>
        <v/>
      </c>
      <c r="BQ802" s="13" t="str">
        <f t="shared" si="70"/>
        <v>*</v>
      </c>
      <c r="BR802" s="245" t="str">
        <f t="shared" si="71"/>
        <v>*</v>
      </c>
      <c r="BS802" s="49" t="str">
        <f t="shared" si="72"/>
        <v/>
      </c>
    </row>
    <row r="803" spans="1:71">
      <c r="A803" s="49" t="str">
        <f t="shared" si="69"/>
        <v/>
      </c>
      <c r="B803" s="153"/>
      <c r="C803" s="154" t="str">
        <f>IF(BS_CONTROLE[[#This Row],[DATA]]="","",WEEKNUM(BS_CONTROLE[[#This Row],[DATA]]))</f>
        <v/>
      </c>
      <c r="D803" s="229"/>
      <c r="E803" s="237">
        <v>794</v>
      </c>
      <c r="F803" s="231"/>
      <c r="G803" s="175" t="str">
        <f>IF(D803="","*",VLOOKUP(F803,BS_ATIVIDADE[#Data],3,FALSE))</f>
        <v>*</v>
      </c>
      <c r="H803" s="198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2"/>
      <c r="AB803" s="233"/>
      <c r="AC803" s="233"/>
      <c r="AD803" s="234"/>
      <c r="AE803" s="232"/>
      <c r="AF803" s="232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3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0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3" t="str">
        <f>IF(AND(BQ803&lt;1,BR803&lt;1),"Produção e Intervalo",IF(BQ803&lt;1,"Intervalo",IF(BR803&lt;1,"Produção","")))</f>
        <v/>
      </c>
      <c r="BQ803" s="13" t="str">
        <f t="shared" si="70"/>
        <v>*</v>
      </c>
      <c r="BR803" s="245" t="str">
        <f t="shared" si="71"/>
        <v>*</v>
      </c>
      <c r="BS803" s="49" t="str">
        <f t="shared" si="72"/>
        <v/>
      </c>
    </row>
    <row r="804" spans="1:71">
      <c r="A804" s="203" t="str">
        <f t="shared" si="69"/>
        <v/>
      </c>
      <c r="B804" s="157"/>
      <c r="C804" s="158" t="str">
        <f>IF(BS_CONTROLE[[#This Row],[DATA]]="","",WEEKNUM(BS_CONTROLE[[#This Row],[DATA]]))</f>
        <v/>
      </c>
      <c r="D804" s="229"/>
      <c r="E804" s="237">
        <v>795</v>
      </c>
      <c r="F804" s="231"/>
      <c r="G804" s="204" t="str">
        <f>IF(D804="","*",VLOOKUP(F804,BS_ATIVIDADE[#Data],3,FALSE))</f>
        <v>*</v>
      </c>
      <c r="H804" s="199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5"/>
      <c r="P804" s="205"/>
      <c r="Q804" s="162"/>
      <c r="R804" s="206" t="str">
        <f>IFERROR(_xlfn.XLOOKUP(F804, BS_ATIVIDADE[ATIVIDADE],BS_ATIVIDADE[UNIDADE] ), "*")</f>
        <v>*</v>
      </c>
      <c r="S804" s="225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5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7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32"/>
      <c r="AB804" s="233"/>
      <c r="AC804" s="233"/>
      <c r="AD804" s="234"/>
      <c r="AE804" s="232"/>
      <c r="AF804" s="232"/>
      <c r="AG804" s="161"/>
      <c r="AH804" s="208"/>
      <c r="AI804" s="197"/>
      <c r="AJ804" s="209" t="str">
        <f>IF(BS_CONTROLE[[#This Row],[Atividade]]=0, "-", BS_CONTROLE[[#This Row],[Atividade]])</f>
        <v>-</v>
      </c>
      <c r="AK804" s="210">
        <f>BS_CONTROLE[[#This Row],[Local - Partida]]</f>
        <v>0</v>
      </c>
      <c r="AL804" s="210">
        <f>BS_CONTROLE[[#This Row],[Local - Encerramento]]</f>
        <v>0</v>
      </c>
      <c r="AM804" s="211" t="str">
        <f>IF(BS_CONTROLE[[#This Row],[Entre - Estações]]=0, "-", BS_CONTROLE[[#This Row],[Entre - Estações]])</f>
        <v>-</v>
      </c>
      <c r="AN804" s="212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3"/>
      <c r="AS804" s="213"/>
      <c r="AT804" s="213"/>
      <c r="AU804" s="214"/>
      <c r="AV804" s="214"/>
      <c r="AW804" s="214"/>
      <c r="AX804" s="214"/>
      <c r="AY804" s="215" t="str">
        <f t="shared" si="73"/>
        <v>*</v>
      </c>
      <c r="AZ804" s="216"/>
      <c r="BA804" s="217"/>
      <c r="BB804" s="206" t="str">
        <f>IFERROR(_xlfn.XLOOKUP(AI804, BS_ATIVIDADE[ATIVIDADE],BS_ATIVIDADE[UNIDADE] ), "*")</f>
        <v>*</v>
      </c>
      <c r="BC804" s="227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7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7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2">
        <f>BS_CONTROLE[[#This Row],[Responsavel pelo boletim]]</f>
        <v>0</v>
      </c>
      <c r="BG804" s="242">
        <f>BS_CONTROLE[[#This Row],[Responsavel pelo boletim]]</f>
        <v>0</v>
      </c>
      <c r="BH804" s="219"/>
      <c r="BI804" s="219"/>
      <c r="BJ804" s="219"/>
      <c r="BK804" s="220"/>
      <c r="BL804" s="218"/>
      <c r="BM804" s="221"/>
      <c r="BN804" s="221"/>
      <c r="BO804" s="221"/>
      <c r="BP804" s="244" t="str">
        <f>IF(AND(BQ804&lt;1,BR804&lt;1),"Produção e Intervalo",IF(BQ804&lt;1,"Intervalo",IF(BR804&lt;1,"Produção","")))</f>
        <v/>
      </c>
      <c r="BQ804" s="222" t="str">
        <f t="shared" si="70"/>
        <v>*</v>
      </c>
      <c r="BR804" s="246" t="str">
        <f t="shared" si="71"/>
        <v>*</v>
      </c>
      <c r="BS804" s="203" t="str">
        <f t="shared" si="72"/>
        <v/>
      </c>
    </row>
    <row r="1430" spans="23:23">
      <c r="W1430" s="192"/>
    </row>
  </sheetData>
  <protectedRanges>
    <protectedRange sqref="V9:W9 V13:W13 V11:W11 V40:W40" name="Range1_1_6_2"/>
    <protectedRange sqref="AA18:AE18 AA36:AE36 AA102:AE104 AA101:AC101 AE101 AE114 AA114:AC114 AA96:AE100 AA110:AE113 AA108:AE108 AA106:AE106 AC105:AE105 AC109 AC130:AE130 AC133 AA134:AE137 AA116:AE129 AC175 AC182 AC191:AC192 AC207 AA217:AE217 AC235" name="Range1_1_7_35_1"/>
    <protectedRange sqref="AF18 AF36 AF96:AF106 AF110:AF114 AF108 AF134:AF137 AF116:AF130 AF217" name="Range1_1_8_28"/>
    <protectedRange sqref="AE197:AF197 AE214:AF214 AE229:AF229" name="Range1_1_7_3"/>
    <protectedRange sqref="AA48:AA49 AA54:AA59 AA72 AA109 AA107 AA105 AA130:AA133 AA175 AA182 AA192 AA207 AA235" name="Range1_1_7_1_1"/>
    <protectedRange sqref="AB48:AE49 AB54:AE59 AB72:AE72 AB109 AD101 AD114 AB107:AE107 AB105 AD109:AE109 AB130 AB133 AD133:AE133 AB131:AE132 AB175 AD175:AE175 AB182 AD182:AE182 AB192 AD192:AE192 AB207 AD207:AE207 AB235 AD235:AE235" name="Range1_1_7_34_2"/>
    <protectedRange sqref="AF48:AF49 AF54:AF59 AF72 AF109 AF107 AF131:AF133 AF175 AF182 AF192 AF207 AF235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8" name="Range1_1_7_35_1_2_2_3_1_1"/>
    <protectedRange sqref="AB7:AE7 AB38:AE38" name="Range1_1_7_35_1_2_2_1_2_1_1"/>
    <protectedRange sqref="AF7 AF38" name="Range1_1_8_28_2_2_1_2_1_1"/>
    <protectedRange sqref="AA6:AE6 AA37:AE37" name="Range1_1_7_35_1_2"/>
    <protectedRange sqref="AF6 AF37" name="Range1_1_8_28_2"/>
    <protectedRange sqref="AA8:AE8 AA14:AE14 AA20:AE28 AA39:AE39 AA46:AE46 AA44:AE44" name="Range1_1_7_35_1_2_2_5_1_1"/>
    <protectedRange sqref="AF8 AF14 AF20:AF28 AF39 AF46 AF44" name="Range1_1_8_28_2_2_3_1_1"/>
    <protectedRange sqref="AC11" name="Range1_1_7_35_1_2_2_4"/>
    <protectedRange sqref="AA12 AA10 AA41" name="Range1_1_7_35_1_2_2_6_1"/>
    <protectedRange sqref="AB12:AE12 AB10:AE10 AB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 AA45:AE45" name="Range1_1_7_35_1_3_5_1"/>
    <protectedRange sqref="AF15 AF47 AF45" name="Range1_1_8_28_3_4_1"/>
    <protectedRange sqref="AC9 AC40" name="Range1_1_7_35_1_2_2_4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36 Y16:Z25 Y28:Z28 Y11:Z11 Y42:Z44 Y48:Z63 Y46:Z46">
    <cfRule type="cellIs" dxfId="414" priority="43089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36 Y16:Z25 Y28:Z28 Y11:Z11 Y42:Z44 Y48:Z63 Y46:Z46">
    <cfRule type="cellIs" dxfId="413" priority="675" operator="equal">
      <formula>"NÃO"</formula>
    </cfRule>
    <cfRule type="cellIs" dxfId="412" priority="676" operator="equal">
      <formula>"SIM"</formula>
    </cfRule>
  </conditionalFormatting>
  <conditionalFormatting sqref="AZ9 AZ326:AZ784 AZ13:AZ14 AZ34:AZ324 AZ16:AZ25 AZ28 AZ11">
    <cfRule type="expression" dxfId="411" priority="43131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410" priority="43115" operator="equal">
      <formula>"ERRO"</formula>
    </cfRule>
  </conditionalFormatting>
  <conditionalFormatting sqref="BQ9 BQ161:BQ788 BQ13:BQ14 BQ34:BQ159 BQ16:BQ25 BQ28 BQ11">
    <cfRule type="cellIs" dxfId="409" priority="43110" operator="equal">
      <formula>"Produção e Intervalo"</formula>
    </cfRule>
    <cfRule type="cellIs" dxfId="408" priority="43111" operator="equal">
      <formula>"Aderente"</formula>
    </cfRule>
    <cfRule type="cellIs" dxfId="407" priority="43112" operator="equal">
      <formula>"Intervalo"</formula>
    </cfRule>
    <cfRule type="cellIs" dxfId="406" priority="43113" operator="equal">
      <formula>"Produção"</formula>
    </cfRule>
    <cfRule type="cellIs" dxfId="405" priority="43114" operator="equal">
      <formula>"ERRO"</formula>
    </cfRule>
  </conditionalFormatting>
  <conditionalFormatting sqref="BR9:BS9 BR13:BS14 BR36:BS804 BR34:BR35 BS29:BS35 BR16:BS26 BR28:BS28 BR11:BS11 BS6:BS16">
    <cfRule type="cellIs" dxfId="404" priority="43092" operator="equal">
      <formula>"*"</formula>
    </cfRule>
    <cfRule type="cellIs" dxfId="403" priority="43093" operator="greaterThanOrEqual">
      <formula>1</formula>
    </cfRule>
    <cfRule type="cellIs" dxfId="402" priority="43094" operator="lessThan">
      <formula>1</formula>
    </cfRule>
  </conditionalFormatting>
  <conditionalFormatting sqref="BH787 BH9 BH34:BI35 BH36:BH407 BH410:BH784 BH13:BH14 BH16:BH25 BH28 BH11">
    <cfRule type="iconSet" priority="44915">
      <iconSet showValue="0">
        <cfvo type="percent" val="0"/>
        <cfvo type="num" val="1"/>
        <cfvo type="num" val="1" gte="0"/>
      </iconSet>
    </cfRule>
    <cfRule type="iconSet" priority="449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31 BK17:BK25 BK27:BK28 BK34:BK80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01" priority="44932">
      <formula>#REF!=1</formula>
    </cfRule>
  </conditionalFormatting>
  <conditionalFormatting sqref="BP10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7">
    <cfRule type="iconSet" priority="44947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85 BP10:BP14">
    <cfRule type="iconSet" priority="44966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02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13:BJ14 BJ34:BJ42 BJ16:BJ25 BJ28 BJ11 BJ9:BK9">
    <cfRule type="iconSet" priority="4500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00" priority="513" operator="equal">
      <formula>"OPORTUNIDADE"</formula>
    </cfRule>
  </conditionalFormatting>
  <conditionalFormatting sqref="Z191">
    <cfRule type="cellIs" dxfId="399" priority="511" operator="equal">
      <formula>"NÃO"</formula>
    </cfRule>
    <cfRule type="cellIs" dxfId="398" priority="512" operator="equal">
      <formula>"SIM"</formula>
    </cfRule>
  </conditionalFormatting>
  <conditionalFormatting sqref="Z193">
    <cfRule type="cellIs" dxfId="397" priority="510" operator="equal">
      <formula>"OPORTUNIDADE"</formula>
    </cfRule>
  </conditionalFormatting>
  <conditionalFormatting sqref="Z193">
    <cfRule type="cellIs" dxfId="396" priority="508" operator="equal">
      <formula>"NÃO"</formula>
    </cfRule>
    <cfRule type="cellIs" dxfId="395" priority="509" operator="equal">
      <formula>"SIM"</formula>
    </cfRule>
  </conditionalFormatting>
  <conditionalFormatting sqref="BP18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94" priority="503" operator="equal">
      <formula>"OPORTUNIDADE"</formula>
    </cfRule>
  </conditionalFormatting>
  <conditionalFormatting sqref="Y191">
    <cfRule type="cellIs" dxfId="393" priority="501" operator="equal">
      <formula>"NÃO"</formula>
    </cfRule>
    <cfRule type="cellIs" dxfId="392" priority="502" operator="equal">
      <formula>"SIM"</formula>
    </cfRule>
  </conditionalFormatting>
  <conditionalFormatting sqref="Y193">
    <cfRule type="cellIs" dxfId="391" priority="500" operator="equal">
      <formula>"OPORTUNIDADE"</formula>
    </cfRule>
  </conditionalFormatting>
  <conditionalFormatting sqref="Y193">
    <cfRule type="cellIs" dxfId="390" priority="498" operator="equal">
      <formula>"NÃO"</formula>
    </cfRule>
    <cfRule type="cellIs" dxfId="389" priority="499" operator="equal">
      <formula>"SIM"</formula>
    </cfRule>
  </conditionalFormatting>
  <conditionalFormatting sqref="BP18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88" priority="449" operator="equal">
      <formula>"OPORTUNIDADE"</formula>
    </cfRule>
  </conditionalFormatting>
  <conditionalFormatting sqref="Z210">
    <cfRule type="cellIs" dxfId="387" priority="447" operator="equal">
      <formula>"NÃO"</formula>
    </cfRule>
    <cfRule type="cellIs" dxfId="386" priority="448" operator="equal">
      <formula>"SIM"</formula>
    </cfRule>
  </conditionalFormatting>
  <conditionalFormatting sqref="Y210:Y214">
    <cfRule type="cellIs" dxfId="385" priority="446" operator="equal">
      <formula>"OPORTUNIDADE"</formula>
    </cfRule>
  </conditionalFormatting>
  <conditionalFormatting sqref="Y210:Y214">
    <cfRule type="cellIs" dxfId="384" priority="444" operator="equal">
      <formula>"NÃO"</formula>
    </cfRule>
    <cfRule type="cellIs" dxfId="383" priority="445" operator="equal">
      <formula>"SIM"</formula>
    </cfRule>
  </conditionalFormatting>
  <conditionalFormatting sqref="Y208">
    <cfRule type="cellIs" dxfId="382" priority="443" operator="equal">
      <formula>"OPORTUNIDADE"</formula>
    </cfRule>
  </conditionalFormatting>
  <conditionalFormatting sqref="Y208">
    <cfRule type="cellIs" dxfId="381" priority="441" operator="equal">
      <formula>"NÃO"</formula>
    </cfRule>
    <cfRule type="cellIs" dxfId="380" priority="442" operator="equal">
      <formula>"SIM"</formula>
    </cfRule>
  </conditionalFormatting>
  <conditionalFormatting sqref="Y207">
    <cfRule type="cellIs" dxfId="379" priority="440" operator="equal">
      <formula>"OPORTUNIDADE"</formula>
    </cfRule>
  </conditionalFormatting>
  <conditionalFormatting sqref="Y207">
    <cfRule type="cellIs" dxfId="378" priority="438" operator="equal">
      <formula>"NÃO"</formula>
    </cfRule>
    <cfRule type="cellIs" dxfId="377" priority="439" operator="equal">
      <formula>"SIM"</formula>
    </cfRule>
  </conditionalFormatting>
  <conditionalFormatting sqref="Y206">
    <cfRule type="cellIs" dxfId="376" priority="437" operator="equal">
      <formula>"OPORTUNIDADE"</formula>
    </cfRule>
  </conditionalFormatting>
  <conditionalFormatting sqref="Y206">
    <cfRule type="cellIs" dxfId="375" priority="435" operator="equal">
      <formula>"NÃO"</formula>
    </cfRule>
    <cfRule type="cellIs" dxfId="374" priority="436" operator="equal">
      <formula>"SIM"</formula>
    </cfRule>
  </conditionalFormatting>
  <conditionalFormatting sqref="Y205">
    <cfRule type="cellIs" dxfId="373" priority="434" operator="equal">
      <formula>"OPORTUNIDADE"</formula>
    </cfRule>
  </conditionalFormatting>
  <conditionalFormatting sqref="Y205">
    <cfRule type="cellIs" dxfId="372" priority="432" operator="equal">
      <formula>"NÃO"</formula>
    </cfRule>
    <cfRule type="cellIs" dxfId="371" priority="433" operator="equal">
      <formula>"SIM"</formula>
    </cfRule>
  </conditionalFormatting>
  <conditionalFormatting sqref="Y204">
    <cfRule type="cellIs" dxfId="370" priority="431" operator="equal">
      <formula>"OPORTUNIDADE"</formula>
    </cfRule>
  </conditionalFormatting>
  <conditionalFormatting sqref="Y204">
    <cfRule type="cellIs" dxfId="369" priority="429" operator="equal">
      <formula>"NÃO"</formula>
    </cfRule>
    <cfRule type="cellIs" dxfId="368" priority="430" operator="equal">
      <formula>"SIM"</formula>
    </cfRule>
  </conditionalFormatting>
  <conditionalFormatting sqref="Y203">
    <cfRule type="cellIs" dxfId="367" priority="428" operator="equal">
      <formula>"OPORTUNIDADE"</formula>
    </cfRule>
  </conditionalFormatting>
  <conditionalFormatting sqref="Y203">
    <cfRule type="cellIs" dxfId="366" priority="426" operator="equal">
      <formula>"NÃO"</formula>
    </cfRule>
    <cfRule type="cellIs" dxfId="365" priority="427" operator="equal">
      <formula>"SIM"</formula>
    </cfRule>
  </conditionalFormatting>
  <conditionalFormatting sqref="BQ160">
    <cfRule type="cellIs" dxfId="364" priority="421" operator="equal">
      <formula>"Produção e Intervalo"</formula>
    </cfRule>
    <cfRule type="cellIs" dxfId="363" priority="422" operator="equal">
      <formula>"Aderente"</formula>
    </cfRule>
    <cfRule type="cellIs" dxfId="362" priority="423" operator="equal">
      <formula>"Intervalo"</formula>
    </cfRule>
    <cfRule type="cellIs" dxfId="361" priority="424" operator="equal">
      <formula>"Produção"</formula>
    </cfRule>
    <cfRule type="cellIs" dxfId="360" priority="425" operator="equal">
      <formula>"ERRO"</formula>
    </cfRule>
  </conditionalFormatting>
  <conditionalFormatting sqref="BJ169:BK16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59" priority="414" operator="equal">
      <formula>"OPORTUNIDADE"</formula>
    </cfRule>
  </conditionalFormatting>
  <conditionalFormatting sqref="Y221">
    <cfRule type="cellIs" dxfId="358" priority="412" operator="equal">
      <formula>"NÃO"</formula>
    </cfRule>
    <cfRule type="cellIs" dxfId="357" priority="413" operator="equal">
      <formula>"SIM"</formula>
    </cfRule>
  </conditionalFormatting>
  <conditionalFormatting sqref="Y229">
    <cfRule type="cellIs" dxfId="356" priority="408" operator="equal">
      <formula>"OPORTUNIDADE"</formula>
    </cfRule>
  </conditionalFormatting>
  <conditionalFormatting sqref="Y229">
    <cfRule type="cellIs" dxfId="355" priority="406" operator="equal">
      <formula>"NÃO"</formula>
    </cfRule>
    <cfRule type="cellIs" dxfId="354" priority="407" operator="equal">
      <formula>"SIM"</formula>
    </cfRule>
  </conditionalFormatting>
  <conditionalFormatting sqref="BP2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53" priority="389" operator="equal">
      <formula>"OPORTUNIDADE"</formula>
    </cfRule>
  </conditionalFormatting>
  <conditionalFormatting sqref="Y241:Z241">
    <cfRule type="cellIs" dxfId="352" priority="387" operator="equal">
      <formula>"NÃO"</formula>
    </cfRule>
    <cfRule type="cellIs" dxfId="351" priority="388" operator="equal">
      <formula>"SIM"</formula>
    </cfRule>
  </conditionalFormatting>
  <conditionalFormatting sqref="BP22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50" priority="382" operator="equal">
      <formula>"OPORTUNIDADE"</formula>
    </cfRule>
  </conditionalFormatting>
  <conditionalFormatting sqref="Z238">
    <cfRule type="cellIs" dxfId="349" priority="380" operator="equal">
      <formula>"NÃO"</formula>
    </cfRule>
    <cfRule type="cellIs" dxfId="348" priority="381" operator="equal">
      <formula>"SIM"</formula>
    </cfRule>
  </conditionalFormatting>
  <conditionalFormatting sqref="BK24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47" priority="331" operator="equal">
      <formula>"OPORTUNIDADE"</formula>
    </cfRule>
  </conditionalFormatting>
  <conditionalFormatting sqref="Y6:Y7">
    <cfRule type="cellIs" dxfId="346" priority="329" operator="equal">
      <formula>"NÃO"</formula>
    </cfRule>
    <cfRule type="cellIs" dxfId="345" priority="330" operator="equal">
      <formula>"SIM"</formula>
    </cfRule>
  </conditionalFormatting>
  <conditionalFormatting sqref="Z7">
    <cfRule type="cellIs" dxfId="344" priority="315" operator="equal">
      <formula>"OPORTUNIDADE"</formula>
    </cfRule>
  </conditionalFormatting>
  <conditionalFormatting sqref="Z7">
    <cfRule type="cellIs" dxfId="343" priority="313" operator="equal">
      <formula>"NÃO"</formula>
    </cfRule>
    <cfRule type="cellIs" dxfId="342" priority="314" operator="equal">
      <formula>"SIM"</formula>
    </cfRule>
  </conditionalFormatting>
  <conditionalFormatting sqref="AZ7">
    <cfRule type="expression" dxfId="341" priority="325">
      <formula>#REF!=1</formula>
    </cfRule>
  </conditionalFormatting>
  <conditionalFormatting sqref="BE7 U7 AY7">
    <cfRule type="cellIs" dxfId="340" priority="324" operator="equal">
      <formula>"ERRO"</formula>
    </cfRule>
  </conditionalFormatting>
  <conditionalFormatting sqref="BP7">
    <cfRule type="cellIs" dxfId="339" priority="319" operator="equal">
      <formula>"Produção e Intervalo"</formula>
    </cfRule>
    <cfRule type="cellIs" dxfId="338" priority="320" operator="equal">
      <formula>"Aderente"</formula>
    </cfRule>
    <cfRule type="cellIs" dxfId="337" priority="321" operator="equal">
      <formula>"Intervalo"</formula>
    </cfRule>
    <cfRule type="cellIs" dxfId="336" priority="322" operator="equal">
      <formula>"Produção"</formula>
    </cfRule>
    <cfRule type="cellIs" dxfId="335" priority="323" operator="equal">
      <formula>"ERRO"</formula>
    </cfRule>
  </conditionalFormatting>
  <conditionalFormatting sqref="BQ7:BR7">
    <cfRule type="cellIs" dxfId="334" priority="316" operator="equal">
      <formula>"*"</formula>
    </cfRule>
    <cfRule type="cellIs" dxfId="333" priority="317" operator="greaterThanOrEqual">
      <formula>1</formula>
    </cfRule>
    <cfRule type="cellIs" dxfId="332" priority="318" operator="lessThan">
      <formula>1</formula>
    </cfRule>
  </conditionalFormatting>
  <conditionalFormatting sqref="BH7">
    <cfRule type="iconSet" priority="326">
      <iconSet showValue="0">
        <cfvo type="percent" val="0"/>
        <cfvo type="num" val="1"/>
        <cfvo type="num" val="1" gte="0"/>
      </iconSet>
    </cfRule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331" priority="297" operator="equal">
      <formula>"OPORTUNIDADE"</formula>
    </cfRule>
  </conditionalFormatting>
  <conditionalFormatting sqref="Z6">
    <cfRule type="cellIs" dxfId="330" priority="295" operator="equal">
      <formula>"NÃO"</formula>
    </cfRule>
    <cfRule type="cellIs" dxfId="329" priority="296" operator="equal">
      <formula>"SIM"</formula>
    </cfRule>
  </conditionalFormatting>
  <conditionalFormatting sqref="AZ6">
    <cfRule type="expression" dxfId="328" priority="307">
      <formula>#REF!=1</formula>
    </cfRule>
  </conditionalFormatting>
  <conditionalFormatting sqref="U6 AY6 BE6">
    <cfRule type="cellIs" dxfId="327" priority="306" operator="equal">
      <formula>"ERRO"</formula>
    </cfRule>
  </conditionalFormatting>
  <conditionalFormatting sqref="BP6">
    <cfRule type="cellIs" dxfId="326" priority="301" operator="equal">
      <formula>"Produção e Intervalo"</formula>
    </cfRule>
    <cfRule type="cellIs" dxfId="325" priority="302" operator="equal">
      <formula>"Aderente"</formula>
    </cfRule>
    <cfRule type="cellIs" dxfId="324" priority="303" operator="equal">
      <formula>"Intervalo"</formula>
    </cfRule>
    <cfRule type="cellIs" dxfId="323" priority="304" operator="equal">
      <formula>"Produção"</formula>
    </cfRule>
    <cfRule type="cellIs" dxfId="322" priority="305" operator="equal">
      <formula>"ERRO"</formula>
    </cfRule>
  </conditionalFormatting>
  <conditionalFormatting sqref="BQ6:BR6">
    <cfRule type="cellIs" dxfId="321" priority="298" operator="equal">
      <formula>"*"</formula>
    </cfRule>
    <cfRule type="cellIs" dxfId="320" priority="299" operator="greaterThanOrEqual">
      <formula>1</formula>
    </cfRule>
    <cfRule type="cellIs" dxfId="319" priority="300" operator="lessThan">
      <formula>1</formula>
    </cfRule>
  </conditionalFormatting>
  <conditionalFormatting sqref="BI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10">
      <iconSet showValue="0">
        <cfvo type="percent" val="0"/>
        <cfvo type="num" val="1"/>
        <cfvo type="num" val="1" gte="0"/>
      </iconSet>
    </cfRule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18" priority="279" operator="equal">
      <formula>"OPORTUNIDADE"</formula>
    </cfRule>
  </conditionalFormatting>
  <conditionalFormatting sqref="Z8">
    <cfRule type="cellIs" dxfId="317" priority="277" operator="equal">
      <formula>"NÃO"</formula>
    </cfRule>
    <cfRule type="cellIs" dxfId="316" priority="278" operator="equal">
      <formula>"SIM"</formula>
    </cfRule>
  </conditionalFormatting>
  <conditionalFormatting sqref="AZ8">
    <cfRule type="expression" dxfId="315" priority="289">
      <formula>#REF!=1</formula>
    </cfRule>
  </conditionalFormatting>
  <conditionalFormatting sqref="BE8 U8 AY8">
    <cfRule type="cellIs" dxfId="314" priority="288" operator="equal">
      <formula>"ERRO"</formula>
    </cfRule>
  </conditionalFormatting>
  <conditionalFormatting sqref="BP8">
    <cfRule type="cellIs" dxfId="313" priority="283" operator="equal">
      <formula>"Produção e Intervalo"</formula>
    </cfRule>
    <cfRule type="cellIs" dxfId="312" priority="284" operator="equal">
      <formula>"Aderente"</formula>
    </cfRule>
    <cfRule type="cellIs" dxfId="311" priority="285" operator="equal">
      <formula>"Intervalo"</formula>
    </cfRule>
    <cfRule type="cellIs" dxfId="310" priority="286" operator="equal">
      <formula>"Produção"</formula>
    </cfRule>
    <cfRule type="cellIs" dxfId="309" priority="287" operator="equal">
      <formula>"ERRO"</formula>
    </cfRule>
  </conditionalFormatting>
  <conditionalFormatting sqref="BQ8:BR8">
    <cfRule type="cellIs" dxfId="308" priority="280" operator="equal">
      <formula>"*"</formula>
    </cfRule>
    <cfRule type="cellIs" dxfId="307" priority="281" operator="greaterThanOrEqual">
      <formula>1</formula>
    </cfRule>
    <cfRule type="cellIs" dxfId="306" priority="282" operator="lessThan">
      <formula>1</formula>
    </cfRule>
  </conditionalFormatting>
  <conditionalFormatting sqref="BJ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305" priority="275" operator="equal">
      <formula>"OPORTUNIDADE"</formula>
    </cfRule>
  </conditionalFormatting>
  <conditionalFormatting sqref="Y8">
    <cfRule type="cellIs" dxfId="304" priority="273" operator="equal">
      <formula>"NÃO"</formula>
    </cfRule>
    <cfRule type="cellIs" dxfId="303" priority="274" operator="equal">
      <formula>"SIM"</formula>
    </cfRule>
  </conditionalFormatting>
  <conditionalFormatting sqref="Z12">
    <cfRule type="cellIs" dxfId="302" priority="259" operator="equal">
      <formula>"OPORTUNIDADE"</formula>
    </cfRule>
  </conditionalFormatting>
  <conditionalFormatting sqref="Z12">
    <cfRule type="cellIs" dxfId="301" priority="257" operator="equal">
      <formula>"NÃO"</formula>
    </cfRule>
    <cfRule type="cellIs" dxfId="300" priority="258" operator="equal">
      <formula>"SIM"</formula>
    </cfRule>
  </conditionalFormatting>
  <conditionalFormatting sqref="AZ12">
    <cfRule type="expression" dxfId="299" priority="269">
      <formula>#REF!=1</formula>
    </cfRule>
  </conditionalFormatting>
  <conditionalFormatting sqref="U12 BE12">
    <cfRule type="cellIs" dxfId="298" priority="268" operator="equal">
      <formula>"ERRO"</formula>
    </cfRule>
  </conditionalFormatting>
  <conditionalFormatting sqref="BP12">
    <cfRule type="cellIs" dxfId="297" priority="263" operator="equal">
      <formula>"Produção e Intervalo"</formula>
    </cfRule>
    <cfRule type="cellIs" dxfId="296" priority="264" operator="equal">
      <formula>"Aderente"</formula>
    </cfRule>
    <cfRule type="cellIs" dxfId="295" priority="265" operator="equal">
      <formula>"Intervalo"</formula>
    </cfRule>
    <cfRule type="cellIs" dxfId="294" priority="266" operator="equal">
      <formula>"Produção"</formula>
    </cfRule>
    <cfRule type="cellIs" dxfId="293" priority="267" operator="equal">
      <formula>"ERRO"</formula>
    </cfRule>
  </conditionalFormatting>
  <conditionalFormatting sqref="BQ12:BR12">
    <cfRule type="cellIs" dxfId="292" priority="260" operator="equal">
      <formula>"*"</formula>
    </cfRule>
    <cfRule type="cellIs" dxfId="291" priority="261" operator="greaterThanOrEqual">
      <formula>1</formula>
    </cfRule>
    <cfRule type="cellIs" dxfId="290" priority="262" operator="lessThan">
      <formula>1</formula>
    </cfRule>
  </conditionalFormatting>
  <conditionalFormatting sqref="BH12">
    <cfRule type="iconSet" priority="270">
      <iconSet showValue="0">
        <cfvo type="percent" val="0"/>
        <cfvo type="num" val="1"/>
        <cfvo type="num" val="1" gte="0"/>
      </iconSet>
    </cfRule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89" priority="256" operator="equal">
      <formula>"ERRO"</formula>
    </cfRule>
  </conditionalFormatting>
  <conditionalFormatting sqref="Y12">
    <cfRule type="cellIs" dxfId="288" priority="254" operator="equal">
      <formula>"OPORTUNIDADE"</formula>
    </cfRule>
  </conditionalFormatting>
  <conditionalFormatting sqref="Y12">
    <cfRule type="cellIs" dxfId="287" priority="252" operator="equal">
      <formula>"NÃO"</formula>
    </cfRule>
    <cfRule type="cellIs" dxfId="286" priority="253" operator="equal">
      <formula>"SIM"</formula>
    </cfRule>
  </conditionalFormatting>
  <conditionalFormatting sqref="Z30">
    <cfRule type="cellIs" dxfId="285" priority="237" operator="equal">
      <formula>"OPORTUNIDADE"</formula>
    </cfRule>
  </conditionalFormatting>
  <conditionalFormatting sqref="Z30">
    <cfRule type="cellIs" dxfId="284" priority="235" operator="equal">
      <formula>"NÃO"</formula>
    </cfRule>
    <cfRule type="cellIs" dxfId="283" priority="236" operator="equal">
      <formula>"SIM"</formula>
    </cfRule>
  </conditionalFormatting>
  <conditionalFormatting sqref="AZ30">
    <cfRule type="expression" dxfId="282" priority="247">
      <formula>#REF!=1</formula>
    </cfRule>
  </conditionalFormatting>
  <conditionalFormatting sqref="U30 BE30 AY30">
    <cfRule type="cellIs" dxfId="281" priority="246" operator="equal">
      <formula>"ERRO"</formula>
    </cfRule>
  </conditionalFormatting>
  <conditionalFormatting sqref="BP30">
    <cfRule type="cellIs" dxfId="280" priority="241" operator="equal">
      <formula>"Produção e Intervalo"</formula>
    </cfRule>
    <cfRule type="cellIs" dxfId="279" priority="242" operator="equal">
      <formula>"Aderente"</formula>
    </cfRule>
    <cfRule type="cellIs" dxfId="278" priority="243" operator="equal">
      <formula>"Intervalo"</formula>
    </cfRule>
    <cfRule type="cellIs" dxfId="277" priority="244" operator="equal">
      <formula>"Produção"</formula>
    </cfRule>
    <cfRule type="cellIs" dxfId="276" priority="245" operator="equal">
      <formula>"ERRO"</formula>
    </cfRule>
  </conditionalFormatting>
  <conditionalFormatting sqref="BQ30:BR30">
    <cfRule type="cellIs" dxfId="275" priority="238" operator="equal">
      <formula>"*"</formula>
    </cfRule>
    <cfRule type="cellIs" dxfId="274" priority="239" operator="greaterThanOrEqual">
      <formula>1</formula>
    </cfRule>
    <cfRule type="cellIs" dxfId="273" priority="240" operator="lessThan">
      <formula>1</formula>
    </cfRule>
  </conditionalFormatting>
  <conditionalFormatting sqref="BH30">
    <cfRule type="iconSet" priority="248">
      <iconSet showValue="0">
        <cfvo type="percent" val="0"/>
        <cfvo type="num" val="1"/>
        <cfvo type="num" val="1" gte="0"/>
      </iconSet>
    </cfRule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72" priority="220" operator="equal">
      <formula>"OPORTUNIDADE"</formula>
    </cfRule>
  </conditionalFormatting>
  <conditionalFormatting sqref="Z29">
    <cfRule type="cellIs" dxfId="271" priority="218" operator="equal">
      <formula>"NÃO"</formula>
    </cfRule>
    <cfRule type="cellIs" dxfId="270" priority="219" operator="equal">
      <formula>"SIM"</formula>
    </cfRule>
  </conditionalFormatting>
  <conditionalFormatting sqref="AZ29">
    <cfRule type="expression" dxfId="269" priority="230">
      <formula>#REF!=1</formula>
    </cfRule>
  </conditionalFormatting>
  <conditionalFormatting sqref="U29 BE29 AY29">
    <cfRule type="cellIs" dxfId="268" priority="229" operator="equal">
      <formula>"ERRO"</formula>
    </cfRule>
  </conditionalFormatting>
  <conditionalFormatting sqref="BP29">
    <cfRule type="cellIs" dxfId="267" priority="224" operator="equal">
      <formula>"Produção e Intervalo"</formula>
    </cfRule>
    <cfRule type="cellIs" dxfId="266" priority="225" operator="equal">
      <formula>"Aderente"</formula>
    </cfRule>
    <cfRule type="cellIs" dxfId="265" priority="226" operator="equal">
      <formula>"Intervalo"</formula>
    </cfRule>
    <cfRule type="cellIs" dxfId="264" priority="227" operator="equal">
      <formula>"Produção"</formula>
    </cfRule>
    <cfRule type="cellIs" dxfId="263" priority="228" operator="equal">
      <formula>"ERRO"</formula>
    </cfRule>
  </conditionalFormatting>
  <conditionalFormatting sqref="BQ29:BR29">
    <cfRule type="cellIs" dxfId="262" priority="221" operator="equal">
      <formula>"*"</formula>
    </cfRule>
    <cfRule type="cellIs" dxfId="261" priority="222" operator="greaterThanOrEqual">
      <formula>1</formula>
    </cfRule>
    <cfRule type="cellIs" dxfId="260" priority="223" operator="lessThan">
      <formula>1</formula>
    </cfRule>
  </conditionalFormatting>
  <conditionalFormatting sqref="BH29">
    <cfRule type="iconSet" priority="231">
      <iconSet showValue="0">
        <cfvo type="percent" val="0"/>
        <cfvo type="num" val="1"/>
        <cfvo type="num" val="1" gte="0"/>
      </iconSet>
    </cfRule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59" priority="214" operator="equal">
      <formula>"OPORTUNIDADE"</formula>
    </cfRule>
  </conditionalFormatting>
  <conditionalFormatting sqref="Y29:Y30">
    <cfRule type="cellIs" dxfId="258" priority="212" operator="equal">
      <formula>"NÃO"</formula>
    </cfRule>
    <cfRule type="cellIs" dxfId="257" priority="213" operator="equal">
      <formula>"SIM"</formula>
    </cfRule>
  </conditionalFormatting>
  <conditionalFormatting sqref="Z31">
    <cfRule type="cellIs" dxfId="256" priority="199" operator="equal">
      <formula>"OPORTUNIDADE"</formula>
    </cfRule>
  </conditionalFormatting>
  <conditionalFormatting sqref="Z31">
    <cfRule type="cellIs" dxfId="255" priority="197" operator="equal">
      <formula>"NÃO"</formula>
    </cfRule>
    <cfRule type="cellIs" dxfId="254" priority="198" operator="equal">
      <formula>"SIM"</formula>
    </cfRule>
  </conditionalFormatting>
  <conditionalFormatting sqref="AZ31">
    <cfRule type="expression" dxfId="253" priority="209">
      <formula>#REF!=1</formula>
    </cfRule>
  </conditionalFormatting>
  <conditionalFormatting sqref="AY31 BE31 U31">
    <cfRule type="cellIs" dxfId="252" priority="208" operator="equal">
      <formula>"ERRO"</formula>
    </cfRule>
  </conditionalFormatting>
  <conditionalFormatting sqref="BQ31:BR31">
    <cfRule type="cellIs" dxfId="251" priority="200" operator="equal">
      <formula>"*"</formula>
    </cfRule>
    <cfRule type="cellIs" dxfId="250" priority="201" operator="greaterThanOrEqual">
      <formula>1</formula>
    </cfRule>
    <cfRule type="cellIs" dxfId="249" priority="202" operator="lessThan">
      <formula>1</formula>
    </cfRule>
  </conditionalFormatting>
  <conditionalFormatting sqref="BI31:BJ3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48" priority="189" operator="equal">
      <formula>"OPORTUNIDADE"</formula>
    </cfRule>
  </conditionalFormatting>
  <conditionalFormatting sqref="Y31:Y33">
    <cfRule type="cellIs" dxfId="247" priority="187" operator="equal">
      <formula>"NÃO"</formula>
    </cfRule>
    <cfRule type="cellIs" dxfId="246" priority="188" operator="equal">
      <formula>"SIM"</formula>
    </cfRule>
  </conditionalFormatting>
  <conditionalFormatting sqref="Y15:Z15">
    <cfRule type="cellIs" dxfId="245" priority="170" operator="equal">
      <formula>"OPORTUNIDADE"</formula>
    </cfRule>
  </conditionalFormatting>
  <conditionalFormatting sqref="Y15:Z15">
    <cfRule type="cellIs" dxfId="244" priority="168" operator="equal">
      <formula>"NÃO"</formula>
    </cfRule>
    <cfRule type="cellIs" dxfId="243" priority="169" operator="equal">
      <formula>"SIM"</formula>
    </cfRule>
  </conditionalFormatting>
  <conditionalFormatting sqref="AZ15">
    <cfRule type="expression" dxfId="242" priority="180">
      <formula>#REF!=1</formula>
    </cfRule>
  </conditionalFormatting>
  <conditionalFormatting sqref="U15 BE15 AY15">
    <cfRule type="cellIs" dxfId="241" priority="179" operator="equal">
      <formula>"ERRO"</formula>
    </cfRule>
  </conditionalFormatting>
  <conditionalFormatting sqref="BQ15:BR15">
    <cfRule type="cellIs" dxfId="240" priority="171" operator="equal">
      <formula>"*"</formula>
    </cfRule>
    <cfRule type="cellIs" dxfId="239" priority="172" operator="greaterThanOrEqual">
      <formula>1</formula>
    </cfRule>
    <cfRule type="cellIs" dxfId="238" priority="173" operator="lessThan">
      <formula>1</formula>
    </cfRule>
  </conditionalFormatting>
  <conditionalFormatting sqref="BJ15:BK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85">
      <iconSet showValue="0">
        <cfvo type="percent" val="0"/>
        <cfvo type="num" val="1"/>
        <cfvo type="num" val="1" gte="0"/>
      </iconSet>
    </cfRule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37" priority="149" operator="equal">
      <formula>"OPORTUNIDADE"</formula>
    </cfRule>
  </conditionalFormatting>
  <conditionalFormatting sqref="Z32">
    <cfRule type="cellIs" dxfId="236" priority="147" operator="equal">
      <formula>"NÃO"</formula>
    </cfRule>
    <cfRule type="cellIs" dxfId="235" priority="148" operator="equal">
      <formula>"SIM"</formula>
    </cfRule>
  </conditionalFormatting>
  <conditionalFormatting sqref="AZ32">
    <cfRule type="expression" dxfId="234" priority="159">
      <formula>#REF!=1</formula>
    </cfRule>
  </conditionalFormatting>
  <conditionalFormatting sqref="AY32 BE32 U32">
    <cfRule type="cellIs" dxfId="233" priority="158" operator="equal">
      <formula>"ERRO"</formula>
    </cfRule>
  </conditionalFormatting>
  <conditionalFormatting sqref="BQ32:BR32">
    <cfRule type="cellIs" dxfId="232" priority="150" operator="equal">
      <formula>"*"</formula>
    </cfRule>
    <cfRule type="cellIs" dxfId="231" priority="151" operator="greaterThanOrEqual">
      <formula>1</formula>
    </cfRule>
    <cfRule type="cellIs" dxfId="230" priority="152" operator="lessThan">
      <formula>1</formula>
    </cfRule>
  </conditionalFormatting>
  <conditionalFormatting sqref="BI3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62">
      <iconSet showValue="0">
        <cfvo type="percent" val="0"/>
        <cfvo type="num" val="1"/>
        <cfvo type="num" val="1" gte="0"/>
      </iconSet>
    </cfRule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29" priority="127" operator="equal">
      <formula>"OPORTUNIDADE"</formula>
    </cfRule>
  </conditionalFormatting>
  <conditionalFormatting sqref="Z33">
    <cfRule type="cellIs" dxfId="228" priority="125" operator="equal">
      <formula>"NÃO"</formula>
    </cfRule>
    <cfRule type="cellIs" dxfId="227" priority="126" operator="equal">
      <formula>"SIM"</formula>
    </cfRule>
  </conditionalFormatting>
  <conditionalFormatting sqref="AZ33">
    <cfRule type="expression" dxfId="226" priority="137">
      <formula>#REF!=1</formula>
    </cfRule>
  </conditionalFormatting>
  <conditionalFormatting sqref="AY33 BE33 U33">
    <cfRule type="cellIs" dxfId="225" priority="136" operator="equal">
      <formula>"ERRO"</formula>
    </cfRule>
  </conditionalFormatting>
  <conditionalFormatting sqref="BQ33:BR33">
    <cfRule type="cellIs" dxfId="224" priority="128" operator="equal">
      <formula>"*"</formula>
    </cfRule>
    <cfRule type="cellIs" dxfId="223" priority="129" operator="greaterThanOrEqual">
      <formula>1</formula>
    </cfRule>
    <cfRule type="cellIs" dxfId="222" priority="130" operator="lessThan">
      <formula>1</formula>
    </cfRule>
  </conditionalFormatting>
  <conditionalFormatting sqref="BH33">
    <cfRule type="iconSet" priority="138">
      <iconSet showValue="0">
        <cfvo type="percent" val="0"/>
        <cfvo type="num" val="1"/>
        <cfvo type="num" val="1" gte="0"/>
      </iconSet>
    </cfRule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21" priority="107" operator="equal">
      <formula>"OPORTUNIDADE"</formula>
    </cfRule>
  </conditionalFormatting>
  <conditionalFormatting sqref="Y26:Z26">
    <cfRule type="cellIs" dxfId="220" priority="105" operator="equal">
      <formula>"NÃO"</formula>
    </cfRule>
    <cfRule type="cellIs" dxfId="219" priority="106" operator="equal">
      <formula>"SIM"</formula>
    </cfRule>
  </conditionalFormatting>
  <conditionalFormatting sqref="AZ26">
    <cfRule type="expression" dxfId="218" priority="117">
      <formula>#REF!=1</formula>
    </cfRule>
  </conditionalFormatting>
  <conditionalFormatting sqref="U26 BE26 AY26">
    <cfRule type="cellIs" dxfId="217" priority="116" operator="equal">
      <formula>"ERRO"</formula>
    </cfRule>
  </conditionalFormatting>
  <conditionalFormatting sqref="BQ26">
    <cfRule type="cellIs" dxfId="216" priority="108" operator="equal">
      <formula>"*"</formula>
    </cfRule>
    <cfRule type="cellIs" dxfId="215" priority="109" operator="greaterThanOrEqual">
      <formula>1</formula>
    </cfRule>
    <cfRule type="cellIs" dxfId="214" priority="110" operator="lessThan">
      <formula>1</formula>
    </cfRule>
  </conditionalFormatting>
  <conditionalFormatting sqref="BJ26:BK2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21">
      <iconSet showValue="0">
        <cfvo type="percent" val="0"/>
        <cfvo type="num" val="1"/>
        <cfvo type="num" val="1" gte="0"/>
      </iconSet>
    </cfRule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13" priority="86" operator="equal">
      <formula>"OPORTUNIDADE"</formula>
    </cfRule>
  </conditionalFormatting>
  <conditionalFormatting sqref="Y27:Z27">
    <cfRule type="cellIs" dxfId="212" priority="84" operator="equal">
      <formula>"NÃO"</formula>
    </cfRule>
    <cfRule type="cellIs" dxfId="211" priority="85" operator="equal">
      <formula>"SIM"</formula>
    </cfRule>
  </conditionalFormatting>
  <conditionalFormatting sqref="AZ27">
    <cfRule type="expression" dxfId="210" priority="96">
      <formula>#REF!=1</formula>
    </cfRule>
  </conditionalFormatting>
  <conditionalFormatting sqref="AY27 BE27 U27">
    <cfRule type="cellIs" dxfId="209" priority="95" operator="equal">
      <formula>"ERRO"</formula>
    </cfRule>
  </conditionalFormatting>
  <conditionalFormatting sqref="BQ27:BR27">
    <cfRule type="cellIs" dxfId="208" priority="87" operator="equal">
      <formula>"*"</formula>
    </cfRule>
    <cfRule type="cellIs" dxfId="207" priority="88" operator="greaterThanOrEqual">
      <formula>1</formula>
    </cfRule>
    <cfRule type="cellIs" dxfId="206" priority="89" operator="lessThan">
      <formula>1</formula>
    </cfRule>
  </conditionalFormatting>
  <conditionalFormatting sqref="BJ2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01">
      <iconSet showValue="0">
        <cfvo type="percent" val="0"/>
        <cfvo type="num" val="1"/>
        <cfvo type="num" val="1" gte="0"/>
      </iconSet>
    </cfRule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05" priority="70" operator="equal">
      <formula>"OPORTUNIDADE"</formula>
    </cfRule>
  </conditionalFormatting>
  <conditionalFormatting sqref="Z10">
    <cfRule type="cellIs" dxfId="204" priority="68" operator="equal">
      <formula>"NÃO"</formula>
    </cfRule>
    <cfRule type="cellIs" dxfId="203" priority="69" operator="equal">
      <formula>"SIM"</formula>
    </cfRule>
  </conditionalFormatting>
  <conditionalFormatting sqref="AZ10">
    <cfRule type="expression" dxfId="202" priority="80">
      <formula>#REF!=1</formula>
    </cfRule>
  </conditionalFormatting>
  <conditionalFormatting sqref="U10 BE10">
    <cfRule type="cellIs" dxfId="201" priority="79" operator="equal">
      <formula>"ERRO"</formula>
    </cfRule>
  </conditionalFormatting>
  <conditionalFormatting sqref="BP10">
    <cfRule type="cellIs" dxfId="200" priority="74" operator="equal">
      <formula>"Produção e Intervalo"</formula>
    </cfRule>
    <cfRule type="cellIs" dxfId="199" priority="75" operator="equal">
      <formula>"Aderente"</formula>
    </cfRule>
    <cfRule type="cellIs" dxfId="198" priority="76" operator="equal">
      <formula>"Intervalo"</formula>
    </cfRule>
    <cfRule type="cellIs" dxfId="197" priority="77" operator="equal">
      <formula>"Produção"</formula>
    </cfRule>
    <cfRule type="cellIs" dxfId="196" priority="78" operator="equal">
      <formula>"ERRO"</formula>
    </cfRule>
  </conditionalFormatting>
  <conditionalFormatting sqref="BQ10:BR10">
    <cfRule type="cellIs" dxfId="195" priority="71" operator="equal">
      <formula>"*"</formula>
    </cfRule>
    <cfRule type="cellIs" dxfId="194" priority="72" operator="greaterThanOrEqual">
      <formula>1</formula>
    </cfRule>
    <cfRule type="cellIs" dxfId="193" priority="73" operator="lessThan">
      <formula>1</formula>
    </cfRule>
  </conditionalFormatting>
  <conditionalFormatting sqref="BH10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92" priority="67" operator="equal">
      <formula>"ERRO"</formula>
    </cfRule>
  </conditionalFormatting>
  <conditionalFormatting sqref="Y10">
    <cfRule type="cellIs" dxfId="191" priority="65" operator="equal">
      <formula>"OPORTUNIDADE"</formula>
    </cfRule>
  </conditionalFormatting>
  <conditionalFormatting sqref="Y10">
    <cfRule type="cellIs" dxfId="190" priority="63" operator="equal">
      <formula>"NÃO"</formula>
    </cfRule>
    <cfRule type="cellIs" dxfId="189" priority="64" operator="equal">
      <formula>"SIM"</formula>
    </cfRule>
  </conditionalFormatting>
  <conditionalFormatting sqref="BK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40:Z40">
    <cfRule type="cellIs" dxfId="188" priority="34" operator="equal">
      <formula>"OPORTUNIDADE"</formula>
    </cfRule>
  </conditionalFormatting>
  <conditionalFormatting sqref="Y40:Z40">
    <cfRule type="cellIs" dxfId="187" priority="32" operator="equal">
      <formula>"NÃO"</formula>
    </cfRule>
    <cfRule type="cellIs" dxfId="186" priority="33" operator="equal">
      <formula>"SIM"</formula>
    </cfRule>
  </conditionalFormatting>
  <conditionalFormatting sqref="Y37:Y38">
    <cfRule type="cellIs" dxfId="185" priority="31" operator="equal">
      <formula>"OPORTUNIDADE"</formula>
    </cfRule>
  </conditionalFormatting>
  <conditionalFormatting sqref="Y37:Y38">
    <cfRule type="cellIs" dxfId="184" priority="29" operator="equal">
      <formula>"NÃO"</formula>
    </cfRule>
    <cfRule type="cellIs" dxfId="183" priority="30" operator="equal">
      <formula>"SIM"</formula>
    </cfRule>
  </conditionalFormatting>
  <conditionalFormatting sqref="Z38">
    <cfRule type="cellIs" dxfId="182" priority="28" operator="equal">
      <formula>"OPORTUNIDADE"</formula>
    </cfRule>
  </conditionalFormatting>
  <conditionalFormatting sqref="Z38">
    <cfRule type="cellIs" dxfId="181" priority="26" operator="equal">
      <formula>"NÃO"</formula>
    </cfRule>
    <cfRule type="cellIs" dxfId="180" priority="27" operator="equal">
      <formula>"SIM"</formula>
    </cfRule>
  </conditionalFormatting>
  <conditionalFormatting sqref="Z37">
    <cfRule type="cellIs" dxfId="179" priority="25" operator="equal">
      <formula>"OPORTUNIDADE"</formula>
    </cfRule>
  </conditionalFormatting>
  <conditionalFormatting sqref="Z37">
    <cfRule type="cellIs" dxfId="178" priority="23" operator="equal">
      <formula>"NÃO"</formula>
    </cfRule>
    <cfRule type="cellIs" dxfId="177" priority="24" operator="equal">
      <formula>"SIM"</formula>
    </cfRule>
  </conditionalFormatting>
  <conditionalFormatting sqref="Z39">
    <cfRule type="cellIs" dxfId="176" priority="22" operator="equal">
      <formula>"OPORTUNIDADE"</formula>
    </cfRule>
  </conditionalFormatting>
  <conditionalFormatting sqref="Z39">
    <cfRule type="cellIs" dxfId="175" priority="20" operator="equal">
      <formula>"NÃO"</formula>
    </cfRule>
    <cfRule type="cellIs" dxfId="174" priority="21" operator="equal">
      <formula>"SIM"</formula>
    </cfRule>
  </conditionalFormatting>
  <conditionalFormatting sqref="Y39">
    <cfRule type="cellIs" dxfId="173" priority="19" operator="equal">
      <formula>"OPORTUNIDADE"</formula>
    </cfRule>
  </conditionalFormatting>
  <conditionalFormatting sqref="Y39">
    <cfRule type="cellIs" dxfId="172" priority="17" operator="equal">
      <formula>"NÃO"</formula>
    </cfRule>
    <cfRule type="cellIs" dxfId="171" priority="18" operator="equal">
      <formula>"SIM"</formula>
    </cfRule>
  </conditionalFormatting>
  <conditionalFormatting sqref="Z41">
    <cfRule type="cellIs" dxfId="170" priority="16" operator="equal">
      <formula>"OPORTUNIDADE"</formula>
    </cfRule>
  </conditionalFormatting>
  <conditionalFormatting sqref="Z41">
    <cfRule type="cellIs" dxfId="169" priority="14" operator="equal">
      <formula>"NÃO"</formula>
    </cfRule>
    <cfRule type="cellIs" dxfId="168" priority="15" operator="equal">
      <formula>"SIM"</formula>
    </cfRule>
  </conditionalFormatting>
  <conditionalFormatting sqref="Y41">
    <cfRule type="cellIs" dxfId="167" priority="13" operator="equal">
      <formula>"OPORTUNIDADE"</formula>
    </cfRule>
  </conditionalFormatting>
  <conditionalFormatting sqref="Y41">
    <cfRule type="cellIs" dxfId="166" priority="11" operator="equal">
      <formula>"NÃO"</formula>
    </cfRule>
    <cfRule type="cellIs" dxfId="165" priority="12" operator="equal">
      <formula>"SIM"</formula>
    </cfRule>
  </conditionalFormatting>
  <conditionalFormatting sqref="Z45">
    <cfRule type="cellIs" dxfId="164" priority="10" operator="equal">
      <formula>"OPORTUNIDADE"</formula>
    </cfRule>
  </conditionalFormatting>
  <conditionalFormatting sqref="Z45">
    <cfRule type="cellIs" dxfId="163" priority="8" operator="equal">
      <formula>"NÃO"</formula>
    </cfRule>
    <cfRule type="cellIs" dxfId="162" priority="9" operator="equal">
      <formula>"SIM"</formula>
    </cfRule>
  </conditionalFormatting>
  <conditionalFormatting sqref="Y45">
    <cfRule type="cellIs" dxfId="161" priority="7" operator="equal">
      <formula>"OPORTUNIDADE"</formula>
    </cfRule>
  </conditionalFormatting>
  <conditionalFormatting sqref="Y45">
    <cfRule type="cellIs" dxfId="160" priority="5" operator="equal">
      <formula>"NÃO"</formula>
    </cfRule>
    <cfRule type="cellIs" dxfId="159" priority="6" operator="equal">
      <formula>"SIM"</formula>
    </cfRule>
  </conditionalFormatting>
  <conditionalFormatting sqref="Y47:Z47">
    <cfRule type="cellIs" dxfId="158" priority="4" operator="equal">
      <formula>"OPORTUNIDADE"</formula>
    </cfRule>
  </conditionalFormatting>
  <conditionalFormatting sqref="Y47:Z47">
    <cfRule type="cellIs" dxfId="157" priority="2" operator="equal">
      <formula>"NÃO"</formula>
    </cfRule>
    <cfRule type="cellIs" dxfId="156" priority="3" operator="equal">
      <formula>"SIM"</formula>
    </cfRule>
  </conditionalFormatting>
  <conditionalFormatting sqref="BP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32:BM784 BM27:BM28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34:J36 J40 J48:J49 J54:J414 J42:J44 J46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34:D36 D40 D55:D99 D48:D49 D42:D44 D4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F9 AI64:AJ64 AI65:AI787 F101:F115 F416:F788 F790 F117:F414 AI11 F28 AI28 AI34:AI63 F13:F14 AI13:AI14 AI16:AI25 F16:F25 AI9 F11 F34:F36 F40 F55:F99 F42:F44 F46:F49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Y34:Y36 Y40 Y42:Y46 Y48:Y63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X34:X36 X40 X52:X804 X48:X49 X42:X43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AB34:AB36 AB40 AB52 AB54:AB353 AB48:AB49 AB42:AB43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AC34:AC36 AC40 AC52 AC54:AC353 AC48:AC49 AC42:AC43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4" sqref="B34:T51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1111</v>
      </c>
      <c r="Q1" s="292"/>
      <c r="R1" s="121"/>
      <c r="T1" s="92"/>
      <c r="U1" s="293" t="s">
        <v>1191</v>
      </c>
      <c r="V1" s="293"/>
      <c r="W1" s="293"/>
    </row>
    <row r="2" spans="1:23" s="90" customFormat="1">
      <c r="A2" s="93" t="s">
        <v>1192</v>
      </c>
      <c r="B2" s="93" t="s">
        <v>1193</v>
      </c>
      <c r="C2" s="93" t="s">
        <v>511</v>
      </c>
      <c r="D2" s="94" t="s">
        <v>1063</v>
      </c>
      <c r="E2" s="94" t="s">
        <v>1064</v>
      </c>
      <c r="F2" s="94" t="s">
        <v>1194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1195</v>
      </c>
      <c r="T2" s="97" t="s">
        <v>1066</v>
      </c>
      <c r="U2" s="168">
        <f ca="1">TODAY()-1</f>
        <v>45991</v>
      </c>
      <c r="V2" s="168">
        <f ca="1">U2-1</f>
        <v>45990</v>
      </c>
      <c r="W2" s="168">
        <f ca="1">V2-1</f>
        <v>45989</v>
      </c>
    </row>
    <row r="3" spans="1:23" s="98" customFormat="1" ht="15.75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 t="str">
        <f ca="1">_xlfn.XLOOKUP(G3&amp;$U$2,BS_CONTROLE[CHAVE],BS_CONTROLE[Quantidade_11],"-")</f>
        <v>-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 t="str">
        <f ca="1">_xlfn.XLOOKUP(G4&amp;$U$2,BS_CONTROLE[CHAVE],BS_CONTROLE[Quantidade_11],"-")</f>
        <v>-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 t="str">
        <f ca="1">_xlfn.XLOOKUP(G5&amp;$U$2,BS_CONTROLE[CHAVE],BS_CONTROLE[Quantidade_11],"-")</f>
        <v>-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 t="str">
        <f ca="1">_xlfn.XLOOKUP(G6&amp;$U$2,BS_CONTROLE[CHAVE],BS_CONTROLE[Quantidade_11],"-")</f>
        <v>-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 t="str">
        <f ca="1">_xlfn.XLOOKUP(G7&amp;$U$2,BS_CONTROLE[CHAVE],BS_CONTROLE[Quantidade_11],"-")</f>
        <v>-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 t="str">
        <f ca="1">_xlfn.XLOOKUP(G8&amp;$U$2,BS_CONTROLE[CHAVE],BS_CONTROLE[Quantidade_11],"-")</f>
        <v>-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 t="str">
        <f ca="1">_xlfn.XLOOKUP(G11&amp;$U$2,BS_CONTROLE[CHAVE],BS_CONTROLE[Quantidade_11],"-")</f>
        <v>-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 t="str">
        <f ca="1">_xlfn.XLOOKUP(G12&amp;$U$2,BS_CONTROLE[CHAVE],BS_CONTROLE[Quantidade_11],"-")</f>
        <v>-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 t="str">
        <f ca="1">_xlfn.XLOOKUP(G13&amp;$U$2,BS_CONTROLE[CHAVE],BS_CONTROLE[Quantidade_11],"-")</f>
        <v>-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 t="str">
        <f ca="1">_xlfn.XLOOKUP(G25&amp;$U$2,BS_CONTROLE[CHAVE],BS_CONTROLE[Quantidade_11],"-")</f>
        <v>-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 t="str">
        <f ca="1">_xlfn.XLOOKUP(G26&amp;$U$2,BS_CONTROLE[CHAVE],BS_CONTROLE[Quantidade_11],"-")</f>
        <v>-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 t="str">
        <f ca="1">_xlfn.XLOOKUP(G27&amp;$U$2,BS_CONTROLE[CHAVE],BS_CONTROLE[Quantidade_11],"-")</f>
        <v>-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 t="str">
        <f ca="1">_xlfn.XLOOKUP(G28&amp;$U$2,BS_CONTROLE[CHAVE],BS_CONTROLE[Quantidade_11],"-")</f>
        <v>-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8.3333333333333329E-2</v>
      </c>
      <c r="R29" s="178" t="str">
        <f>IF(SP_NORTE!Q32="","*",CONCATENATE(SP_NORTE!Q32," ",SP_NORTE!R32))</f>
        <v>1000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 t="str">
        <f ca="1">_xlfn.XLOOKUP(G29&amp;$U$2,BS_CONTROLE[CHAVE],BS_CONTROLE[Quantidade_11],"-")</f>
        <v>-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 t="str">
        <f ca="1">_xlfn.XLOOKUP(G30&amp;$U$2,BS_CONTROLE[CHAVE],BS_CONTROLE[Quantidade_11],"-")</f>
        <v>-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*</v>
      </c>
      <c r="B33" s="179" t="str">
        <f>IF(SP_NORTE!X36="","*",SP_NORTE!X36)</f>
        <v>*</v>
      </c>
      <c r="C33" s="179" t="str">
        <f>IF(SP_NORTE!Z36="","*",SP_NORTE!Z36)</f>
        <v>*</v>
      </c>
      <c r="D33" s="169" t="str">
        <f>IF(SP_NORTE!S36="","*",SP_NORTE!S36)</f>
        <v>-</v>
      </c>
      <c r="E33" s="169" t="str">
        <f>IF(SP_NORTE!T36="","*",SP_NORTE!T36)</f>
        <v>-</v>
      </c>
      <c r="F33" s="178" t="str">
        <f>IF(SP_NORTE!B36="","*",SP_NORTE!B36)</f>
        <v>*</v>
      </c>
      <c r="G33" s="178" t="str">
        <f>IF(SP_NORTE!D36="","*",SP_NORTE!D36)</f>
        <v>*</v>
      </c>
      <c r="H33" s="178" t="str">
        <f>IF(SP_NORTE!F36="","*",SP_NORTE!F36)</f>
        <v>*</v>
      </c>
      <c r="I33" s="178" t="str">
        <f>IF(SP_NORTE!H36="","*",SP_NORTE!H36)</f>
        <v>*</v>
      </c>
      <c r="J33" s="178" t="str">
        <f>IF(SP_NORTE!I36="","*",SP_NORTE!I36)</f>
        <v>*</v>
      </c>
      <c r="K33" s="169" t="str">
        <f>IF(SP_NORTE!M36="","*",SP_NORTE!M36)</f>
        <v>-</v>
      </c>
      <c r="L33" s="169" t="str">
        <f>IF(SP_NORTE!N36="","*",SP_NORTE!N36)</f>
        <v>-</v>
      </c>
      <c r="M33" s="170" t="str">
        <f>IF(SP_NORTE!J36="","*",SP_NORTE!J36)</f>
        <v>*</v>
      </c>
      <c r="N33" s="177" t="str">
        <f>IF(SP_NORTE!K36="","*",SP_NORTE!K36)</f>
        <v>*</v>
      </c>
      <c r="O33" s="177" t="str">
        <f>IF(SP_NORTE!L36="","*",SP_NORTE!L36)</f>
        <v>*</v>
      </c>
      <c r="P33" s="176" t="str">
        <f>IF(SP_NORTE!O36="","*",SP_NORTE!O36)</f>
        <v>*</v>
      </c>
      <c r="Q33" s="176" t="str">
        <f>IF(SP_NORTE!P36="","*",SP_NORTE!P36)</f>
        <v>*</v>
      </c>
      <c r="R33" s="178" t="str">
        <f>IF(SP_NORTE!Q36="","*",CONCATENATE(SP_NORTE!Q36," ",SP_NORTE!R36))</f>
        <v>*</v>
      </c>
      <c r="S33" s="178" t="str">
        <f>IF(SP_NORTE!V36="","*",SP_NORTE!V36)</f>
        <v>*</v>
      </c>
      <c r="T33" s="178" t="str">
        <f>IF(SP_NORTE!W36="","*",SP_NORTE!W36)</f>
        <v>*</v>
      </c>
      <c r="U33" s="167" t="str">
        <f ca="1">_xlfn.XLOOKUP(G33&amp;$U$2,BS_CONTROLE[CHAVE],BS_CONTROLE[Quantidade_11],"-")</f>
        <v>-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 hidden="1">
      <c r="A34" s="179" t="str">
        <f>IF(SP_NORTE!Y37="","*",SP_NORTE!Y37)</f>
        <v>*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JOVÂNIO (TP-850)</v>
      </c>
      <c r="H34" s="178" t="str">
        <f>IF(SP_NORTE!F37="","*",SP_NORTE!F37)</f>
        <v>PDM - SOLDA</v>
      </c>
      <c r="I34" s="178" t="str">
        <f>IF(SP_NORTE!H37="","*",SP_NORTE!H37)</f>
        <v>ZJAN</v>
      </c>
      <c r="J34" s="178" t="str">
        <f>IF(SP_NORTE!I37="","*",SP_NORTE!I37)</f>
        <v>-</v>
      </c>
      <c r="K34" s="169" t="str">
        <f>IF(SP_NORTE!M37="","*",SP_NORTE!M37)</f>
        <v>ZJA-N</v>
      </c>
      <c r="L34" s="169" t="str">
        <f>IF(SP_NORTE!N37="","*",SP_NORTE!N37)</f>
        <v>ZJAN</v>
      </c>
      <c r="M34" s="170">
        <f>IF(SP_NORTE!J37="","*",SP_NORTE!J37)</f>
        <v>73</v>
      </c>
      <c r="N34" s="177">
        <f>IF(SP_NORTE!K37="","*",SP_NORTE!K37)</f>
        <v>373.6</v>
      </c>
      <c r="O34" s="177" t="str">
        <f>IF(SP_NORTE!L37="","*",SP_NORTE!L37)</f>
        <v>-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1 Nº DE SOLDA</v>
      </c>
      <c r="S34" s="178" t="str">
        <f>IF(SP_NORTE!V37="","*",SP_NORTE!V37)</f>
        <v>Jovanio</v>
      </c>
      <c r="T34" s="178" t="str">
        <f>IF(SP_NORTE!W37="","*",SP_NORTE!W37)</f>
        <v>Solda - Condicionado à temperatura (ZJA-N)</v>
      </c>
      <c r="U34" s="167" t="str">
        <f ca="1">_xlfn.XLOOKUP(G34&amp;$U$2,BS_CONTROLE[CHAVE],BS_CONTROLE[Quantidade_11],"-")</f>
        <v>-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*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V87</v>
      </c>
      <c r="H35" s="178" t="str">
        <f>IF(SP_NORTE!F38="","*",SP_NORTE!F38)</f>
        <v>MECANIZAÇÃO - SOCADORA</v>
      </c>
      <c r="I35" s="178" t="str">
        <f>IF(SP_NORTE!H38="","*",SP_NORTE!H38)</f>
        <v>ZFN2</v>
      </c>
      <c r="J35" s="178" t="str">
        <f>IF(SP_NORTE!I38="","*",SP_NORTE!I38)</f>
        <v>ZFN2</v>
      </c>
      <c r="K35" s="169" t="str">
        <f>IF(SP_NORTE!M38="","*",SP_NORTE!M38)</f>
        <v>ZGI-ZFN</v>
      </c>
      <c r="L35" s="169" t="str">
        <f>IF(SP_NORTE!N38="","*",SP_NORTE!N38)</f>
        <v>ZGI326</v>
      </c>
      <c r="M35" s="170">
        <f>IF(SP_NORTE!J38="","*",SP_NORTE!J38)</f>
        <v>73</v>
      </c>
      <c r="N35" s="177">
        <f>IF(SP_NORTE!K38="","*",SP_NORTE!K38)</f>
        <v>326</v>
      </c>
      <c r="O35" s="177">
        <f>IF(SP_NORTE!L38="","*",SP_NORTE!L38)</f>
        <v>327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765 M</v>
      </c>
      <c r="S35" s="178" t="str">
        <f>IF(SP_NORTE!V38="","*",SP_NORTE!V38)</f>
        <v>Saulo</v>
      </c>
      <c r="T35" s="178" t="str">
        <f>IF(SP_NORTE!W38="","*",SP_NORTE!W38)</f>
        <v>Socaria mecanizada</v>
      </c>
      <c r="U35" s="167" t="str">
        <f ca="1">_xlfn.XLOOKUP(G35&amp;$U$2,BS_CONTROLE[CHAVE],BS_CONTROLE[Quantidade_11],"-")</f>
        <v>-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*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TMI-ZEB</v>
      </c>
      <c r="F36" s="178">
        <f>IF(SP_NORTE!B39="","*",SP_NORTE!B39)</f>
        <v>45993</v>
      </c>
      <c r="G36" s="178" t="str">
        <f>IF(SP_NORTE!D39="","*",SP_NORTE!D39)</f>
        <v>JULIO (TP-697)</v>
      </c>
      <c r="H36" s="178" t="str">
        <f>IF(SP_NORTE!F39="","*",SP_NORTE!F39)</f>
        <v>PDM - SOLDA</v>
      </c>
      <c r="I36" s="178" t="str">
        <f>IF(SP_NORTE!H39="","*",SP_NORTE!H39)</f>
        <v>ZEBZRZ</v>
      </c>
      <c r="J36" s="178" t="str">
        <f>IF(SP_NORTE!I39="","*",SP_NORTE!I39)</f>
        <v>-</v>
      </c>
      <c r="K36" s="169" t="str">
        <f>IF(SP_NORTE!M39="","*",SP_NORTE!M39)</f>
        <v>ZEB-ZRZ</v>
      </c>
      <c r="L36" s="169" t="str">
        <f>IF(SP_NORTE!N39="","*",SP_NORTE!N39)</f>
        <v>ZEBZRZ</v>
      </c>
      <c r="M36" s="170">
        <f>IF(SP_NORTE!J39="","*",SP_NORTE!J39)</f>
        <v>73</v>
      </c>
      <c r="N36" s="177">
        <f>IF(SP_NORTE!K39="","*",SP_NORTE!K39)</f>
        <v>244.6</v>
      </c>
      <c r="O36" s="177" t="str">
        <f>IF(SP_NORTE!L39="","*",SP_NORTE!L39)</f>
        <v>-</v>
      </c>
      <c r="P36" s="176">
        <f>IF(SP_NORTE!O39="","*",SP_NORTE!O39)</f>
        <v>0.375</v>
      </c>
      <c r="Q36" s="176">
        <f>IF(SP_NORTE!P39="","*",SP_NORTE!P39)</f>
        <v>6.25E-2</v>
      </c>
      <c r="R36" s="178" t="str">
        <f>IF(SP_NORTE!Q39="","*",CONCATENATE(SP_NORTE!Q39," ",SP_NORTE!R39))</f>
        <v>1 Nº DE SOLDA</v>
      </c>
      <c r="S36" s="178" t="str">
        <f>IF(SP_NORTE!V39="","*",SP_NORTE!V39)</f>
        <v>Júlo Barbosa</v>
      </c>
      <c r="T36" s="178" t="str">
        <f>IF(SP_NORTE!W39="","*",SP_NORTE!W39)</f>
        <v>Solda  - Condicionado à temperatura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*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 t="str">
        <f ca="1">_xlfn.XLOOKUP(G37&amp;$U$2,BS_CONTROLE[CHAVE],BS_CONTROLE[Quantidade_11],"-")</f>
        <v>-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*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*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 t="str">
        <f ca="1">_xlfn.XLOOKUP(G38&amp;$U$2,BS_CONTROLE[CHAVE],BS_CONTROLE[Quantidade_11],"-")</f>
        <v>-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*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 t="str">
        <f ca="1">_xlfn.XLOOKUP(G40&amp;$U$2,BS_CONTROLE[CHAVE],BS_CONTROLE[Quantidade_11],"-")</f>
        <v>-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*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 t="str">
        <f ca="1">_xlfn.XLOOKUP(G41&amp;$U$2,BS_CONTROLE[CHAVE],BS_CONTROLE[Quantidade_11],"-")</f>
        <v>-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 hidden="1">
      <c r="A42" s="179" t="str">
        <f>IF(SP_NORTE!Y45="","*",SP_NORTE!Y45)</f>
        <v>*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 t="str">
        <f ca="1">_xlfn.XLOOKUP(G42&amp;$U$2,BS_CONTROLE[CHAVE],BS_CONTROLE[Quantidade_11],"-")</f>
        <v>-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*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*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*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 t="str">
        <f ca="1">_xlfn.XLOOKUP(G46&amp;$U$2,BS_CONTROLE[CHAVE],BS_CONTROLE[Quantidade_11],"-")</f>
        <v>-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*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 t="str">
        <f ca="1">_xlfn.XLOOKUP(G47&amp;$U$2,BS_CONTROLE[CHAVE],BS_CONTROLE[Quantidade_11],"-")</f>
        <v>-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*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 t="str">
        <f ca="1">_xlfn.XLOOKUP(G48&amp;$U$2,BS_CONTROLE[CHAVE],BS_CONTROLE[Quantidade_11],"-")</f>
        <v>-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*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 t="str">
        <f ca="1">_xlfn.XLOOKUP(G49&amp;$U$2,BS_CONTROLE[CHAVE],BS_CONTROLE[Quantidade_11],"-")</f>
        <v>-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*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8.3333333333333329E-2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 t="str">
        <f ca="1">_xlfn.XLOOKUP(G50&amp;$U$2,BS_CONTROLE[CHAVE],BS_CONTROLE[Quantidade_11],"-")</f>
        <v>-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*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SOLDA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1 Nº DE SOLDA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 t="str">
        <f ca="1">_xlfn.XLOOKUP(G51&amp;$U$2,BS_CONTROLE[CHAVE],BS_CONTROLE[Quantidade_11],"-")</f>
        <v>-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1196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dateTimeGrouping="year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1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1197</v>
      </c>
      <c r="D5" s="295"/>
      <c r="E5" s="295"/>
      <c r="F5" s="295"/>
      <c r="G5" s="295"/>
      <c r="H5" s="295"/>
      <c r="I5" s="295"/>
      <c r="J5" s="296"/>
      <c r="K5" s="297" t="s">
        <v>1198</v>
      </c>
      <c r="L5" s="298"/>
      <c r="M5" s="298"/>
      <c r="N5" s="298"/>
      <c r="O5" s="299" t="s">
        <v>1199</v>
      </c>
      <c r="P5" s="300"/>
    </row>
    <row r="6" spans="1:16" s="80" customFormat="1" ht="15" customHeight="1">
      <c r="A6" s="72" t="s">
        <v>1194</v>
      </c>
      <c r="B6" s="81" t="s">
        <v>1193</v>
      </c>
      <c r="C6" s="82" t="s">
        <v>1063</v>
      </c>
      <c r="D6" s="83" t="s">
        <v>1064</v>
      </c>
      <c r="E6" s="82" t="s">
        <v>1200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1201</v>
      </c>
      <c r="M6" s="86" t="s">
        <v>710</v>
      </c>
      <c r="N6" s="87" t="s">
        <v>1058</v>
      </c>
      <c r="O6" s="202" t="s">
        <v>1101</v>
      </c>
      <c r="P6" s="147" t="s">
        <v>1202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8.3333333333333329E-2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 t="str">
        <f>IF(SP_NORTE!B36="","*",SP_NORTE!B36)</f>
        <v>*</v>
      </c>
      <c r="B33" s="89" t="str">
        <f>IF(SP_NORTE!X36="","*",SP_NORTE!X36)</f>
        <v>*</v>
      </c>
      <c r="C33" s="89" t="str">
        <f>IF(SP_NORTE!S36="","*",SP_NORTE!S36)</f>
        <v>-</v>
      </c>
      <c r="D33" s="89" t="str">
        <f>IF(SP_NORTE!T36="","*",SP_NORTE!T36)</f>
        <v>-</v>
      </c>
      <c r="E33" s="89" t="str">
        <f>IF(SP_NORTE!D36="","*",SP_NORTE!D36)</f>
        <v>*</v>
      </c>
      <c r="F33" s="89" t="str">
        <f>IF(SP_NORTE!H36="","*",SP_NORTE!H36)</f>
        <v>*</v>
      </c>
      <c r="G33" s="89" t="str">
        <f>IF(SP_NORTE!M36="","*",SP_NORTE!M36)</f>
        <v>-</v>
      </c>
      <c r="H33" s="127" t="str">
        <f>IF(SP_NORTE!K36="","*",SP_NORTE!K36)</f>
        <v>*</v>
      </c>
      <c r="I33" s="124" t="str">
        <f>IF(SP_NORTE!O36="","*",SP_NORTE!O36)</f>
        <v>*</v>
      </c>
      <c r="J33" s="124" t="str">
        <f>IF(SP_NORTE!P36="","*",SP_NORTE!P36)</f>
        <v>*</v>
      </c>
      <c r="K33" s="89">
        <f>IF(SP_NORTE!AK36="","*",SP_NORTE!AK36)</f>
        <v>0</v>
      </c>
      <c r="L33" s="89" t="str">
        <f>IF(SP_NORTE!AM36="","*",SP_NORTE!AM36)</f>
        <v>-</v>
      </c>
      <c r="M33" s="89">
        <f>IF(SP_NORTE!AP36="","*",SP_NORTE!AP36)</f>
        <v>0</v>
      </c>
      <c r="N33" s="89" t="str">
        <f>IF(SP_NORTE!AM36="","*",SP_NORTE!AM36)</f>
        <v>-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JOVÂNIO (TP-850)</v>
      </c>
      <c r="F34" s="89" t="str">
        <f>IF(SP_NORTE!H37="","*",SP_NORTE!H37)</f>
        <v>ZJAN</v>
      </c>
      <c r="G34" s="89" t="str">
        <f>IF(SP_NORTE!M37="","*",SP_NORTE!M37)</f>
        <v>ZJA-N</v>
      </c>
      <c r="H34" s="127">
        <f>IF(SP_NORTE!K37="","*",SP_NORTE!K37)</f>
        <v>373.6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ZJAN</v>
      </c>
      <c r="L34" s="89" t="str">
        <f>IF(SP_NORTE!AM37="","*",SP_NORTE!AM37)</f>
        <v>ZJA-N</v>
      </c>
      <c r="M34" s="89">
        <f>IF(SP_NORTE!AP37="","*",SP_NORTE!AP37)</f>
        <v>373.6</v>
      </c>
      <c r="N34" s="89" t="str">
        <f>IF(SP_NORTE!AM37="","*",SP_NORTE!AM37)</f>
        <v>ZJA-N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V87</v>
      </c>
      <c r="F35" s="89" t="str">
        <f>IF(SP_NORTE!H38="","*",SP_NORTE!H38)</f>
        <v>ZFN2</v>
      </c>
      <c r="G35" s="89" t="str">
        <f>IF(SP_NORTE!M38="","*",SP_NORTE!M38)</f>
        <v>ZGI-ZFN</v>
      </c>
      <c r="H35" s="127">
        <f>IF(SP_NORTE!K38="","*",SP_NORTE!K38)</f>
        <v>326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ZFN2</v>
      </c>
      <c r="L35" s="89" t="str">
        <f>IF(SP_NORTE!AM38="","*",SP_NORTE!AM38)</f>
        <v>ZGI-ZFN</v>
      </c>
      <c r="M35" s="89">
        <f>IF(SP_NORTE!AP38="","*",SP_NORTE!AP38)</f>
        <v>326</v>
      </c>
      <c r="N35" s="89" t="str">
        <f>IF(SP_NORTE!AM38="","*",SP_NORTE!AM38)</f>
        <v>ZGI-ZFN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TMI-ZEB</v>
      </c>
      <c r="E36" s="89" t="str">
        <f>IF(SP_NORTE!D39="","*",SP_NORTE!D39)</f>
        <v>JULIO (TP-697)</v>
      </c>
      <c r="F36" s="89" t="str">
        <f>IF(SP_NORTE!H39="","*",SP_NORTE!H39)</f>
        <v>ZEBZRZ</v>
      </c>
      <c r="G36" s="89" t="str">
        <f>IF(SP_NORTE!M39="","*",SP_NORTE!M39)</f>
        <v>ZEB-ZRZ</v>
      </c>
      <c r="H36" s="127">
        <f>IF(SP_NORTE!K39="","*",SP_NORTE!K39)</f>
        <v>244.6</v>
      </c>
      <c r="I36" s="124">
        <f>IF(SP_NORTE!O39="","*",SP_NORTE!O39)</f>
        <v>0.375</v>
      </c>
      <c r="J36" s="124">
        <f>IF(SP_NORTE!P39="","*",SP_NORTE!P39)</f>
        <v>6.25E-2</v>
      </c>
      <c r="K36" s="89" t="str">
        <f>IF(SP_NORTE!AK39="","*",SP_NORTE!AK39)</f>
        <v>ZEBZRZ</v>
      </c>
      <c r="L36" s="89" t="str">
        <f>IF(SP_NORTE!AM39="","*",SP_NORTE!AM39)</f>
        <v>ZEB-ZRZ</v>
      </c>
      <c r="M36" s="89">
        <f>IF(SP_NORTE!AP39="","*",SP_NORTE!AP39)</f>
        <v>244.6</v>
      </c>
      <c r="N36" s="89" t="str">
        <f>IF(SP_NORTE!AM39="","*",SP_NORTE!AM39)</f>
        <v>ZEB-ZRZ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ZCV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 t="str">
        <f>IF(SP_NORTE!BH52="","*",SP_NORTE!BH52)</f>
        <v>*</v>
      </c>
      <c r="P49" s="180" t="str">
        <f>IF($A$2=1,IF(SP_NORTE!BJ52="","*",SP_NORTE!BJ52),IF(SP_NORTE!BK52="","*",SP_NORTE!BK52))</f>
        <v>*</v>
      </c>
    </row>
    <row r="50" spans="1:16" ht="27" hidden="1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8.3333333333333329E-2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1203</v>
      </c>
      <c r="C2" s="132" t="s">
        <v>1048</v>
      </c>
      <c r="D2" s="82" t="s">
        <v>1050</v>
      </c>
      <c r="E2" s="82" t="s">
        <v>1204</v>
      </c>
      <c r="F2" s="110" t="s">
        <v>1205</v>
      </c>
      <c r="G2" s="82" t="s">
        <v>1206</v>
      </c>
      <c r="H2" s="82" t="s">
        <v>1207</v>
      </c>
      <c r="I2" s="82" t="s">
        <v>1208</v>
      </c>
      <c r="J2" s="82" t="s">
        <v>1209</v>
      </c>
      <c r="K2" s="84" t="s">
        <v>1210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*</v>
      </c>
      <c r="C29" s="106" t="str">
        <f>IF(SP_NORTE!B36="","*",SP_NORTE!B36)</f>
        <v>*</v>
      </c>
      <c r="D29" s="105" t="str">
        <f>IF(SP_NORTE!D36="","*",SP_NORTE!D36)</f>
        <v>*</v>
      </c>
      <c r="E29" s="105" t="str">
        <f>IF(SP_NORTE!H36="","*",SP_NORTE!H36)</f>
        <v>*</v>
      </c>
      <c r="F29" s="111" t="str">
        <f>IF(SP_NORTE!M36="","*",SP_NORTE!M36)</f>
        <v>-</v>
      </c>
      <c r="G29" s="106" t="str">
        <f>IF(SP_NORTE!I36="","*",SP_NORTE!I36)</f>
        <v>*</v>
      </c>
      <c r="H29" s="106" t="str">
        <f>IF(SP_NORTE!AB36="","*",SP_NORTE!AB36)</f>
        <v>*</v>
      </c>
      <c r="I29" s="106" t="str">
        <f>IF(SP_NORTE!AC36="","*",SP_NORTE!AC36)</f>
        <v>*</v>
      </c>
      <c r="J29" s="107" t="str">
        <f>IF(SP_NORTE!AA36="","*",SP_NORTE!AA36)</f>
        <v>*</v>
      </c>
      <c r="K29" s="108" t="str">
        <f>IF(SP_NORTE!AD36="","*",SP_NORTE!AD36)</f>
        <v>*</v>
      </c>
    </row>
    <row r="30" spans="2:11" s="109" customFormat="1" hidden="1">
      <c r="B30" s="105" t="str">
        <f>IF(SP_NORTE!Y37="","*",SP_NORTE!Y37)</f>
        <v>*</v>
      </c>
      <c r="C30" s="106">
        <f>IF(SP_NORTE!B37="","*",SP_NORTE!B37)</f>
        <v>45993</v>
      </c>
      <c r="D30" s="105" t="str">
        <f>IF(SP_NORTE!D37="","*",SP_NORTE!D37)</f>
        <v>JOVÂNIO (TP-850)</v>
      </c>
      <c r="E30" s="105" t="str">
        <f>IF(SP_NORTE!H37="","*",SP_NORTE!H37)</f>
        <v>ZJAN</v>
      </c>
      <c r="F30" s="111" t="str">
        <f>IF(SP_NORTE!M37="","*",SP_NORTE!M37)</f>
        <v>ZJA-N</v>
      </c>
      <c r="G30" s="106" t="str">
        <f>IF(SP_NORTE!I37="","*",SP_NORTE!I37)</f>
        <v>-</v>
      </c>
      <c r="H30" s="106" t="str">
        <f>IF(SP_NORTE!AB37="","*",SP_NORTE!AB37)</f>
        <v>-</v>
      </c>
      <c r="I30" s="106" t="str">
        <f>IF(SP_NORTE!AC37="","*",SP_NORTE!AC37)</f>
        <v>-</v>
      </c>
      <c r="J30" s="107" t="str">
        <f>IF(SP_NORTE!AA37="","*",SP_NORTE!AA37)</f>
        <v>-</v>
      </c>
      <c r="K30" s="108" t="str">
        <f>IF(SP_NORTE!AD37="","*",SP_NORTE!AD37)</f>
        <v>-</v>
      </c>
    </row>
    <row r="31" spans="2:11" s="109" customFormat="1" hidden="1">
      <c r="B31" s="105" t="str">
        <f>IF(SP_NORTE!Y38="","*",SP_NORTE!Y38)</f>
        <v>*</v>
      </c>
      <c r="C31" s="106">
        <f>IF(SP_NORTE!B38="","*",SP_NORTE!B38)</f>
        <v>45993</v>
      </c>
      <c r="D31" s="105" t="str">
        <f>IF(SP_NORTE!D38="","*",SP_NORTE!D38)</f>
        <v>V87</v>
      </c>
      <c r="E31" s="105" t="str">
        <f>IF(SP_NORTE!H38="","*",SP_NORTE!H38)</f>
        <v>ZFN2</v>
      </c>
      <c r="F31" s="111" t="str">
        <f>IF(SP_NORTE!M38="","*",SP_NORTE!M38)</f>
        <v>ZGI-ZFN</v>
      </c>
      <c r="G31" s="106" t="str">
        <f>IF(SP_NORTE!I38="","*",SP_NORTE!I38)</f>
        <v>ZFN2</v>
      </c>
      <c r="H31" s="106" t="str">
        <f>IF(SP_NORTE!AB38="","*",SP_NORTE!AB38)</f>
        <v>FIXO</v>
      </c>
      <c r="I31" s="106" t="str">
        <f>IF(SP_NORTE!AC38="","*",SP_NORTE!AC38)</f>
        <v>-</v>
      </c>
      <c r="J31" s="107">
        <f>IF(SP_NORTE!AA38="","*",SP_NORTE!AA38)</f>
        <v>1</v>
      </c>
      <c r="K31" s="108">
        <f>IF(SP_NORTE!AD38="","*",SP_NORTE!AD38)</f>
        <v>0.29166666666666669</v>
      </c>
    </row>
    <row r="32" spans="2:11" s="109" customFormat="1" hidden="1">
      <c r="B32" s="105" t="str">
        <f>IF(SP_NORTE!Y39="","*",SP_NORTE!Y39)</f>
        <v>*</v>
      </c>
      <c r="C32" s="106">
        <f>IF(SP_NORTE!B39="","*",SP_NORTE!B39)</f>
        <v>45993</v>
      </c>
      <c r="D32" s="105" t="str">
        <f>IF(SP_NORTE!D39="","*",SP_NORTE!D39)</f>
        <v>JULIO (TP-697)</v>
      </c>
      <c r="E32" s="105" t="str">
        <f>IF(SP_NORTE!H39="","*",SP_NORTE!H39)</f>
        <v>ZEBZRZ</v>
      </c>
      <c r="F32" s="111" t="str">
        <f>IF(SP_NORTE!M39="","*",SP_NORTE!M39)</f>
        <v>ZEB-ZRZ</v>
      </c>
      <c r="G32" s="106" t="str">
        <f>IF(SP_NORTE!I39="","*",SP_NORTE!I39)</f>
        <v>-</v>
      </c>
      <c r="H32" s="106" t="str">
        <f>IF(SP_NORTE!AB39="","*",SP_NORTE!AB39)</f>
        <v>-</v>
      </c>
      <c r="I32" s="106" t="str">
        <f>IF(SP_NORTE!AC39="","*",SP_NORTE!AC39)</f>
        <v>-</v>
      </c>
      <c r="J32" s="107" t="str">
        <f>IF(SP_NORTE!AA39="","*",SP_NORTE!AA39)</f>
        <v>-</v>
      </c>
      <c r="K32" s="108" t="str">
        <f>IF(SP_NORTE!AD39="","*",SP_NORTE!AD39)</f>
        <v>-</v>
      </c>
    </row>
    <row r="33" spans="2:11" s="109" customFormat="1" hidden="1">
      <c r="B33" s="105" t="str">
        <f>IF(SP_NORTE!Y40="","*",SP_NORTE!Y40)</f>
        <v>*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*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-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*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*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*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*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*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*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*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*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*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*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*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2025-12-01T19:40:07Z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