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23" documentId="120_S{118792C3-22EF-5104-A093-F22BFE3913F3}" xr6:coauthVersionLast="47" xr6:coauthVersionMax="47" xr10:uidLastSave="{229902C9-DF8C-47EB-9CE2-2112D1661575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27" i="1" l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H419" i="1" a="1"/>
  <c r="H419" i="1" s="1"/>
  <c r="I416" i="11" s="1"/>
  <c r="H416" i="1" a="1"/>
  <c r="H416" i="1" s="1"/>
  <c r="I413" i="11" s="1"/>
  <c r="H415" i="1" a="1"/>
  <c r="H415" i="1" s="1"/>
  <c r="I412" i="11" s="1"/>
  <c r="H412" i="1" a="1"/>
  <c r="H412" i="1" s="1"/>
  <c r="I409" i="11" s="1"/>
  <c r="C409" i="1"/>
  <c r="R409" i="1"/>
  <c r="R406" i="11" s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13" i="1"/>
  <c r="BS413" i="1"/>
  <c r="BF413" i="1"/>
  <c r="BB413" i="1"/>
  <c r="AY413" i="1"/>
  <c r="BR413" i="1" s="1"/>
  <c r="BQ413" i="1" s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10" i="11" s="1"/>
  <c r="S413" i="1" a="1"/>
  <c r="S413" i="1"/>
  <c r="D410" i="11" s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K407" i="11" s="1"/>
  <c r="N410" i="1" a="1"/>
  <c r="N410" i="1"/>
  <c r="L407" i="11" s="1"/>
  <c r="R410" i="1"/>
  <c r="R407" i="11" s="1"/>
  <c r="S410" i="1" a="1"/>
  <c r="S410" i="1"/>
  <c r="D407" i="11" s="1"/>
  <c r="T410" i="1" a="1"/>
  <c r="T410" i="1"/>
  <c r="E407" i="11" s="1"/>
  <c r="U410" i="1" a="1"/>
  <c r="U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N412" i="1" a="1"/>
  <c r="N412" i="1" s="1"/>
  <c r="L409" i="11" s="1"/>
  <c r="M412" i="1" a="1"/>
  <c r="M412" i="1" s="1"/>
  <c r="K409" i="11" s="1"/>
  <c r="N409" i="1" a="1"/>
  <c r="N409" i="1" s="1"/>
  <c r="L406" i="11" s="1"/>
  <c r="M409" i="1" a="1"/>
  <c r="M409" i="1" s="1"/>
  <c r="K406" i="11" s="1"/>
  <c r="N419" i="1" a="1"/>
  <c r="N419" i="1" s="1"/>
  <c r="L416" i="11" s="1"/>
  <c r="M419" i="1" a="1"/>
  <c r="M419" i="1" s="1"/>
  <c r="K416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R384" i="11" s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R397" i="11" s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R390" i="11" s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R391" i="11" s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R385" i="11" s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R396" i="11" s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R344" i="11" s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R333" i="11" s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R334" i="11" s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R335" i="11" s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R330" i="11" s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R325" i="11" s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R278" i="11" s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R283" i="11" s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2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E191" i="1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2" i="1" a="1"/>
  <c r="T412" i="1" s="1"/>
  <c r="E409" i="11" s="1"/>
  <c r="T411" i="1" a="1"/>
  <c r="T411" i="1" s="1"/>
  <c r="E408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9" i="11" s="1"/>
  <c r="S194" i="1" a="1"/>
  <c r="S194" i="1" s="1"/>
  <c r="D191" i="1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2" i="1" a="1"/>
  <c r="S412" i="1" s="1"/>
  <c r="D409" i="11" s="1"/>
  <c r="S411" i="1" a="1"/>
  <c r="S411" i="1" s="1"/>
  <c r="D408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R412" i="1"/>
  <c r="R409" i="11" s="1"/>
  <c r="BB412" i="1"/>
  <c r="AK412" i="1"/>
  <c r="K411" i="10" s="1"/>
  <c r="AL412" i="1"/>
  <c r="AP412" i="1"/>
  <c r="M411" i="10" s="1"/>
  <c r="BR412" i="1"/>
  <c r="BS412" i="1"/>
  <c r="C414" i="1"/>
  <c r="R414" i="1"/>
  <c r="R411" i="11" s="1"/>
  <c r="BB414" i="1"/>
  <c r="AK414" i="1"/>
  <c r="K412" i="10" s="1"/>
  <c r="AL414" i="1"/>
  <c r="AP414" i="1"/>
  <c r="M412" i="10" s="1"/>
  <c r="BR414" i="1"/>
  <c r="BS414" i="1"/>
  <c r="C415" i="1"/>
  <c r="M415" i="1" a="1"/>
  <c r="M415" i="1" s="1"/>
  <c r="K412" i="11" s="1"/>
  <c r="N415" i="1" a="1"/>
  <c r="N415" i="1" s="1"/>
  <c r="L412" i="11" s="1"/>
  <c r="R415" i="1"/>
  <c r="R412" i="11" s="1"/>
  <c r="BB415" i="1"/>
  <c r="AK415" i="1"/>
  <c r="K413" i="10" s="1"/>
  <c r="AL415" i="1"/>
  <c r="AP415" i="1"/>
  <c r="M413" i="10" s="1"/>
  <c r="BR415" i="1"/>
  <c r="BS415" i="1"/>
  <c r="C416" i="1"/>
  <c r="M416" i="1" a="1"/>
  <c r="M416" i="1" s="1"/>
  <c r="K413" i="11" s="1"/>
  <c r="N416" i="1" a="1"/>
  <c r="N416" i="1" s="1"/>
  <c r="L413" i="11" s="1"/>
  <c r="R416" i="1"/>
  <c r="R413" i="11" s="1"/>
  <c r="BB416" i="1"/>
  <c r="AK416" i="1"/>
  <c r="K414" i="10" s="1"/>
  <c r="AL416" i="1"/>
  <c r="AP416" i="1"/>
  <c r="M41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6" i="10" s="1"/>
  <c r="AL418" i="1"/>
  <c r="AP418" i="1"/>
  <c r="M416" i="10" s="1"/>
  <c r="BR418" i="1"/>
  <c r="BS418" i="1"/>
  <c r="C419" i="1"/>
  <c r="R419" i="1"/>
  <c r="R416" i="11" s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9" i="10" s="1"/>
  <c r="AL421" i="1"/>
  <c r="AP421" i="1"/>
  <c r="M419" i="10" s="1"/>
  <c r="BR421" i="1"/>
  <c r="BS421" i="1"/>
  <c r="C422" i="1"/>
  <c r="R422" i="1"/>
  <c r="R419" i="11" s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3" i="10" s="1"/>
  <c r="AL425" i="1"/>
  <c r="AP425" i="1"/>
  <c r="M423" i="10" s="1"/>
  <c r="BR425" i="1"/>
  <c r="BS425" i="1"/>
  <c r="C426" i="1"/>
  <c r="R426" i="1"/>
  <c r="R423" i="11" s="1"/>
  <c r="BB426" i="1"/>
  <c r="AK426" i="1"/>
  <c r="K424" i="10" s="1"/>
  <c r="AL426" i="1"/>
  <c r="AP426" i="1"/>
  <c r="M424" i="10" s="1"/>
  <c r="BR426" i="1"/>
  <c r="BS426" i="1"/>
  <c r="A427" i="1"/>
  <c r="C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M409" i="1"/>
  <c r="AN409" i="1"/>
  <c r="BQ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410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22" i="1"/>
  <c r="BQ419" i="1"/>
  <c r="BQ416" i="1"/>
  <c r="BQ412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26" i="1"/>
  <c r="BQ41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<sst xmlns="http://schemas.openxmlformats.org/spreadsheetml/2006/main" count="12166" uniqueCount="1978">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</sst>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/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zoomScaleNormal="100" workbookViewId="0">
      <pane xSplit="6" topLeftCell="W1" activePane="topRight" state="frozen"/>
      <selection pane="topRight" activeCell="Y414" sqref="Y414:Y4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 t="e">
        <f>IF(#REF!="","*",IFERROR(IF(ISODD(COUNT(AS409:AX409)),"ERRO",SUM((AT409-AS409),(AV409-AU409),(AX409-AW409))),"ERRO"))</f>
        <v>#REF!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e">
        <f>IF(AND(BR409&lt;1,BS409&lt;1),"Produção e Intervalo",IF(BR409&lt;1,"Intervalo",IF(BS409&lt;1,"Produção","Aderente")))</f>
        <v>#REF!</v>
      </c>
      <c r="BR409" s="22" t="e">
        <f>IF(OR(B409="",#REF!=""),"*",AY409/#REF!)</f>
        <v>#REF!</v>
      </c>
      <c r="BS409" s="22" t="e">
        <f>IF(OR(B409="",#REF!=""),"*",BA409/#REF!)</f>
        <v>#REF!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/>
    </row>
    <row r="411" spans="1:72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8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cm="1">
        <f t="array" ref="H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>
        <f>BS_CONTROLE[[#This Row],[Local - Partida]]</f>
        <v>199203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/>
    </row>
    <row r="414" spans="1:72">
      <c r="A414" s="148" t="str">
        <f t="shared" si="8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1957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>
      <c r="A415" s="148" t="str">
        <f t="shared" si="8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825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1869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>IF(D415="","*",IFERROR(IF(ISODD(COUNT(AS415:AX415)),"ERRO",SUM((AT415-AS415),(AV415-AU415),(AX415-AW415))),"ERRO"))</f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Produção e Intervalo</v>
      </c>
      <c r="BR415" s="22">
        <f>IF(OR(B415="",F415=""),"*",AY415/P415)</f>
        <v>0</v>
      </c>
      <c r="BS415" s="22">
        <f>IF(OR(B415="",F415=""),"*",BA415/Q415)</f>
        <v>0</v>
      </c>
      <c r="BT415" s="8" t="str">
        <f>IF(BN415="","",SUBSTITUTE(BM415," ","")&amp;SUBSTITUTE(BN415," ",""))</f>
        <v/>
      </c>
    </row>
    <row r="416" spans="1:72">
      <c r="A416" s="148" t="str">
        <f t="shared" si="8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825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1869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SOLDA</v>
      </c>
      <c r="AJ416" s="10" t="str">
        <f>IF(BS_CONTROLE[[#This Row],[Atividade]]=0, "-", BS_CONTROLE[[#This Row],[Atividade]])</f>
        <v>MODERNIZAÇÃO - SOLDA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142" t="str" cm="1">
        <f t="array" ref="H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K14K18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Produção e Intervalo</v>
      </c>
      <c r="BR426" s="22">
        <f>IF(OR(B426="",F426=""),"*",AY426/P426)</f>
        <v>0</v>
      </c>
      <c r="BS426" s="22">
        <f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>IF(D427="","*",IFERROR(IF(ISODD(COUNT(AS427:AX427)),"ERRO",SUM((AT427-AS427),(AV427-AU427),(AX427-AW427))),"ERRO"))</f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Produção e Intervalo</v>
      </c>
      <c r="BR427" s="22">
        <f>IF(OR(B427="",F427=""),"*",AY427/P427)</f>
        <v>0</v>
      </c>
      <c r="BS427" s="22">
        <f>IF(OR(B427="",F427=""),"*",BA427/Q427)</f>
        <v>0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F412:F783 F785 F113:F410 AI61:AI782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T3003" sqref="T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>
        <f ca="1">_xlfn.XLOOKUP(G407&amp;$W$2,BS_CONTROLE[CHAVE],BS_CONTROLE[Quantidade_11],"-")</f>
        <v>0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>
        <f>IF(SP_NORTE!H412="","*",SP_NORTE!H412)</f>
        <v>199203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SOLDA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Nº DE SOLDA</v>
      </c>
      <c r="S412" s="183" t="str">
        <f>IF(SP_NORTE!V415="","*",SP_NORTE!V415)</f>
        <v xml:space="preserve">Luiz / Guilherme </v>
      </c>
      <c r="T412" s="183" t="str">
        <f>IF(SP_NORTE!W415="","*",SP_NORTE!W415)</f>
        <v>Solda - Condicionada à temperatura</v>
      </c>
      <c r="U412" s="172">
        <f ca="1">_xlfn.XLOOKUP(G412&amp;$U$2,BS_CONTROLE[CHAVE],BS_CONTROLE[Quantidade_11],"-")</f>
        <v>0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SOLDA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 xml:space="preserve">Luiz / Guilherme 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K14K18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>
        <f ca="1">_xlfn.XLOOKUP(G416&amp;$W$2,BS_CONTROLE[CHAVE],BS_CONTROLE[Quantidade_11],"-")</f>
        <v>0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0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1</v>
      </c>
    </row>
    <row r="424" spans="1:23" s="100" customFormat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t="22.5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>
        <f>IF(SP_NORTE!H412="","*",SP_NORTE!H412)</f>
        <v>199203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>
        <f>IF(SP_NORTE!AK412="","*",SP_NORTE!AK412)</f>
        <v>199203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K14K18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K14K18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abSelected="1" workbookViewId="0">
      <selection activeCell="B2" sqref="B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>
        <f>IF(SP_NORTE!H412="","*",SP_NORTE!H412)</f>
        <v>199203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K14K18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2025-10-28T19:58:45Z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