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68" documentId="120_S{118792C3-22EF-5104-A093-F22BFE3913F3}" xr6:coauthVersionLast="47" xr6:coauthVersionMax="47" xr10:uidLastSave="{BC7BCFDA-E561-40D8-8180-E958FCD3B6A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5" i="1" l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<sst xmlns="http://schemas.openxmlformats.org/spreadsheetml/2006/main" count="5428" uniqueCount="1365">
  <si>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</si>
  <si>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</si>
  <si>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</si>
  <si>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</si>
  <si>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</si>
  <si>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</si>
  <si>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</si>
  <si>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</si>
  <si>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</si>
  <si>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</si>
  <si>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</si>
  <si>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</si>
  <si>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</si>
  <si>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</si>
  <si>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</si>
  <si>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</si>
  <si>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</si>
  <si>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</si>
  <si>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</si>
  <si>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</si>
  <si>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</si>
  <si>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</si>
  <si>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</si>
  <si>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</si>
  <si>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</si>
  <si>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</si>
  <si>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</si>
  <si>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</si>
  <si>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</si>
  <si>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</si>
  <si>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</si>
  <si>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</si>
  <si>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</si>
  <si>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</si>
  <si>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</si>
  <si>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</si>
  <si>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</si>
  <si>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</si>
  <si>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</si>
  <si>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</si>
  <si>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</si>
  <si>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</si>
  <si>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</si>
  <si>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</si>
  <si>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</si>
  <si>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</si>
  <si>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</si>
  <si>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</si>
  <si>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</si>
  <si>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</si>
  <si>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</si>
  <si>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</si>
  <si>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</si>
  <si>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</si>
  <si>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</si>
  <si>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</si>
  <si>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</si>
  <si>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</si>
  <si>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</si>
  <si>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</si>
  <si>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</si>
  <si>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</si>
  <si>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</si>
  <si>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</si>
  <si>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</si>
  <si>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</si>
  <si>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</si>
  <si>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</si>
  <si>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</si>
  <si>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</si>
  <si>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</si>
  <si>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</si>
  <si>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</si>
  <si>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</si>
  <si>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</si>
  <si>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</si>
  <si>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</si>
  <si>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</si>
  <si>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</si>
  <si>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</si>
  <si>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</si>
  <si>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</si>
  <si>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</si>
  <si>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</si>
  <si>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</si>
  <si>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</si>
  <si>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</si>
  <si>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</si>
  <si>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</si>
  <si>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</si>
  <si>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</si>
  <si>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</si>
  <si>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</si>
  <si>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</si>
  <si>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</si>
  <si>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</si>
  <si>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</si>
  <si>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</si>
  <si>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</si>
  <si>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</si>
  <si>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</si>
  <si>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</si>
  <si>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</si>
  <si>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</si>
  <si>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</si>
  <si>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</si>
  <si>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</si>
  <si>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</si>
  <si>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</si>
  <si>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</si>
  <si>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</si>
  <si>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</si>
  <si>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</si>
  <si>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</si>
  <si>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</si>
  <si>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</si>
  <si>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</si>
  <si>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</si>
  <si>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</si>
  <si>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</si>
  <si>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</si>
  <si>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</si>
  <si>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</si>
  <si>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</si>
  <si>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</si>
  <si>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</si>
  <si>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</si>
  <si>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</si>
  <si>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</si>
  <si>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</si>
  <si>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</si>
  <si>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</si>
  <si>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</si>
  <si>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</si>
  <si>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</si>
  <si>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</si>
  <si>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</si>
  <si>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</si>
  <si>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</si>
  <si>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</si>
  <si>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</si>
  <si>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</si>
  <si>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</si>
  <si>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</si>
  <si>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</si>
  <si>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</si>
  <si>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</si>
  <si>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</si>
  <si>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</si>
  <si>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</si>
  <si>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</si>
  <si>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</si>
  <si>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</si>
  <si>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</si>
  <si>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</si>
  <si>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</si>
  <si>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</si>
  <si>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</si>
  <si>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</si>
  <si>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</si>
  <si>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</si>
  <si>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</si>
  <si>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</si>
  <si>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</si>
  <si>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</si>
  <si>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</si>
  <si>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</si>
  <si>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</si>
  <si>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</si>
  <si>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</si>
  <si>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</si>
  <si>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</si>
  <si>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</si>
  <si>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</si>
  <si>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</si>
  <si>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</si>
  <si>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</si>
  <si>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</si>
  <si>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</si>
  <si>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</si>
  <si>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</si>
  <si>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</si>
  <si>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</si>
  <si>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</si>
  <si>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</si>
  <si>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</si>
  <si>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</si>
  <si>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</si>
  <si>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</si>
  <si>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</si>
  <si>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</si>
  <si>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</si>
  <si>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</si>
  <si>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</si>
  <si>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</si>
  <si>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</si>
  <si>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</si>
  <si>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</si>
  <si>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</si>
  <si>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</si>
  <si>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</si>
  <si>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</si>
  <si>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</si>
  <si>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</si>
  <si>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</si>
  <si>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</si>
  <si>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</si>
  <si>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</si>
  <si>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</si>
  <si>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</si>
  <si>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</si>
  <si>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</si>
  <si>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</si>
  <si>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</si>
  <si>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</si>
  <si>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</si>
  <si>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</si>
  <si>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</si>
  <si>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</si>
  <si>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</si>
  <si>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</si>
  <si>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</si>
  <si>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</si>
  <si>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</si>
  <si>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</si>
  <si>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</si>
  <si>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</si>
  <si>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</si>
  <si>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</si>
  <si>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</si>
  <si>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</si>
  <si>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</si>
  <si>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</si>
  <si>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</si>
  <si>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</si>
  <si>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</si>
  <si>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</si>
  <si>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</si>
  <si>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</si>
  <si>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</si>
  <si>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</si>
  <si>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</si>
  <si>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</si>
  <si>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</si>
  <si>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</si>
  <si>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</si>
  <si>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</si>
  <si>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</si>
  <si>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</si>
  <si>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</si>
  <si>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</si>
  <si>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</si>
  <si>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</si>
  <si>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</si>
  <si>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</si>
  <si>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</si>
  <si>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</si>
  <si>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</si>
  <si>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</si>
  <si>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</si>
  <si>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</si>
  <si>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</si>
  <si>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</si>
  <si>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</si>
  <si>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</si>
  <si>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</si>
  <si>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</si>
  <si>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</si>
  <si>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</si>
  <si>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</si>
  <si>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</si>
  <si>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</si>
  <si>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</si>
  <si>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</si>
  <si>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</si>
  <si>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</si>
  <si>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</si>
  <si>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</si>
  <si>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</si>
  <si>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</si>
  <si>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</si>
  <si>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</si>
  <si>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</si>
  <si>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</si>
  <si>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</si>
  <si>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</si>
  <si>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</si>
  <si>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</si>
  <si>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</si>
  <si>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</si>
  <si>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</si>
  <si>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</si>
  <si>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</si>
  <si>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</si>
  <si>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</si>
  <si>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</si>
  <si>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</si>
  <si>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</si>
  <si>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</si>
  <si>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</si>
  <si>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</si>
  <si>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</si>
  <si>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</si>
  <si>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</si>
  <si>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</si>
  <si>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</si>
  <si>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</si>
  <si>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</si>
  <si>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</si>
  <si>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</si>
  <si>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</si>
  <si>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</si>
  <si>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</si>
  <si>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</si>
  <si>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</si>
  <si>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</si>
  <si>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</si>
  <si>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</si>
  <si>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</si>
  <si>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</si>
  <si>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</si>
  <si>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</si>
  <si>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</si>
  <si>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</si>
  <si>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</si>
  <si>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</si>
  <si>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</si>
  <si>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</si>
  <si>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</si>
  <si>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</si>
  <si>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</si>
  <si>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</si>
  <si>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</si>
  <si>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</si>
  <si>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</si>
  <si>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</si>
  <si>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</si>
  <si>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</si>
  <si>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</si>
  <si>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</si>
  <si>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</si>
  <si>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</si>
  <si>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</si>
  <si>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</si>
  <si>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</si>
  <si>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</si>
  <si>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</si>
  <si>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</si>
  <si>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</si>
  <si>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</si>
  <si>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</si>
  <si>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</si>
  <si>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</si>
  <si>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</si>
  <si>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</si>
  <si>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</si>
  <si>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</si>
  <si>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</si>
  <si>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</si>
  <si>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</si>
  <si>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</si>
  <si>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</si>
  <si>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</si>
  <si>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</si>
  <si>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</si>
  <si>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</si>
  <si>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</si>
  <si>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</si>
  <si>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</si>
  <si>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</si>
  <si>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</si>
  <si>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</si>
  <si>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</si>
  <si>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</si>
  <si>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</si>
  <si>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</si>
  <si>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</si>
  <si>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</si>
  <si>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</si>
  <si>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</si>
  <si>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</si>
  <si>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</si>
  <si>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</si>
  <si>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</si>
  <si>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</si>
  <si>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</si>
  <si>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</si>
  <si>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</si>
  <si>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</si>
  <si>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</si>
  <si>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</si>
  <si>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</si>
  <si>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</si>
  <si>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</si>
  <si>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</si>
  <si>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</si>
  <si>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</si>
  <si>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</si>
  <si>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</si>
  <si>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</si>
  <si>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</si>
  <si>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</si>
  <si>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</si>
  <si>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</si>
  <si>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</si>
  <si>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</si>
  <si>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</si>
  <si>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</si>
  <si>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</si>
  <si>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</si>
  <si>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</si>
  <si>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</si>
  <si>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</si>
  <si>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</si>
  <si>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</si>
  <si>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</si>
  <si>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</si>
  <si>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</si>
  <si>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</si>
  <si>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</si>
  <si>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</si>
  <si>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</si>
  <si>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</si>
  <si>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</si>
  <si>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</si>
  <si>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</si>
  <si>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</si>
  <si>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</si>
  <si>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</si>
  <si>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</si>
  <si>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</si>
  <si>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</si>
  <si>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</si>
  <si>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</si>
  <si>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</si>
  <si>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</si>
  <si>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</si>
  <si>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</si>
  <si>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</si>
  <si>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</si>
  <si>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</si>
  <si>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</si>
  <si>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</si>
  <si>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</si>
  <si>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</si>
  <si>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</si>
  <si>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</si>
  <si>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</si>
  <si>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</si>
  <si>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</si>
  <si>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</si>
  <si>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</si>
  <si>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</si>
  <si>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</si>
  <si>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</si>
  <si>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</si>
  <si>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</si>
  <si>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</si>
  <si>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</si>
  <si>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</si>
  <si>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</si>
  <si>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</si>
  <si>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</si>
  <si>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</si>
  <si>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</si>
  <si>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</si>
  <si>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</si>
  <si>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</si>
  <si>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</si>
  <si>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</si>
  <si>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</si>
  <si>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</si>
  <si>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</si>
  <si>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</si>
  <si>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</si>
  <si>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</si>
  <si>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</si>
  <si>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</si>
  <si>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</si>
  <si>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</si>
  <si>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</si>
  <si>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</si>
  <si>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</si>
  <si>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</si>
  <si>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</si>
  <si>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</si>
  <si>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</si>
  <si>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</si>
  <si>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</si>
  <si>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</si>
  <si>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</si>
  <si>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</si>
  <si>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</si>
  <si>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</si>
  <si>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</si>
  <si>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</si>
  <si>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</si>
  <si>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</si>
  <si>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</si>
  <si>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</si>
  <si>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</si>
  <si>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</si>
  <si>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</si>
  <si>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</si>
  <si>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</si>
  <si>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</si>
  <si>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</si>
  <si>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</si>
  <si>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</si>
  <si>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</si>
  <si>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</si>
  <si>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</si>
  <si>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</si>
  <si>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</si>
  <si>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</si>
  <si>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</si>
  <si>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</si>
  <si>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</si>
  <si>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</si>
  <si>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</si>
  <si>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</si>
  <si>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</si>
  <si>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</si>
  <si>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</si>
  <si>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</si>
  <si>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</si>
  <si>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</si>
  <si>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</si>
  <si>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</si>
  <si>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</si>
  <si>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</si>
  <si>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</si>
  <si>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</si>
  <si>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</si>
  <si>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</si>
  <si>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</si>
  <si>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</si>
  <si>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</si>
  <si>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</si>
  <si>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</si>
  <si>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</si>
  <si>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</si>
  <si>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</si>
  <si>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</si>
  <si>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</si>
  <si>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</si>
  <si>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</si>
  <si>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</si>
  <si>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</si>
  <si>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</si>
  <si>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</si>
  <si>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</si>
  <si>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</si>
  <si>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</si>
  <si>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</si>
  <si>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</si>
  <si>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</si>
  <si>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</si>
  <si>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</si>
  <si>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</si>
  <si>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</si>
  <si>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</si>
  <si>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</si>
  <si>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</si>
  <si>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</si>
  <si>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</si>
  <si>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</si>
  <si>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</si>
  <si>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</si>
  <si>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</si>
  <si>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</si>
  <si>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</si>
  <si>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</si>
  <si>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</si>
  <si>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</si>
  <si>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</si>
  <si>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</si>
  <si>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</si>
  <si>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</si>
  <si>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</si>
  <si>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</si>
  <si>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</si>
  <si>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</si>
  <si>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</si>
  <si>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</si>
  <si>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</si>
  <si>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</si>
  <si>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</si>
  <si>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</si>
  <si>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</si>
  <si>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</si>
  <si>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</si>
  <si>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</si>
  <si>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</si>
  <si>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</si>
  <si>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</si>
  <si>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</si>
  <si>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</si>
  <si>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</si>
  <si>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</si>
  <si>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</si>
  <si>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</si>
  <si>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</si>
  <si>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</si>
  <si>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</si>
  <si>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</si>
  <si>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</si>
  <si>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</si>
  <si>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</si>
  <si>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</si>
  <si>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</si>
  <si>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</si>
  <si>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</si>
  <si>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</si>
  <si>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</si>
  <si>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</si>
  <si>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</si>
  <si>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</si>
  <si>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</si>
  <si>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</si>
  <si>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</si>
  <si>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</si>
  <si>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</si>
  <si>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</si>
  <si>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</si>
  <si>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</si>
  <si>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</si>
  <si>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</si>
  <si>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</si>
  <si>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</si>
  <si>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</si>
  <si>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</si>
  <si>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</si>
  <si>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</si>
  <si>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</si>
  <si>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</si>
  <si>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</si>
  <si>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</si>
  <si>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</si>
  <si>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</si>
  <si>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</si>
  <si>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</si>
  <si>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</si>
  <si>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</si>
  <si>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</si>
  <si>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</si>
  <si>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</si>
  <si>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</si>
  <si>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</si>
  <si>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</si>
  <si>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</si>
  <si>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</si>
  <si>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</si>
  <si>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</si>
  <si>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</si>
  <si>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</si>
  <si>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</si>
  <si>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</si>
  <si>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</si>
  <si>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</si>
  <si>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</si>
  <si>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</si>
  <si>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</si>
  <si>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</si>
  <si>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</si>
  <si>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</si>
  <si>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</si>
  <si>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</si>
  <si>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</si>
  <si>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</si>
  <si>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</si>
  <si>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</si>
  <si>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</si>
  <si>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</si>
  <si>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</si>
  <si>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</si>
  <si>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</si>
  <si>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</si>
  <si>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</si>
  <si>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</si>
  <si>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</si>
  <si>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</si>
  <si>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</si>
  <si>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</si>
  <si>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</si>
  <si>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</si>
  <si>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</si>
  <si>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</si>
  <si>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</si>
  <si>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</si>
  <si>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</si>
  <si>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</si>
  <si>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</si>
  <si>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</si>
  <si>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</si>
  <si>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</si>
  <si>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</si>
  <si>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</si>
  <si>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</si>
  <si>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</si>
  <si>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</si>
  <si>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</si>
  <si>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</si>
  <si>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</si>
  <si>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</si>
  <si>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</si>
  <si>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</si>
  <si>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</si>
  <si>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</si>
  <si>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</si>
  <si>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</si>
  <si>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</si>
  <si>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</si>
  <si>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</si>
  <si>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</si>
  <si>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</si>
  <si>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</si>
  <si>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</si>
  <si>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</si>
  <si>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</si>
  <si>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</si>
  <si>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</si>
  <si>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</si>
  <si>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</si>
  <si>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</si>
  <si>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</si>
  <si>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</si>
  <si>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</si>
  <si>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</si>
  <si>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</si>
  <si>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</si>
  <si>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</si>
  <si>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</si>
  <si>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</si>
  <si>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</si>
  <si>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</si>
  <si>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</si>
  <si>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</si>
  <si>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</si>
  <si>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</si>
  <si>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</si>
  <si>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</si>
  <si>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</si>
  <si>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</si>
  <si>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</si>
  <si>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</si>
  <si>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</si>
  <si>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</si>
  <si>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</si>
  <si>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</si>
  <si>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</si>
  <si>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</si>
  <si>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</si>
  <si>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</si>
  <si>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</si>
  <si>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</si>
  <si>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</si>
  <si>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</si>
  <si>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</si>
  <si>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</si>
  <si>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</si>
  <si>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</si>
  <si>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</si>
  <si>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</si>
  <si>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</si>
  <si>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</si>
  <si>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</si>
  <si>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</si>
  <si>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</si>
  <si>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</si>
  <si>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</si>
  <si>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</si>
  <si>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</si>
  <si>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</si>
  <si>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</si>
  <si>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</si>
  <si>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</si>
  <si>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</si>
  <si>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</si>
  <si>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</si>
  <si>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</si>
  <si>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</si>
  <si>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</si>
  <si>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</si>
  <si>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</si>
  <si>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</si>
  <si>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</si>
  <si>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</si>
  <si>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</si>
  <si>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</si>
  <si>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</si>
  <si>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</si>
  <si>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</si>
  <si>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</si>
  <si>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</si>
  <si>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</si>
  <si>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</si>
  <si>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</si>
  <si>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</si>
  <si>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</si>
  <si>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</si>
  <si>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</si>
  <si>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</si>
  <si>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</si>
  <si>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</si>
  <si>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</si>
  <si>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</si>
  <si>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</si>
  <si>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</si>
  <si>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</si>
  <si>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</si>
  <si>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</si>
  <si>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</si>
  <si>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</si>
  <si>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</si>
  <si>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</si>
  <si>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</si>
  <si>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</si>
  <si>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</si>
  <si>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</si>
  <si>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</si>
  <si>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</si>
  <si>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</si>
  <si>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</si>
  <si>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</si>
  <si>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</si>
  <si>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</si>
  <si>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</si>
  <si>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</si>
  <si>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</si>
  <si>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</si>
  <si>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</si>
  <si>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</si>
  <si>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</si>
  <si>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</si>
  <si>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</si>
  <si>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</si>
  <si>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</si>
  <si>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</si>
  <si>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</si>
  <si>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</si>
  <si>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</si>
  <si>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</si>
  <si>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</si>
  <si>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</si>
  <si>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</si>
  <si>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</si>
  <si>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</si>
  <si>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</si>
  <si>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</si>
  <si>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</si>
  <si>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</si>
  <si>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</si>
  <si>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</si>
  <si>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</si>
  <si>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</si>
  <si>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</si>
  <si>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</si>
  <si>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</si>
  <si>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</si>
  <si>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</si>
  <si>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</si>
  <si>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</si>
  <si>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</si>
  <si>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</si>
  <si>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</si>
  <si>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</si>
  <si>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</si>
  <si>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</si>
  <si>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</si>
  <si>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</si>
  <si>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</si>
  <si>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</si>
  <si>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</si>
  <si>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</si>
  <si>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</si>
  <si>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</si>
  <si>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</si>
  <si>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</si>
  <si>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</si>
  <si>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</si>
  <si>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</si>
  <si>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</si>
  <si>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</si>
  <si>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</si>
  <si>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</si>
  <si>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</si>
  <si>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</si>
  <si>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</si>
  <si>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</si>
  <si>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</si>
  <si>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</si>
  <si>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</si>
  <si>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</si>
  <si>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</si>
  <si>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</si>
  <si>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</si>
  <si>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</si>
  <si>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</si>
  <si>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</si>
  <si>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</si>
  <si>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</si>
  <si>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</si>
  <si>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</si>
  <si>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</si>
  <si>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</si>
  <si>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</si>
  <si>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</si>
  <si>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</si>
  <si>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</si>
  <si>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</si>
  <si>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</si>
  <si>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</si>
  <si>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</si>
  <si>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</si>
  <si>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</si>
  <si>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</si>
  <si>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</si>
  <si>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</si>
  <si>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</si>
  <si>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</si>
  <si>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</si>
  <si>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</si>
  <si>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</si>
  <si>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</si>
  <si>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</si>
  <si>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</si>
  <si>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</si>
  <si>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</si>
  <si>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</si>
  <si>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</si>
  <si>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</si>
  <si>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</si>
  <si>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</si>
  <si>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</si>
  <si>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</si>
  <si>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</si>
  <si>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</si>
  <si>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</si>
  <si>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</si>
  <si>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</si>
  <si>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</si>
  <si>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</si>
  <si>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</si>
  <si>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</si>
  <si>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</si>
  <si>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</si>
  <si>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</si>
  <si>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</si>
  <si>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</si>
  <si>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</si>
  <si>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</si>
  <si>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</si>
  <si>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</si>
  <si>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</si>
  <si>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</si>
  <si>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</si>
  <si>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</si>
  <si>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</si>
  <si>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</si>
  <si>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</si>
  <si>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</si>
  <si>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</si>
  <si>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</si>
  <si>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</si>
  <si>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</si>
  <si>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</si>
  <si>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</si>
  <si>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</si>
  <si>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</si>
  <si>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</si>
  <si>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</si>
  <si>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</si>
  <si>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</si>
  <si>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</si>
  <si>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</si>
  <si>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</si>
  <si>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</si>
  <si>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</si>
  <si>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</si>
  <si>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</si>
  <si>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</si>
  <si>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</si>
  <si>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</si>
  <si>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</si>
  <si>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</si>
  <si>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</si>
  <si>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</si>
  <si>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</si>
  <si>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</si>
  <si>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</si>
  <si>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</si>
  <si>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</si>
  <si>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</si>
  <si>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</si>
  <si>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</si>
  <si>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</si>
  <si>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</si>
  <si>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</si>
  <si>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</si>
  <si>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</si>
  <si>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</si>
  <si>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</si>
  <si>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</si>
  <si>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</si>
  <si>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</si>
  <si>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</si>
  <si>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</si>
  <si>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</si>
  <si>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</si>
  <si>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</si>
  <si>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</si>
  <si>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</si>
  <si>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</si>
  <si>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</si>
  <si>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</si>
  <si>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</si>
  <si>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</si>
  <si>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</si>
  <si>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</si>
  <si>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</si>
  <si>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</si>
  <si>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</si>
  <si>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</si>
  <si>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</si>
  <si>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</si>
  <si>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</si>
  <si>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</si>
  <si>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</si>
  <si>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</si>
  <si>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</si>
  <si>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</si>
  <si>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</si>
  <si>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</si>
  <si>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</si>
  <si>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</si>
  <si>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</si>
  <si>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</si>
  <si>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</si>
  <si>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</si>
  <si>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</si>
  <si>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</si>
  <si>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</si>
  <si>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</si>
  <si>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</si>
  <si>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</si>
  <si>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</si>
  <si>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</si>
  <si>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</si>
  <si>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</si>
  <si>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</si>
  <si>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</si>
  <si>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</si>
  <si>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</si>
  <si>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</si>
  <si>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</si>
  <si>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</si>
  <si>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</si>
  <si>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</si>
  <si>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</si>
  <si>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</si>
  <si>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</si>
  <si>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</si>
  <si>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</si>
  <si>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</si>
  <si>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</si>
  <si>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</si>
  <si>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</si>
  <si>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</si>
  <si>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</si>
  <si>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</si>
  <si>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</si>
  <si>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</si>
  <si>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</si>
  <si>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</si>
  <si>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</si>
  <si>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</si>
  <si>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</si>
  <si>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</si>
  <si>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</si>
  <si>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</si>
  <si>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</si>
  <si>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</si>
  <si>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</si>
  <si>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</si>
  <si>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</si>
  <si>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</si>
  <si>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</si>
  <si>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</si>
  <si>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</si>
  <si>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</si>
  <si>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</si>
  <si>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</si>
  <si>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</si>
  <si>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</si>
  <si>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</si>
  <si>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</si>
  <si>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</si>
  <si>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</si>
  <si>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</si>
  <si>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</si>
  <si>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</si>
  <si>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</si>
  <si>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</si>
  <si>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</si>
  <si>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</si>
  <si>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</si>
  <si>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</si>
  <si>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</si>
  <si>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</si>
  <si>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</si>
  <si>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</si>
  <si>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</si>
  <si>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</si>
  <si>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</si>
  <si>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</si>
  <si>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</si>
  <si>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</si>
  <si>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</si>
  <si>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</si>
  <si>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</si>
  <si>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</si>
  <si>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</si>
  <si>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</si>
  <si>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</si>
  <si>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</si>
  <si>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</si>
  <si>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</si>
  <si>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</si>
  <si>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</si>
  <si>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</si>
  <si>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</si>
  <si>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</si>
  <si>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</si>
  <si>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</si>
  <si>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</si>
  <si>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</si>
  <si>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</si>
  <si>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</si>
  <si>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</si>
  <si>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</si>
  <si>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</si>
  <si>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</si>
  <si>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</si>
  <si>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</si>
  <si>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</si>
  <si>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</si>
  <si>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</si>
  <si>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</si>
  <si>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</si>
  <si>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</si>
  <si>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</si>
  <si>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</si>
  <si>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</si>
  <si>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</si>
  <si>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</si>
  <si>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</si>
  <si>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</si>
  <si>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</si>
  <si>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</si>
  <si>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</si>
  <si>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</si>
  <si>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</si>
  <si>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</si>
  <si>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</si>
  <si>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</si>
  <si>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</si>
  <si>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</si>
  <si>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</si>
  <si>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</si>
  <si>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</si>
  <si>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</si>
  <si>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</si>
  <si>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</si>
  <si>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</si>
  <si>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</si>
  <si>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</si>
  <si>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</si>
  <si>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</si>
  <si>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</si>
  <si>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</si>
  <si>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</si>
  <si>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</si>
  <si>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</si>
  <si>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</si>
  <si>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</si>
  <si>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</si>
  <si>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</si>
  <si>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</si>
  <si>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</si>
  <si>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</si>
  <si>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</si>
  <si>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</si>
  <si>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</si>
  <si>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</si>
  <si>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</si>
  <si>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</si>
  <si>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</si>
  <si>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</si>
  <si>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</si>
  <si>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</si>
  <si>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</si>
  <si>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</si>
  <si>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</si>
  <si>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</si>
  <si>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</si>
  <si>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</si>
  <si>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</si>
  <si>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</si>
  <si>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</si>
  <si>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</si>
  <si>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</si>
  <si>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</si>
  <si>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</si>
  <si>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</si>
  <si>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</si>
  <si>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</si>
  <si>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</si>
  <si>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</si>
  <si>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</si>
  <si>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</si>
  <si>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</si>
  <si>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</si>
  <si>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</si>
  <si>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</si>
  <si>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</si>
  <si>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</si>
  <si>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</si>
  <si>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</si>
  <si>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</si>
  <si>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</si>
  <si>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</si>
  <si>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</si>
  <si>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</si>
  <si>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</si>
  <si>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</si>
  <si>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</si>
  <si>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</si>
  <si>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</si>
  <si>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</si>
  <si>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</si>
  <si>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</si>
  <si>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</si>
  <si>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</si>
  <si>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</si>
  <si>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</si>
  <si>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</si>
  <si>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</si>
  <si>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</si>
  <si>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</si>
  <si>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</si>
  <si>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</si>
  <si>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</si>
  <si>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</si>
  <si>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</si>
  <si>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</si>
  <si>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</si>
  <si>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</si>
  <si>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</si>
  <si>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</si>
  <si>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</si>
  <si>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</si>
  <si>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</si>
  <si>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</si>
  <si>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</si>
  <si>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</si>
  <si>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</si>
  <si>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</si>
  <si>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</si>
  <si>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</si>
  <si>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</si>
  <si>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ZSK-2</t>
  </si>
  <si>
    <t>ZAC-ZSK</t>
  </si>
  <si>
    <t>ZACZSK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</si>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</sst>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1" activePane="topRight" state="frozen"/>
      <selection pane="topRight" activeCell="BP147" sqref="BP14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7" t="s">
        <v>950</v>
      </c>
      <c r="C1" s="208"/>
      <c r="D1" s="208"/>
      <c r="E1" s="3"/>
      <c r="F1" s="207" t="s">
        <v>951</v>
      </c>
      <c r="G1" s="208"/>
      <c r="H1" s="209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  <c r="AC1" s="208"/>
      <c r="AD1" s="208"/>
      <c r="AE1" s="208"/>
      <c r="AF1" s="208"/>
      <c r="AG1" s="210"/>
      <c r="AH1" s="5"/>
      <c r="AI1" s="184" t="s">
        <v>952</v>
      </c>
      <c r="AJ1" s="185"/>
      <c r="AK1" s="185"/>
      <c r="AL1" s="185"/>
      <c r="AM1" s="186"/>
      <c r="AN1" s="187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8"/>
      <c r="BG1" s="5"/>
      <c r="BH1" s="189" t="s">
        <v>953</v>
      </c>
      <c r="BI1" s="190"/>
      <c r="BJ1" s="190"/>
      <c r="BK1" s="191"/>
      <c r="BL1" s="5"/>
      <c r="BM1" s="181" t="s">
        <v>954</v>
      </c>
      <c r="BN1" s="182"/>
      <c r="BO1" s="182"/>
      <c r="BP1" s="182"/>
      <c r="BQ1" s="182"/>
      <c r="BR1" s="182"/>
      <c r="BS1" s="18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4" t="s">
        <v>955</v>
      </c>
      <c r="AJ2" s="185"/>
      <c r="AK2" s="185"/>
      <c r="AL2" s="185"/>
      <c r="AM2" s="186"/>
      <c r="AN2" s="187"/>
      <c r="AO2" s="185"/>
      <c r="AP2" s="185"/>
      <c r="AQ2" s="188"/>
      <c r="AR2" s="6"/>
      <c r="AS2" s="184" t="s">
        <v>958</v>
      </c>
      <c r="AT2" s="185"/>
      <c r="AU2" s="185"/>
      <c r="AV2" s="185"/>
      <c r="AW2" s="185"/>
      <c r="AX2" s="185"/>
      <c r="AY2" s="188"/>
      <c r="AZ2" s="6"/>
      <c r="BA2" s="198" t="s">
        <v>959</v>
      </c>
      <c r="BB2" s="199"/>
      <c r="BC2" s="184" t="s">
        <v>956</v>
      </c>
      <c r="BD2" s="185"/>
      <c r="BE2" s="185"/>
      <c r="BF2" s="188"/>
      <c r="BG2" s="5"/>
      <c r="BH2" s="192"/>
      <c r="BI2" s="193"/>
      <c r="BJ2" s="193"/>
      <c r="BK2" s="194"/>
      <c r="BL2" s="5"/>
      <c r="BM2" s="195"/>
      <c r="BN2" s="196"/>
      <c r="BO2" s="196"/>
      <c r="BP2" s="196"/>
      <c r="BQ2" s="196"/>
      <c r="BR2" s="196"/>
      <c r="BS2" s="19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8" t="s">
        <v>960</v>
      </c>
      <c r="AJ3" s="199"/>
      <c r="AK3" s="198" t="s">
        <v>961</v>
      </c>
      <c r="AL3" s="204"/>
      <c r="AM3" s="205"/>
      <c r="AN3" s="206"/>
      <c r="AO3" s="204"/>
      <c r="AP3" s="204"/>
      <c r="AQ3" s="199"/>
      <c r="AR3" s="63"/>
      <c r="AS3" s="202" t="s">
        <v>967</v>
      </c>
      <c r="AT3" s="203"/>
      <c r="AU3" s="202" t="s">
        <v>968</v>
      </c>
      <c r="AV3" s="203"/>
      <c r="AW3" s="202" t="s">
        <v>969</v>
      </c>
      <c r="AX3" s="203"/>
      <c r="AY3" s="63" t="s">
        <v>970</v>
      </c>
      <c r="AZ3" s="63"/>
      <c r="BA3" s="200"/>
      <c r="BB3" s="201"/>
      <c r="BC3" s="198" t="s">
        <v>963</v>
      </c>
      <c r="BD3" s="204"/>
      <c r="BE3" s="204"/>
      <c r="BF3" s="199"/>
      <c r="BG3" s="62"/>
      <c r="BH3" s="192"/>
      <c r="BI3" s="193"/>
      <c r="BJ3" s="193"/>
      <c r="BK3" s="194"/>
      <c r="BL3" s="62"/>
      <c r="BM3" s="181" t="s">
        <v>971</v>
      </c>
      <c r="BN3" s="182"/>
      <c r="BO3" s="182"/>
      <c r="BP3" s="183"/>
      <c r="BQ3" s="181" t="s">
        <v>742</v>
      </c>
      <c r="BR3" s="182"/>
      <c r="BS3" s="18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1238</v>
      </c>
      <c r="BK138" s="18" t="s">
        <v>1239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1239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1241</v>
      </c>
      <c r="BK139" s="18" t="s">
        <v>1242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1243</v>
      </c>
      <c r="BK140" s="18" t="s">
        <v>1244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1246</v>
      </c>
      <c r="BK142" s="18" t="s">
        <v>1246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1247</v>
      </c>
      <c r="BK144" s="18" t="s">
        <v>1247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1</v>
      </c>
      <c r="BI145" s="17"/>
      <c r="BJ145" s="17" t="s">
        <v>1248</v>
      </c>
      <c r="BK145" s="18" t="s">
        <v>1249</v>
      </c>
      <c r="BL145" s="16"/>
      <c r="BM145" s="130"/>
      <c r="BN145" s="130"/>
      <c r="BO145" s="130"/>
      <c r="BP145" s="18"/>
      <c r="BQ145" s="12" t="str">
        <f t="shared" si="16"/>
        <v>Produção</v>
      </c>
      <c r="BR145" s="19">
        <f t="shared" si="17"/>
        <v>1.4500000000000002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1251</v>
      </c>
      <c r="BK146" s="18" t="s">
        <v>1252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1254</v>
      </c>
      <c r="BK147" s="18" t="s">
        <v>1254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1255</v>
      </c>
      <c r="BK149" s="18" t="s">
        <v>1256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1257</v>
      </c>
      <c r="BK150" s="18" t="s">
        <v>1258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1255</v>
      </c>
      <c r="BK151" s="18" t="s">
        <v>1259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1259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1260</v>
      </c>
      <c r="BK152" s="18" t="s">
        <v>1260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1260</v>
      </c>
      <c r="BK153" s="18" t="s">
        <v>1260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1262</v>
      </c>
      <c r="BK154" s="18" t="s">
        <v>1263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1264</v>
      </c>
      <c r="BK155" s="18" t="s">
        <v>1264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1265</v>
      </c>
      <c r="BK156" s="18" t="s">
        <v>1265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1265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1266</v>
      </c>
      <c r="BK157" s="18" t="s">
        <v>1267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1266</v>
      </c>
      <c r="BK158" s="18" t="s">
        <v>1267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1268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1269</v>
      </c>
      <c r="BK159" s="18" t="s">
        <v>1269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1270</v>
      </c>
      <c r="W162" s="151" t="s">
        <v>1055</v>
      </c>
      <c r="X162" s="104" t="s">
        <v>421</v>
      </c>
      <c r="Y162" s="129"/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1271</v>
      </c>
      <c r="J164" s="105">
        <v>70</v>
      </c>
      <c r="K164" s="105">
        <v>82</v>
      </c>
      <c r="L164" s="105" t="s">
        <v>593</v>
      </c>
      <c r="M164" s="105" t="s">
        <v>1272</v>
      </c>
      <c r="N164" s="150" t="s">
        <v>1273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/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1274</v>
      </c>
      <c r="X165" s="104" t="s">
        <v>421</v>
      </c>
      <c r="Y165" s="129"/>
      <c r="Z165" s="104"/>
      <c r="AA165" s="105" t="s">
        <v>1275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/>
      <c r="AT165" s="108"/>
      <c r="AU165" s="136"/>
      <c r="AV165" s="136"/>
      <c r="AW165" s="14"/>
      <c r="AX165" s="14"/>
      <c r="AY165" s="164">
        <f t="shared" si="14"/>
        <v>0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Produção e Intervalo</v>
      </c>
      <c r="BR165" s="19">
        <f t="shared" si="17"/>
        <v>0</v>
      </c>
      <c r="BS165" s="19">
        <f t="shared" si="18"/>
        <v>0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1276</v>
      </c>
      <c r="J167" s="105">
        <v>56</v>
      </c>
      <c r="K167" s="105">
        <v>201</v>
      </c>
      <c r="L167" s="105" t="s">
        <v>593</v>
      </c>
      <c r="M167" s="105" t="s">
        <v>1277</v>
      </c>
      <c r="N167" s="150" t="s">
        <v>1278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/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</v>
      </c>
      <c r="B168" s="102"/>
      <c r="C168" s="135" t="str">
        <f>IF(BS_CONTROLE[[#This Row],[DATA]]="","",WEEKNUM(BS_CONTROLE[[#This Row],[DATA]]))</f>
        <v/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/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/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/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/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1279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1280</v>
      </c>
      <c r="X179" s="104" t="s">
        <v>416</v>
      </c>
      <c r="Y179" s="129"/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1281</v>
      </c>
      <c r="X180" s="104" t="s">
        <v>416</v>
      </c>
      <c r="Y180" s="129"/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/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/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/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/>
      <c r="Z185" s="104"/>
      <c r="AA185" s="105">
        <v>1</v>
      </c>
      <c r="AB185" s="103" t="s">
        <v>1282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1283</v>
      </c>
      <c r="X187" s="104" t="s">
        <v>421</v>
      </c>
      <c r="Y187" s="129"/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786</v>
      </c>
      <c r="G188" s="142" t="str">
        <f>IF(D188="","*",VLOOKUP(F188,BS_ATIVIDADE[],3,FALSE))</f>
        <v>OUTROS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PEÇAS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1284</v>
      </c>
      <c r="X188" s="104" t="s">
        <v>421</v>
      </c>
      <c r="Y188" s="129"/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RECOLHIMENTO DE DORMENTE</v>
      </c>
      <c r="AJ188" s="9" t="str">
        <f>IF(BS_CONTROLE[[#This Row],[Atividade]]=0, "-", BS_CONTROLE[[#This Row],[Atividade]])</f>
        <v>RECOLHIMENTO DE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PEÇAS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/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1285</v>
      </c>
      <c r="X190" s="104" t="s">
        <v>421</v>
      </c>
      <c r="Y190" s="129"/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/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1270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1286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1287</v>
      </c>
      <c r="J212" s="105">
        <v>48</v>
      </c>
      <c r="K212" s="105">
        <v>120</v>
      </c>
      <c r="L212" s="105"/>
      <c r="M212" s="127" t="s">
        <v>1288</v>
      </c>
      <c r="N212" s="127" t="s">
        <v>1289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1290</v>
      </c>
      <c r="W212" s="151" t="s">
        <v>1291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1292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1293</v>
      </c>
      <c r="N216" s="127" t="s">
        <v>1294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421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1295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1296</v>
      </c>
      <c r="C4" s="160" t="s">
        <v>1297</v>
      </c>
      <c r="D4" s="160" t="s">
        <v>1298</v>
      </c>
      <c r="E4" s="160" t="s">
        <v>1299</v>
      </c>
      <c r="F4" s="160" t="s">
        <v>4</v>
      </c>
      <c r="G4" s="160" t="s">
        <v>1300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1301</v>
      </c>
      <c r="C6" s="161">
        <v>407867</v>
      </c>
      <c r="D6" s="161" t="s">
        <v>1302</v>
      </c>
      <c r="E6" s="161" t="s">
        <v>824</v>
      </c>
      <c r="F6" s="161" t="s">
        <v>1303</v>
      </c>
      <c r="G6" s="162"/>
    </row>
    <row r="7" spans="2:7">
      <c r="B7" s="161" t="s">
        <v>1304</v>
      </c>
      <c r="C7" s="161">
        <v>293644</v>
      </c>
      <c r="D7" s="161" t="s">
        <v>1305</v>
      </c>
      <c r="E7" s="161" t="s">
        <v>824</v>
      </c>
      <c r="F7" s="161" t="s">
        <v>1303</v>
      </c>
      <c r="G7" s="162"/>
    </row>
    <row r="8" spans="2:7">
      <c r="B8" s="161" t="s">
        <v>1306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1307</v>
      </c>
      <c r="C9" s="161">
        <v>256790</v>
      </c>
      <c r="D9" s="161" t="s">
        <v>1308</v>
      </c>
      <c r="E9" s="161" t="s">
        <v>825</v>
      </c>
      <c r="F9" s="161" t="s">
        <v>1309</v>
      </c>
      <c r="G9" s="162">
        <v>46357</v>
      </c>
    </row>
    <row r="10" spans="2:7">
      <c r="B10" s="161" t="s">
        <v>1310</v>
      </c>
      <c r="C10" s="161">
        <v>265193</v>
      </c>
      <c r="D10" s="161" t="s">
        <v>1311</v>
      </c>
      <c r="E10" s="161" t="s">
        <v>826</v>
      </c>
      <c r="F10" s="161" t="s">
        <v>54</v>
      </c>
      <c r="G10" s="161" t="s">
        <v>1312</v>
      </c>
    </row>
    <row r="11" spans="2:7">
      <c r="B11" s="161" t="s">
        <v>1313</v>
      </c>
      <c r="C11" s="161">
        <v>293716</v>
      </c>
      <c r="D11" s="161" t="s">
        <v>1314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1315</v>
      </c>
      <c r="C12" s="161">
        <v>257258</v>
      </c>
      <c r="D12" s="161" t="s">
        <v>1316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1317</v>
      </c>
      <c r="C13" s="161">
        <v>371147</v>
      </c>
      <c r="D13" s="161" t="s">
        <v>1318</v>
      </c>
      <c r="E13" s="161" t="s">
        <v>827</v>
      </c>
      <c r="F13" s="161" t="s">
        <v>71</v>
      </c>
      <c r="G13" s="161" t="s">
        <v>1312</v>
      </c>
    </row>
    <row r="14" spans="2:7">
      <c r="B14" s="161" t="s">
        <v>1319</v>
      </c>
      <c r="C14" s="161">
        <v>259230</v>
      </c>
      <c r="D14" s="161" t="s">
        <v>1320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1321</v>
      </c>
      <c r="C15" s="161">
        <v>370705</v>
      </c>
      <c r="D15" s="161"/>
      <c r="E15" s="161" t="s">
        <v>827</v>
      </c>
      <c r="F15" s="161" t="s">
        <v>71</v>
      </c>
      <c r="G15" s="161" t="s">
        <v>1312</v>
      </c>
    </row>
    <row r="16" spans="2:7">
      <c r="B16" s="161" t="s">
        <v>1322</v>
      </c>
      <c r="C16" s="161">
        <v>258542</v>
      </c>
      <c r="D16" s="161" t="s">
        <v>1323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1324</v>
      </c>
      <c r="C17" s="161">
        <v>257050</v>
      </c>
      <c r="D17" s="161" t="s">
        <v>1325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1326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1327</v>
      </c>
      <c r="D4" s="163" t="s">
        <v>1328</v>
      </c>
      <c r="E4" s="163" t="s">
        <v>1329</v>
      </c>
      <c r="F4" s="160" t="s">
        <v>1330</v>
      </c>
      <c r="G4" s="163" t="s">
        <v>1331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1332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1333</v>
      </c>
      <c r="G7" s="167" t="s">
        <v>1334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1332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1332</v>
      </c>
      <c r="G9" s="167"/>
    </row>
    <row r="10" spans="2:7" ht="19.5" customHeight="1">
      <c r="B10" s="167" t="s">
        <v>1335</v>
      </c>
      <c r="C10" s="167">
        <v>9038</v>
      </c>
      <c r="D10" s="168">
        <v>46049</v>
      </c>
      <c r="E10" s="167">
        <v>15098</v>
      </c>
      <c r="F10" s="169" t="s">
        <v>1336</v>
      </c>
      <c r="G10" s="167" t="s">
        <v>1337</v>
      </c>
    </row>
    <row r="11" spans="2:7" ht="19.5" customHeight="1">
      <c r="B11" s="167" t="s">
        <v>744</v>
      </c>
      <c r="C11" s="167" t="s">
        <v>1338</v>
      </c>
      <c r="D11" s="168">
        <v>46056</v>
      </c>
      <c r="E11" s="167">
        <v>9100</v>
      </c>
      <c r="F11" s="169" t="s">
        <v>1339</v>
      </c>
      <c r="G11" s="167" t="s">
        <v>1340</v>
      </c>
    </row>
    <row r="12" spans="2:7" ht="19.5" customHeight="1">
      <c r="B12" s="167" t="s">
        <v>744</v>
      </c>
      <c r="C12" s="167" t="s">
        <v>1341</v>
      </c>
      <c r="D12" s="168">
        <v>46056</v>
      </c>
      <c r="E12" s="167">
        <v>11000</v>
      </c>
      <c r="F12" s="169" t="s">
        <v>1339</v>
      </c>
      <c r="G12" s="167" t="s">
        <v>1342</v>
      </c>
    </row>
    <row r="13" spans="2:7" ht="19.5" customHeight="1">
      <c r="B13" s="167" t="s">
        <v>744</v>
      </c>
      <c r="C13" s="167" t="s">
        <v>1343</v>
      </c>
      <c r="D13" s="168">
        <v>46056</v>
      </c>
      <c r="E13" s="167">
        <v>11000</v>
      </c>
      <c r="F13" s="169" t="s">
        <v>1339</v>
      </c>
      <c r="G13" s="167"/>
    </row>
    <row r="14" spans="2:7" ht="19.5" customHeight="1">
      <c r="B14" s="167" t="s">
        <v>744</v>
      </c>
      <c r="C14" s="167" t="s">
        <v>1344</v>
      </c>
      <c r="D14" s="168">
        <v>46056</v>
      </c>
      <c r="E14" s="167">
        <v>4000</v>
      </c>
      <c r="F14" s="169" t="s">
        <v>1332</v>
      </c>
      <c r="G14" s="167" t="s">
        <v>1345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1346</v>
      </c>
      <c r="D5" s="215"/>
      <c r="E5" s="215"/>
      <c r="F5" s="215"/>
      <c r="G5" s="215"/>
      <c r="H5" s="215"/>
      <c r="I5" s="215"/>
      <c r="J5" s="216"/>
      <c r="K5" s="217" t="s">
        <v>1347</v>
      </c>
      <c r="L5" s="218"/>
      <c r="M5" s="218"/>
      <c r="N5" s="218"/>
      <c r="O5" s="219" t="s">
        <v>1348</v>
      </c>
      <c r="P5" s="220"/>
    </row>
    <row r="6" spans="1:16" s="74" customFormat="1" ht="15" customHeight="1">
      <c r="A6" s="66" t="s">
        <v>1349</v>
      </c>
      <c r="B6" s="75" t="s">
        <v>1350</v>
      </c>
      <c r="C6" s="76" t="s">
        <v>992</v>
      </c>
      <c r="D6" s="77" t="s">
        <v>993</v>
      </c>
      <c r="E6" s="76" t="s">
        <v>1351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1352</v>
      </c>
      <c r="M6" s="80" t="s">
        <v>611</v>
      </c>
      <c r="N6" s="81" t="s">
        <v>987</v>
      </c>
      <c r="O6" s="158" t="s">
        <v>1030</v>
      </c>
      <c r="P6" s="133" t="s">
        <v>1353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1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1354</v>
      </c>
      <c r="V1" s="226"/>
      <c r="W1" s="226"/>
    </row>
    <row r="2" spans="1:23" ht="15" customHeight="1">
      <c r="A2" s="87" t="s">
        <v>1355</v>
      </c>
      <c r="B2" s="87" t="s">
        <v>1350</v>
      </c>
      <c r="C2" s="87" t="s">
        <v>411</v>
      </c>
      <c r="D2" s="88" t="s">
        <v>992</v>
      </c>
      <c r="E2" s="88" t="s">
        <v>4</v>
      </c>
      <c r="F2" s="88" t="s">
        <v>1349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1356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*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*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 t="str">
        <f>IF(SP_SUL!B168="","*",SP_SUL!B168)</f>
        <v>*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12</v>
      </c>
      <c r="W174" s="137">
        <f ca="1">_xlfn.XLOOKUP(G174&amp;$W$2,BS_CONTROLE[CHAVE],BS_CONTROLE[Quantidade_11],"-")</f>
        <v>1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864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*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511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RECOLHIMENTO DE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PEÇAS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26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12</v>
      </c>
      <c r="W191" s="137">
        <f ca="1">_xlfn.XLOOKUP(G191&amp;$W$2,BS_CONTROLE[CHAVE],BS_CONTROLE[Quantidade_11],"-")</f>
        <v>1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26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26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1357</v>
      </c>
      <c r="C2" s="121" t="s">
        <v>977</v>
      </c>
      <c r="D2" s="76" t="s">
        <v>979</v>
      </c>
      <c r="E2" s="76" t="s">
        <v>1358</v>
      </c>
      <c r="F2" s="99" t="s">
        <v>1359</v>
      </c>
      <c r="G2" s="76" t="s">
        <v>1360</v>
      </c>
      <c r="H2" s="76" t="s">
        <v>1361</v>
      </c>
      <c r="I2" s="76" t="s">
        <v>1362</v>
      </c>
      <c r="J2" s="76" t="s">
        <v>1363</v>
      </c>
      <c r="K2" s="78" t="s">
        <v>1364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*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*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*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*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*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*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2026-02-06T18:58:54Z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