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63" documentId="120_S{118792C3-22EF-5104-A093-F22BFE3913F3}" xr6:coauthVersionLast="47" xr6:coauthVersionMax="47" xr10:uidLastSave="{9CC4B5A4-C6B8-4DD4-9E3A-E94480EFF40D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70" i="1"/>
  <c r="BT71" i="1"/>
  <c r="BT73" i="1"/>
  <c r="BT74" i="1"/>
  <c r="BT75" i="1"/>
  <c r="BT76" i="1"/>
  <c r="BT77" i="1"/>
  <c r="BT78" i="1"/>
  <c r="BT81" i="1"/>
  <c r="BT82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3" i="1"/>
  <c r="BT84" i="1"/>
  <c r="BT85" i="1"/>
  <c r="BT86" i="1"/>
  <c r="BT87" i="1"/>
  <c r="BT88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M76" i="1" a="1"/>
  <c r="M76" i="1"/>
  <c r="M77" i="1" a="1"/>
  <c r="M77" i="1"/>
  <c r="M78" i="1" a="1"/>
  <c r="M78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88" i="1"/>
  <c r="AM592" i="1"/>
  <c r="AM594" i="1"/>
  <c r="AM595" i="1"/>
  <c r="AM598" i="1"/>
  <c r="AM601" i="1"/>
  <c r="AM604" i="1"/>
  <c r="AM610" i="1"/>
  <c r="AM613" i="1"/>
  <c r="AM619" i="1"/>
  <c r="AM622" i="1"/>
  <c r="AM625" i="1"/>
  <c r="AM628" i="1"/>
  <c r="AM631" i="1"/>
  <c r="AM637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<sst xmlns="http://schemas.openxmlformats.org/spreadsheetml/2006/main" count="5087" uniqueCount="1269">
  <si>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</si>
  <si>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</si>
  <si>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</si>
  <si>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</si>
  <si>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</si>
  <si>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</si>
  <si>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</si>
  <si>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</si>
  <si>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</si>
  <si>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</si>
  <si>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</si>
  <si>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</si>
  <si>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</si>
  <si>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</si>
  <si>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</si>
  <si>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</si>
  <si>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</si>
  <si>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</si>
  <si>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</si>
  <si>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</si>
  <si>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</si>
  <si>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</si>
  <si>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</si>
  <si>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</si>
  <si>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</si>
  <si>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</si>
  <si>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</si>
  <si>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</si>
  <si>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</si>
  <si>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</si>
  <si>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</si>
  <si>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</si>
  <si>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</si>
  <si>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</si>
  <si>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</si>
  <si>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</si>
  <si>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</si>
  <si>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</si>
  <si>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</si>
  <si>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</si>
  <si>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</si>
  <si>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</si>
  <si>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</si>
  <si>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</si>
  <si>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</si>
  <si>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</si>
  <si>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</si>
  <si>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</si>
  <si>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</si>
  <si>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</si>
  <si>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</si>
  <si>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</si>
  <si>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</si>
  <si>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</si>
  <si>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</si>
  <si>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</si>
  <si>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</si>
  <si>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</si>
  <si>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</si>
  <si>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</si>
  <si>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</si>
  <si>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</si>
  <si>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</si>
  <si>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</si>
  <si>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</si>
  <si>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</si>
  <si>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</si>
  <si>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</si>
  <si>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</si>
  <si>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</si>
  <si>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</si>
  <si>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</si>
  <si>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</si>
  <si>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</si>
  <si>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</si>
  <si>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</si>
  <si>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</si>
  <si>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</si>
  <si>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</si>
  <si>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</si>
  <si>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</si>
  <si>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</si>
  <si>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</si>
  <si>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</si>
  <si>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</si>
  <si>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</si>
  <si>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</si>
  <si>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</si>
  <si>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</si>
  <si>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</si>
  <si>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</si>
  <si>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</si>
  <si>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</si>
  <si>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</si>
  <si>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</si>
  <si>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</si>
  <si>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</si>
  <si>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</si>
  <si>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</si>
  <si>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</si>
  <si>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</si>
  <si>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</si>
  <si>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</si>
  <si>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</si>
  <si>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</si>
  <si>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</si>
  <si>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</si>
  <si>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</si>
  <si>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</si>
  <si>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</si>
  <si>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</si>
  <si>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</si>
  <si>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</si>
  <si>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</si>
  <si>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</si>
  <si>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</si>
  <si>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</si>
  <si>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</si>
  <si>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</si>
  <si>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</si>
  <si>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</si>
  <si>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</si>
  <si>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</si>
  <si>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</si>
  <si>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</si>
  <si>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</si>
  <si>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</si>
  <si>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</si>
  <si>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</si>
  <si>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</si>
  <si>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</si>
  <si>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</si>
  <si>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</si>
  <si>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</si>
  <si>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</si>
  <si>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</si>
  <si>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</si>
  <si>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</si>
  <si>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</si>
  <si>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</si>
  <si>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</si>
  <si>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</si>
  <si>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</si>
  <si>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</si>
  <si>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</si>
  <si>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</si>
  <si>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</si>
  <si>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</si>
  <si>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</si>
  <si>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</si>
  <si>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</si>
  <si>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</si>
  <si>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</si>
  <si>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</si>
  <si>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</si>
  <si>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</si>
  <si>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</si>
  <si>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</si>
  <si>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</si>
  <si>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</si>
  <si>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</si>
  <si>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</si>
  <si>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</si>
  <si>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</si>
  <si>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</si>
  <si>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</si>
  <si>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</si>
  <si>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</si>
  <si>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</si>
  <si>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</si>
  <si>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</si>
  <si>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</si>
  <si>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</si>
  <si>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</si>
  <si>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</si>
  <si>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</si>
  <si>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</si>
  <si>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</si>
  <si>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</si>
  <si>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</si>
  <si>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</si>
  <si>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</si>
  <si>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</si>
  <si>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</si>
  <si>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</si>
  <si>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</si>
  <si>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</si>
  <si>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</si>
  <si>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</si>
  <si>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</si>
  <si>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</si>
  <si>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</si>
  <si>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</si>
  <si>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</si>
  <si>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</si>
  <si>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</si>
  <si>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</si>
  <si>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</si>
  <si>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</si>
  <si>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</si>
  <si>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</si>
  <si>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</si>
  <si>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</si>
  <si>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</si>
  <si>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</si>
  <si>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</si>
  <si>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</si>
  <si>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</si>
  <si>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</si>
  <si>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</si>
  <si>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</si>
  <si>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</si>
  <si>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</si>
  <si>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</si>
  <si>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</si>
  <si>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</si>
  <si>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</si>
  <si>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</si>
  <si>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</si>
  <si>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</si>
  <si>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</si>
  <si>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</si>
  <si>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</si>
  <si>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</si>
  <si>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</si>
  <si>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</si>
  <si>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</si>
  <si>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</si>
  <si>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</si>
  <si>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</si>
  <si>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</si>
  <si>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</si>
  <si>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</si>
  <si>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</si>
  <si>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</si>
  <si>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</si>
  <si>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</si>
  <si>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</si>
  <si>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</si>
  <si>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</si>
  <si>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</si>
  <si>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</si>
  <si>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</si>
  <si>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</si>
  <si>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</si>
  <si>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</si>
  <si>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</si>
  <si>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</si>
  <si>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</si>
  <si>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</si>
  <si>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</si>
  <si>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</si>
  <si>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</si>
  <si>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</si>
  <si>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</si>
  <si>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</si>
  <si>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</si>
  <si>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</si>
  <si>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</si>
  <si>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</si>
  <si>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</si>
  <si>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</si>
  <si>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</si>
  <si>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</si>
  <si>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</si>
  <si>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</si>
  <si>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</si>
  <si>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</si>
  <si>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</si>
  <si>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</si>
  <si>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</si>
  <si>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</si>
  <si>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</si>
  <si>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</si>
  <si>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</si>
  <si>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</si>
  <si>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</si>
  <si>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</si>
  <si>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</si>
  <si>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</si>
  <si>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</si>
  <si>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</si>
  <si>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</si>
  <si>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</si>
  <si>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</si>
  <si>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</si>
  <si>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</si>
  <si>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</si>
  <si>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</si>
  <si>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</si>
  <si>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</si>
  <si>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</si>
  <si>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</si>
  <si>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</si>
  <si>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</si>
  <si>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</si>
  <si>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</si>
  <si>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</si>
  <si>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</si>
  <si>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</si>
  <si>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</si>
  <si>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</si>
  <si>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</si>
  <si>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</si>
  <si>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</si>
  <si>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</si>
  <si>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</si>
  <si>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</si>
  <si>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</si>
  <si>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</si>
  <si>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</si>
  <si>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</si>
  <si>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</si>
  <si>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</si>
  <si>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</si>
  <si>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</si>
  <si>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</si>
  <si>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</si>
  <si>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</si>
  <si>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</si>
  <si>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</si>
  <si>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</si>
  <si>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</si>
  <si>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</si>
  <si>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</si>
  <si>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</si>
  <si>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</si>
  <si>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</si>
  <si>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</si>
  <si>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</si>
  <si>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</si>
  <si>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</si>
  <si>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</si>
  <si>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</si>
  <si>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</si>
  <si>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</si>
  <si>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</si>
  <si>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</si>
  <si>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</si>
  <si>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</si>
  <si>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</si>
  <si>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</si>
  <si>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</si>
  <si>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</si>
  <si>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</si>
  <si>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</si>
  <si>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</si>
  <si>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</si>
  <si>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</si>
  <si>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</si>
  <si>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</si>
  <si>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</si>
  <si>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</si>
  <si>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</si>
  <si>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</si>
  <si>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</si>
  <si>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</si>
  <si>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</si>
  <si>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</si>
  <si>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</si>
  <si>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</si>
  <si>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</si>
  <si>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</si>
  <si>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</si>
  <si>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</si>
  <si>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</si>
  <si>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</si>
  <si>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</si>
  <si>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</si>
  <si>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</si>
  <si>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</si>
  <si>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</si>
  <si>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</si>
  <si>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</si>
  <si>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</si>
  <si>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</si>
  <si>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</si>
  <si>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</si>
  <si>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</si>
  <si>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</si>
  <si>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</si>
  <si>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</si>
  <si>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</si>
  <si>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</si>
  <si>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</si>
  <si>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</si>
  <si>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</si>
  <si>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</si>
  <si>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</si>
  <si>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</si>
  <si>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</si>
  <si>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</si>
  <si>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</si>
  <si>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</si>
  <si>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</si>
  <si>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</si>
  <si>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</si>
  <si>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</si>
  <si>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</si>
  <si>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</si>
  <si>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</si>
  <si>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</si>
  <si>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</si>
  <si>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</si>
  <si>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</si>
  <si>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</si>
  <si>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</si>
  <si>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</si>
  <si>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</si>
  <si>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</si>
  <si>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</si>
  <si>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</si>
  <si>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</si>
  <si>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</si>
  <si>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</si>
  <si>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</si>
  <si>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</si>
  <si>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</si>
  <si>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</si>
  <si>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</si>
  <si>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</si>
  <si>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</si>
  <si>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</si>
  <si>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</si>
  <si>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</si>
  <si>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</si>
  <si>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</si>
  <si>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</si>
  <si>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</si>
  <si>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</si>
  <si>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</si>
  <si>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</si>
  <si>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</si>
  <si>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</si>
  <si>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</si>
  <si>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</si>
  <si>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</si>
  <si>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</si>
  <si>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</si>
  <si>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</si>
  <si>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</si>
  <si>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</si>
  <si>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</si>
  <si>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</si>
  <si>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</si>
  <si>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</si>
  <si>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</si>
  <si>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</si>
  <si>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</si>
  <si>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</si>
  <si>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</si>
  <si>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</si>
  <si>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</si>
  <si>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</si>
  <si>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</si>
  <si>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</si>
  <si>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</si>
  <si>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</si>
  <si>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</si>
  <si>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</si>
  <si>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</si>
  <si>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</si>
  <si>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</si>
  <si>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</si>
  <si>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</si>
  <si>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</si>
  <si>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</si>
  <si>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</si>
  <si>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</si>
  <si>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</si>
  <si>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</si>
  <si>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</si>
  <si>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</si>
  <si>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</si>
  <si>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</si>
  <si>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</si>
  <si>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</si>
  <si>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</si>
  <si>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</si>
  <si>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</si>
  <si>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</si>
  <si>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</si>
  <si>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</si>
  <si>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</si>
  <si>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</si>
  <si>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</si>
  <si>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</si>
  <si>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</si>
  <si>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</si>
  <si>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</si>
  <si>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</si>
  <si>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</si>
  <si>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</si>
  <si>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</si>
  <si>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</si>
  <si>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</si>
  <si>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</si>
  <si>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</si>
  <si>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</si>
  <si>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</si>
  <si>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</si>
  <si>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</si>
  <si>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</si>
  <si>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</si>
  <si>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</si>
  <si>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</si>
  <si>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</si>
  <si>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</si>
  <si>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</si>
  <si>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</si>
  <si>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</si>
  <si>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</si>
  <si>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</si>
  <si>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</si>
  <si>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</si>
  <si>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</si>
  <si>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</si>
  <si>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</si>
  <si>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</si>
  <si>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</si>
  <si>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</si>
  <si>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</si>
  <si>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</si>
  <si>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</si>
  <si>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</si>
  <si>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</si>
  <si>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</si>
  <si>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</si>
  <si>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</si>
  <si>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</si>
  <si>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</si>
  <si>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</si>
  <si>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</si>
  <si>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</si>
  <si>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</si>
  <si>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</si>
  <si>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</si>
  <si>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</si>
  <si>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</si>
  <si>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</si>
  <si>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</si>
  <si>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</si>
  <si>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</si>
  <si>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</si>
  <si>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</si>
  <si>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</si>
  <si>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</si>
  <si>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</si>
  <si>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</si>
  <si>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</si>
  <si>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</si>
  <si>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</si>
  <si>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</si>
  <si>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</si>
  <si>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</si>
  <si>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</si>
  <si>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</si>
  <si>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</si>
  <si>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</si>
  <si>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</si>
  <si>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</si>
  <si>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</si>
  <si>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</si>
  <si>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</si>
  <si>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</si>
  <si>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</si>
  <si>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</si>
  <si>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</si>
  <si>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</si>
  <si>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</si>
  <si>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</si>
  <si>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</si>
  <si>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</si>
  <si>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</si>
  <si>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</si>
  <si>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</si>
  <si>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</si>
  <si>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</si>
  <si>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</si>
  <si>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</si>
  <si>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</si>
  <si>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</si>
  <si>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</si>
  <si>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</si>
  <si>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</si>
  <si>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</si>
  <si>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</si>
  <si>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</si>
  <si>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</si>
  <si>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</si>
  <si>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</si>
  <si>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</si>
  <si>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</si>
  <si>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</si>
  <si>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</si>
  <si>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</si>
  <si>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</si>
  <si>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</si>
  <si>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</si>
  <si>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</si>
  <si>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</si>
  <si>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</si>
  <si>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</si>
  <si>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</si>
  <si>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</si>
  <si>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</si>
  <si>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</si>
  <si>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</si>
  <si>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</si>
  <si>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</si>
  <si>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</si>
  <si>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</si>
  <si>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</si>
  <si>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</si>
  <si>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</si>
  <si>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</si>
  <si>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</si>
  <si>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</si>
  <si>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</si>
  <si>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</si>
  <si>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</si>
  <si>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</si>
  <si>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</si>
  <si>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</si>
  <si>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</si>
  <si>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</si>
  <si>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</si>
  <si>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</si>
  <si>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</si>
  <si>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</si>
  <si>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</si>
  <si>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</si>
  <si>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</si>
  <si>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</si>
  <si>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</si>
  <si>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</si>
  <si>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</si>
  <si>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</si>
  <si>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</si>
  <si>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</si>
  <si>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</si>
  <si>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</si>
  <si>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</si>
  <si>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</si>
  <si>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</si>
  <si>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</si>
  <si>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</si>
  <si>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</si>
  <si>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</si>
  <si>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</si>
  <si>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</si>
  <si>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</si>
  <si>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</si>
  <si>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</si>
  <si>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</si>
  <si>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</si>
  <si>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</si>
  <si>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</si>
  <si>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</si>
  <si>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</si>
  <si>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</si>
  <si>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</si>
  <si>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</si>
  <si>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</si>
  <si>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</si>
  <si>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</si>
  <si>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</si>
  <si>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</si>
  <si>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</si>
  <si>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</si>
  <si>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</si>
  <si>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</si>
  <si>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</si>
  <si>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</si>
  <si>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</si>
  <si>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</si>
  <si>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</si>
  <si>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</si>
  <si>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</si>
  <si>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</si>
  <si>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</si>
  <si>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</si>
  <si>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</si>
  <si>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</si>
  <si>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</si>
  <si>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</si>
  <si>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</si>
  <si>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</si>
  <si>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</si>
  <si>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</si>
  <si>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</si>
  <si>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</si>
  <si>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</si>
  <si>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</si>
  <si>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</si>
  <si>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</si>
  <si>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</si>
  <si>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</si>
  <si>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</si>
  <si>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</si>
  <si>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</si>
  <si>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</si>
  <si>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</si>
  <si>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</si>
  <si>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</si>
  <si>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</si>
  <si>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</si>
  <si>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</si>
  <si>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</si>
  <si>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</si>
  <si>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</si>
  <si>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</si>
  <si>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</si>
  <si>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</si>
  <si>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</si>
  <si>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</si>
  <si>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</si>
  <si>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</si>
  <si>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</si>
  <si>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</si>
  <si>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</si>
  <si>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</si>
  <si>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</si>
  <si>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</si>
  <si>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</si>
  <si>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</si>
  <si>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</si>
  <si>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</si>
  <si>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</si>
  <si>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</si>
  <si>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</si>
  <si>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</si>
  <si>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</si>
  <si>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</si>
  <si>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</si>
  <si>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</si>
  <si>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</si>
  <si>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</si>
  <si>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</si>
  <si>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</si>
  <si>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</si>
  <si>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</si>
  <si>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</si>
  <si>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</si>
  <si>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</si>
  <si>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</si>
  <si>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</si>
  <si>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</si>
  <si>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</si>
  <si>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</si>
  <si>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</si>
  <si>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</si>
  <si>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</si>
  <si>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</si>
  <si>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</si>
  <si>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</si>
  <si>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</si>
  <si>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</si>
  <si>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</si>
  <si>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</si>
  <si>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</si>
  <si>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</si>
  <si>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</si>
  <si>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</si>
  <si>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</si>
  <si>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</si>
  <si>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</si>
  <si>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</si>
  <si>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</si>
  <si>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</si>
  <si>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</si>
  <si>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</si>
  <si>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</si>
  <si>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</si>
  <si>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</si>
  <si>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</si>
  <si>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</si>
  <si>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</si>
  <si>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</si>
  <si>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</si>
  <si>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</si>
  <si>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</si>
  <si>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</si>
  <si>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</si>
  <si>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</si>
  <si>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</si>
  <si>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</si>
  <si>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</si>
  <si>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</si>
  <si>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</si>
  <si>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</si>
  <si>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</si>
  <si>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</si>
  <si>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</si>
  <si>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</si>
  <si>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</si>
  <si>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</si>
  <si>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</si>
  <si>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</si>
  <si>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</si>
  <si>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</si>
  <si>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</si>
  <si>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</si>
  <si>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</si>
  <si>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</si>
  <si>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</si>
  <si>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</si>
  <si>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</si>
  <si>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</si>
  <si>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</si>
  <si>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</si>
  <si>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</si>
  <si>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</si>
  <si>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</si>
  <si>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</si>
  <si>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</si>
  <si>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</si>
  <si>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</si>
  <si>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</si>
  <si>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</si>
  <si>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</si>
  <si>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</si>
  <si>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</si>
  <si>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</si>
  <si>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</si>
  <si>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</si>
  <si>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</si>
  <si>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</si>
  <si>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</si>
  <si>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</si>
  <si>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</si>
  <si>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</si>
  <si>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</si>
  <si>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</si>
  <si>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</si>
  <si>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</si>
  <si>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</si>
  <si>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</si>
  <si>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</si>
  <si>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</si>
  <si>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</si>
  <si>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</si>
  <si>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</si>
  <si>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</si>
  <si>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</si>
  <si>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</si>
  <si>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</si>
  <si>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</si>
  <si>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</si>
  <si>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</si>
  <si>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</si>
  <si>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</si>
  <si>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</si>
  <si>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</si>
  <si>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</si>
  <si>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</si>
  <si>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</si>
  <si>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</si>
  <si>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</si>
  <si>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</si>
  <si>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</si>
  <si>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</si>
  <si>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</si>
  <si>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</si>
  <si>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</si>
  <si>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</si>
  <si>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</si>
  <si>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</si>
  <si>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</si>
  <si>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</si>
  <si>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</si>
  <si>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</si>
  <si>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</si>
  <si>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</si>
  <si>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</si>
  <si>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</si>
  <si>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</si>
  <si>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</si>
  <si>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</si>
  <si>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</si>
  <si>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</si>
  <si>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</si>
  <si>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</si>
  <si>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</si>
  <si>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</si>
  <si>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</si>
  <si>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</si>
  <si>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</si>
  <si>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</si>
  <si>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</si>
  <si>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</si>
  <si>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</si>
  <si>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</si>
  <si>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</si>
  <si>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</si>
  <si>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</si>
  <si>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</si>
  <si>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</si>
  <si>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</si>
  <si>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</si>
  <si>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</si>
  <si>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</si>
  <si>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</si>
  <si>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</si>
  <si>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</si>
  <si>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</si>
  <si>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</si>
  <si>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</si>
  <si>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</si>
  <si>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</si>
  <si>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</si>
  <si>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</si>
  <si>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</si>
  <si>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</si>
  <si>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</si>
  <si>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</si>
  <si>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</si>
  <si>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</si>
  <si>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</si>
  <si>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</si>
  <si>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</si>
  <si>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</si>
  <si>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</si>
  <si>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</si>
  <si>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</si>
  <si>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</si>
  <si>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</si>
  <si>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</si>
  <si>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</si>
  <si>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</si>
  <si>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</si>
  <si>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</si>
  <si>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</si>
  <si>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</si>
  <si>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</si>
  <si>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</si>
  <si>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</si>
  <si>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</si>
  <si>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</si>
  <si>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</si>
  <si>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</si>
  <si>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</si>
  <si>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</si>
  <si>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</si>
  <si>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</si>
  <si>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</si>
  <si>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</si>
  <si>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</si>
  <si>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</si>
  <si>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</si>
  <si>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</si>
  <si>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</si>
  <si>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</si>
  <si>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</si>
  <si>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</si>
  <si>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</si>
  <si>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</si>
  <si>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</si>
  <si>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</si>
  <si>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</si>
  <si>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</si>
  <si>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</si>
  <si>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</si>
  <si>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</si>
  <si>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</si>
  <si>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</si>
  <si>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</si>
  <si>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</si>
  <si>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</si>
  <si>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</si>
  <si>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</si>
  <si>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</si>
  <si>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</si>
  <si>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</si>
  <si>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</si>
  <si>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</si>
  <si>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</si>
  <si>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</si>
  <si>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</si>
  <si>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</si>
  <si>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</si>
  <si>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</si>
  <si>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</si>
  <si>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</si>
  <si>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</si>
  <si>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</si>
  <si>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</si>
  <si>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</si>
  <si>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</si>
  <si>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</si>
  <si>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</si>
  <si>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</si>
  <si>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</si>
  <si>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</si>
  <si>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</si>
  <si>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</si>
  <si>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</si>
  <si>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</si>
  <si>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</si>
  <si>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</si>
  <si>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</si>
  <si>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</si>
  <si>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</si>
  <si>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</si>
  <si>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</si>
  <si>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</si>
  <si>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</si>
  <si>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</si>
  <si>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</si>
  <si>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</si>
  <si>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</si>
  <si>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</si>
  <si>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</si>
  <si>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</si>
  <si>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</si>
  <si>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</si>
  <si>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</si>
  <si>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</si>
  <si>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</si>
  <si>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</si>
  <si>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</si>
  <si>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</si>
  <si>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</si>
  <si>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</si>
  <si>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</si>
  <si>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</si>
  <si>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</si>
  <si>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</si>
  <si>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</si>
  <si>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</si>
  <si>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</si>
  <si>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</si>
  <si>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</si>
  <si>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</si>
  <si>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</si>
  <si>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</si>
  <si>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</si>
  <si>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</si>
  <si>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</si>
  <si>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</si>
  <si>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</si>
  <si>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</si>
  <si>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</si>
  <si>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</si>
  <si>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</si>
  <si>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</si>
  <si>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</si>
  <si>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</si>
  <si>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</si>
  <si>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</si>
  <si>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</si>
  <si>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</si>
  <si>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</si>
  <si>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</si>
  <si>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</si>
  <si>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</si>
  <si>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</si>
  <si>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</si>
  <si>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</si>
  <si>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</si>
  <si>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</si>
  <si>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</si>
  <si>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</si>
  <si>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</si>
  <si>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</si>
  <si>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</si>
  <si>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</si>
  <si>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</si>
  <si>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</si>
  <si>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</si>
  <si>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</si>
  <si>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</si>
  <si>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</si>
  <si>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</si>
  <si>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</si>
  <si>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</si>
  <si>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</si>
  <si>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</si>
  <si>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</si>
  <si>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</si>
  <si>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</si>
  <si>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</si>
  <si>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</si>
  <si>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</si>
  <si>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</si>
  <si>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</si>
  <si>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</si>
  <si>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</si>
  <si>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</si>
  <si>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</si>
  <si>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</si>
  <si>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</si>
  <si>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</si>
  <si>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</si>
  <si>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</si>
  <si>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</si>
  <si>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</si>
  <si>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</si>
  <si>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</si>
  <si>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</si>
  <si>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</si>
  <si>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</si>
  <si>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</si>
  <si>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</si>
  <si>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</si>
  <si>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</si>
  <si>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</si>
  <si>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</si>
  <si>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</si>
  <si>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</si>
  <si>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</si>
  <si>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</si>
  <si>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</si>
  <si>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</si>
  <si>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</si>
  <si>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</si>
  <si>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</si>
  <si>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</si>
  <si>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</si>
  <si>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</si>
  <si>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</si>
  <si>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</si>
  <si>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</si>
  <si>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</si>
  <si>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</si>
  <si>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</si>
  <si>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</si>
  <si>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</si>
  <si>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</si>
  <si>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</si>
  <si>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</si>
  <si>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</si>
  <si>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</si>
  <si>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</si>
  <si>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</si>
  <si>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</si>
  <si>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</si>
  <si>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</si>
  <si>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</si>
  <si>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</si>
  <si>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</si>
  <si>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</si>
  <si>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</si>
  <si>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</si>
  <si>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</si>
  <si>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</si>
  <si>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</si>
  <si>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</si>
  <si>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</si>
  <si>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</si>
  <si>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</si>
  <si>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</si>
  <si>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</si>
  <si>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</si>
  <si>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</si>
  <si>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</si>
  <si>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</si>
  <si>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</si>
  <si>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</si>
  <si>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</si>
  <si>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</si>
  <si>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</si>
  <si>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</si>
  <si>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</si>
  <si>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</si>
  <si>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</si>
  <si>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</si>
  <si>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</si>
  <si>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</si>
  <si>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</si>
  <si>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</si>
  <si>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</si>
  <si>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</si>
  <si>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</si>
  <si>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</si>
  <si>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</si>
  <si>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</si>
  <si>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</si>
  <si>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</si>
  <si>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</si>
  <si>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</si>
  <si>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</si>
  <si>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</si>
  <si>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</si>
  <si>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</si>
  <si>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</si>
  <si>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</si>
  <si>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</si>
  <si>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</si>
  <si>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</si>
  <si>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</si>
  <si>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</si>
  <si>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</si>
  <si>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</si>
  <si>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</si>
  <si>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</si>
  <si>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</si>
  <si>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</si>
  <si>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</si>
  <si>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</si>
  <si>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</si>
  <si>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</si>
  <si>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</si>
  <si>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</si>
  <si>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</si>
  <si>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</si>
  <si>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</si>
  <si>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</si>
  <si>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</si>
  <si>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</si>
  <si>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</si>
  <si>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</si>
  <si>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</si>
  <si>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</si>
  <si>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</si>
  <si>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</si>
  <si>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</si>
  <si>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</si>
  <si>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</si>
  <si>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</si>
  <si>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</si>
  <si>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</si>
  <si>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</si>
  <si>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</si>
  <si>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</si>
  <si>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</si>
  <si>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</si>
  <si>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</si>
  <si>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</si>
  <si>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</si>
  <si>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</si>
  <si>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</si>
  <si>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ZMO-ZVP</t>
  </si>
  <si>
    <t>ZMOZVP</t>
  </si>
  <si>
    <t xml:space="preserve">Ronda 7 dias 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</si>
  <si>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</si>
  <si>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</si>
  <si>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</si>
  <si>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</si>
  <si>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</si>
  <si>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</si>
  <si>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</si>
  <si>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</si>
  <si>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</si>
  <si>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</si>
  <si>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109111</t>
  </si>
  <si>
    <t>Fábio</t>
  </si>
  <si>
    <t>Socaria mecanizada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</si>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</sst>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zoomScaleNormal="100" workbookViewId="0">
      <pane xSplit="6" topLeftCell="W1" activePane="topRight" state="frozen"/>
      <selection pane="topRight" activeCell="Y54" sqref="Y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81"/>
      <c r="AN3" s="282"/>
      <c r="AO3" s="258"/>
      <c r="AP3" s="258"/>
      <c r="AQ3" s="259"/>
      <c r="AR3" s="66"/>
      <c r="AS3" s="279" t="s">
        <v>1039</v>
      </c>
      <c r="AT3" s="280"/>
      <c r="AU3" s="279" t="s">
        <v>1040</v>
      </c>
      <c r="AV3" s="280"/>
      <c r="AW3" s="279" t="s">
        <v>1041</v>
      </c>
      <c r="AX3" s="280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</v>
      </c>
      <c r="BR49" s="21">
        <f>IF(OR(B49="",F49=""),"*",AY49/P49)</f>
        <v>1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96"/>
      <c r="F64" s="29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298">
        <v>225</v>
      </c>
      <c r="L64" s="117">
        <v>306.72899999999998</v>
      </c>
      <c r="M64" s="141" t="s">
        <v>1232</v>
      </c>
      <c r="N64" s="141" t="s">
        <v>1233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29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29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1234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300">
        <f>IF(BS_CONTROLE[[#This Row],[SUB]]=0, "-", BS_CONTROLE[[#This Row],[SUB]])</f>
        <v>73</v>
      </c>
      <c r="AP64" s="117">
        <f>BS_CONTROLE[[#This Row],[KM - Inicio]]</f>
        <v>225</v>
      </c>
      <c r="AQ64" s="300">
        <f>BS_CONTROLE[[#This Row],[KM - Inicio]]</f>
        <v>225</v>
      </c>
      <c r="AR64" s="120"/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30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30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/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Produção e Intervalo</v>
      </c>
      <c r="BR65" s="21">
        <f t="shared" si="7"/>
        <v>0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1235</v>
      </c>
      <c r="W66" s="117" t="s">
        <v>1236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/>
      <c r="AS66" s="120"/>
      <c r="AT66" s="120"/>
      <c r="AU66" s="166"/>
      <c r="AV66" s="166"/>
      <c r="AW66" s="15"/>
      <c r="AX66" s="15"/>
      <c r="AY66" s="12">
        <f t="shared" si="2"/>
        <v>0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96"/>
      <c r="F69" s="297"/>
      <c r="G69" s="177" t="str">
        <f>IF(D69="","*",VLOOKUP(F69,BS_ATIVIDADE[],3,FALSE))</f>
        <v>*</v>
      </c>
      <c r="H69" s="200"/>
      <c r="I69" s="158"/>
      <c r="J69" s="141"/>
      <c r="K69" s="298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29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300" t="str">
        <f>IF(BS_CONTROLE[[#This Row],[SUB]]=0, "-", BS_CONTROLE[[#This Row],[SUB]])</f>
        <v>-</v>
      </c>
      <c r="AP69" s="117">
        <f>BS_CONTROLE[[#This Row],[KM - Inicio]]</f>
        <v>0</v>
      </c>
      <c r="AQ69" s="300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30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30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/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69</v>
      </c>
      <c r="I72" s="158" t="s">
        <v>1218</v>
      </c>
      <c r="J72" s="117">
        <v>73</v>
      </c>
      <c r="K72" s="141">
        <v>42</v>
      </c>
      <c r="L72" s="117" t="s">
        <v>520</v>
      </c>
      <c r="M72" s="141" t="s">
        <v>1237</v>
      </c>
      <c r="N72" s="141" t="s">
        <v>1238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1177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ZMA</v>
      </c>
      <c r="AL72" s="34" t="str">
        <f>BS_CONTROLE[[#This Row],[Local - Encerramento]]</f>
        <v>TIN</v>
      </c>
      <c r="AM72" s="117" t="str">
        <f>IF(BS_CONTROLE[[#This Row],[Entre - Estações]]=0, "-", BS_CONTROLE[[#This Row],[Entre - Estações]])</f>
        <v>ZMA-TIN</v>
      </c>
      <c r="AN72" s="117" t="str">
        <f>IF(BS_CONTROLE[[#This Row],[SB]]=0, "-", BS_CONTROLE[[#This Row],[SB]])</f>
        <v>ZMATIN</v>
      </c>
      <c r="AO72" s="117">
        <f>IF(BS_CONTROLE[[#This Row],[SUB]]=0, "-", BS_CONTROLE[[#This Row],[SUB]])</f>
        <v>73</v>
      </c>
      <c r="AP72" s="117">
        <f>BS_CONTROLE[[#This Row],[KM - Inicio]]</f>
        <v>42</v>
      </c>
      <c r="AQ72" s="117">
        <f>BS_CONTROLE[[#This Row],[KM - Inicio]]</f>
        <v>42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/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1239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1240</v>
      </c>
      <c r="W77" s="117" t="s">
        <v>1236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/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1241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1241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/>
      <c r="AS78" s="120"/>
      <c r="AT78" s="120"/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1242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1243</v>
      </c>
      <c r="X79" s="116" t="s">
        <v>522</v>
      </c>
      <c r="Y79" s="143" t="s">
        <v>525</v>
      </c>
      <c r="Z79" s="116"/>
      <c r="AA79" s="164" t="s">
        <v>1244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/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1245</v>
      </c>
      <c r="I80" s="200" t="s">
        <v>1245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1246</v>
      </c>
      <c r="W80" s="117" t="s">
        <v>1247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/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1248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46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7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8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19">IF(AND(BR148&lt;1,BS148&lt;1),"Produção e Intervalo",IF(BR148&lt;1,"Intervalo",IF(BS148&lt;1,"Produção","Aderente")))</f>
        <v>Aderente</v>
      </c>
      <c r="BR148" s="21" t="str">
        <f t="shared" ref="BR148:BR211" si="20">IF(OR(B148="",F148=""),"*",AY148/P148)</f>
        <v>*</v>
      </c>
      <c r="BS148" s="21" t="str">
        <f t="shared" ref="BS148:BS211" si="21">IF(OR(B148="",F148=""),"*",BA148/Q148)</f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50" t="str">
        <f t="shared" si="20"/>
        <v>*</v>
      </c>
      <c r="BS175" s="50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2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si="1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19"/>
        <v>Aderente</v>
      </c>
      <c r="BR209" s="21" t="str">
        <f t="shared" si="20"/>
        <v>*</v>
      </c>
      <c r="BS209" s="21" t="str">
        <f t="shared" si="21"/>
        <v>*</v>
      </c>
      <c r="BT209" s="8" t="str">
        <f t="shared" si="18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19"/>
        <v>Aderente</v>
      </c>
      <c r="BR210" s="21" t="str">
        <f t="shared" si="20"/>
        <v>*</v>
      </c>
      <c r="BS210" s="21" t="str">
        <f t="shared" si="21"/>
        <v>*</v>
      </c>
      <c r="BT210" s="8" t="str">
        <f t="shared" si="18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19"/>
        <v>Aderente</v>
      </c>
      <c r="BR211" s="21" t="str">
        <f t="shared" si="20"/>
        <v>*</v>
      </c>
      <c r="BS211" s="21" t="str">
        <f t="shared" si="21"/>
        <v>*</v>
      </c>
      <c r="BT211" s="8" t="str">
        <f t="shared" ref="BT211:BT274" si="23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4">IF(AND(BR212&lt;1,BS212&lt;1),"Produção e Intervalo",IF(BR212&lt;1,"Intervalo",IF(BS212&lt;1,"Produção","Aderente")))</f>
        <v>Aderente</v>
      </c>
      <c r="BR212" s="21" t="str">
        <f t="shared" ref="BR212:BR275" si="25">IF(OR(B212="",F212=""),"*",AY212/P212)</f>
        <v>*</v>
      </c>
      <c r="BS212" s="21" t="str">
        <f t="shared" ref="BS212:BS275" si="26">IF(OR(B212="",F212=""),"*",BA212/Q212)</f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7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si="23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4"/>
        <v>Aderente</v>
      </c>
      <c r="BR273" s="21" t="str">
        <f t="shared" si="25"/>
        <v>*</v>
      </c>
      <c r="BS273" s="21" t="str">
        <f t="shared" si="26"/>
        <v>*</v>
      </c>
      <c r="BT273" s="8" t="str">
        <f t="shared" si="23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4"/>
        <v>Aderente</v>
      </c>
      <c r="BR274" s="21" t="str">
        <f t="shared" si="25"/>
        <v>*</v>
      </c>
      <c r="BS274" s="21" t="str">
        <f t="shared" si="26"/>
        <v>*</v>
      </c>
      <c r="BT274" s="8" t="str">
        <f t="shared" si="23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4"/>
        <v>Aderente</v>
      </c>
      <c r="BR275" s="21" t="str">
        <f t="shared" si="25"/>
        <v>*</v>
      </c>
      <c r="BS275" s="21" t="str">
        <f t="shared" si="26"/>
        <v>*</v>
      </c>
      <c r="BT275" s="8" t="str">
        <f t="shared" ref="BT275:BT338" si="28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29">IF(AND(BR276&lt;1,BS276&lt;1),"Produção e Intervalo",IF(BR276&lt;1,"Intervalo",IF(BS276&lt;1,"Produção","Aderente")))</f>
        <v>Aderente</v>
      </c>
      <c r="BR276" s="21" t="str">
        <f t="shared" ref="BR276:BR339" si="30">IF(OR(B276="",F276=""),"*",AY276/P276)</f>
        <v>*</v>
      </c>
      <c r="BS276" s="21" t="str">
        <f t="shared" ref="BS276:BS339" si="31">IF(OR(B276="",F276=""),"*",BA276/Q276)</f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2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si="2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29"/>
        <v>Aderente</v>
      </c>
      <c r="BR337" s="21" t="str">
        <f t="shared" si="30"/>
        <v>*</v>
      </c>
      <c r="BS337" s="21" t="str">
        <f t="shared" si="31"/>
        <v>*</v>
      </c>
      <c r="BT337" s="8" t="str">
        <f t="shared" si="28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29"/>
        <v>Aderente</v>
      </c>
      <c r="BR338" s="21" t="str">
        <f t="shared" si="30"/>
        <v>*</v>
      </c>
      <c r="BS338" s="21" t="str">
        <f t="shared" si="31"/>
        <v>*</v>
      </c>
      <c r="BT338" s="8" t="str">
        <f t="shared" si="28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29"/>
        <v>Aderente</v>
      </c>
      <c r="BR339" s="21" t="str">
        <f t="shared" si="30"/>
        <v>*</v>
      </c>
      <c r="BS339" s="21" t="str">
        <f t="shared" si="31"/>
        <v>*</v>
      </c>
      <c r="BT339" s="8" t="str">
        <f t="shared" ref="BT339:BT402" si="33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4">IF(AND(BR340&lt;1,BS340&lt;1),"Produção e Intervalo",IF(BR340&lt;1,"Intervalo",IF(BS340&lt;1,"Produção","Aderente")))</f>
        <v>Aderente</v>
      </c>
      <c r="BR340" s="21" t="str">
        <f t="shared" ref="BR340:BR403" si="35">IF(OR(B340="",F340=""),"*",AY340/P340)</f>
        <v>*</v>
      </c>
      <c r="BS340" s="21" t="str">
        <f t="shared" ref="BS340:BS403" si="36">IF(OR(B340="",F340=""),"*",BA340/Q340)</f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7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si="33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4"/>
        <v>Aderente</v>
      </c>
      <c r="BR401" s="21" t="str">
        <f t="shared" si="35"/>
        <v>*</v>
      </c>
      <c r="BS401" s="21" t="str">
        <f t="shared" si="36"/>
        <v>*</v>
      </c>
      <c r="BT401" s="8" t="str">
        <f t="shared" si="33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4"/>
        <v>Aderente</v>
      </c>
      <c r="BR402" s="21" t="str">
        <f t="shared" si="35"/>
        <v>*</v>
      </c>
      <c r="BS402" s="21" t="str">
        <f t="shared" si="36"/>
        <v>*</v>
      </c>
      <c r="BT402" s="8" t="str">
        <f t="shared" si="33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4"/>
        <v>Aderente</v>
      </c>
      <c r="BR403" s="21" t="str">
        <f t="shared" si="35"/>
        <v>*</v>
      </c>
      <c r="BS403" s="21" t="str">
        <f t="shared" si="36"/>
        <v>*</v>
      </c>
      <c r="BT403" s="8" t="str">
        <f t="shared" ref="BT403:BT452" si="38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39">IF(AND(BR404&lt;1,BS404&lt;1),"Produção e Intervalo",IF(BR404&lt;1,"Intervalo",IF(BS404&lt;1,"Produção","Aderente")))</f>
        <v>Aderente</v>
      </c>
      <c r="BR404" s="21" t="str">
        <f t="shared" ref="BR404:BR467" si="40">IF(OR(B404="",F404=""),"*",AY404/P404)</f>
        <v>*</v>
      </c>
      <c r="BS404" s="21" t="str">
        <f t="shared" ref="BS404:BS467" si="41">IF(OR(B404="",F404=""),"*",BA404/Q404)</f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 t="shared" si="3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 t="shared" si="3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 t="shared" si="3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 t="shared" si="3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 t="shared" si="38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 t="shared" si="38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2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39"/>
        <v>Aderente</v>
      </c>
      <c r="BR465" s="21" t="str">
        <f t="shared" si="40"/>
        <v>*</v>
      </c>
      <c r="BS465" s="21" t="str">
        <f t="shared" si="4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39"/>
        <v>Aderente</v>
      </c>
      <c r="BR466" s="21" t="str">
        <f t="shared" si="40"/>
        <v>*</v>
      </c>
      <c r="BS466" s="21" t="str">
        <f t="shared" si="41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39"/>
        <v>Aderente</v>
      </c>
      <c r="BR467" s="21" t="str">
        <f t="shared" si="40"/>
        <v>*</v>
      </c>
      <c r="BS467" s="21" t="str">
        <f t="shared" si="41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3">IF(AND(BR468&lt;1,BS468&lt;1),"Produção e Intervalo",IF(BR468&lt;1,"Intervalo",IF(BS468&lt;1,"Produção","Aderente")))</f>
        <v>Aderente</v>
      </c>
      <c r="BR468" s="21" t="str">
        <f t="shared" ref="BR468:BR531" si="44">IF(OR(B468="",F468=""),"*",AY468/P468)</f>
        <v>*</v>
      </c>
      <c r="BS468" s="21" t="str">
        <f t="shared" ref="BS468:BS531" si="45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6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3"/>
        <v>Aderente</v>
      </c>
      <c r="BR529" s="21" t="str">
        <f t="shared" si="44"/>
        <v>*</v>
      </c>
      <c r="BS529" s="21" t="str">
        <f t="shared" si="4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3"/>
        <v>Aderente</v>
      </c>
      <c r="BR530" s="21" t="str">
        <f t="shared" si="44"/>
        <v>*</v>
      </c>
      <c r="BS530" s="21" t="str">
        <f t="shared" si="45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3"/>
        <v>Aderente</v>
      </c>
      <c r="BR531" s="21" t="str">
        <f t="shared" si="44"/>
        <v>*</v>
      </c>
      <c r="BS531" s="21" t="str">
        <f t="shared" si="45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7">IF(AND(BR532&lt;1,BS532&lt;1),"Produção e Intervalo",IF(BR532&lt;1,"Intervalo",IF(BS532&lt;1,"Produção","Aderente")))</f>
        <v>Aderente</v>
      </c>
      <c r="BR532" s="21" t="str">
        <f t="shared" ref="BR532:BR595" si="48">IF(OR(B532="",F532=""),"*",AY532/P532)</f>
        <v>*</v>
      </c>
      <c r="BS532" s="21" t="str">
        <f t="shared" ref="BS532:BS595" si="49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0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7"/>
        <v>Aderente</v>
      </c>
      <c r="BR593" s="21" t="str">
        <f t="shared" si="48"/>
        <v>*</v>
      </c>
      <c r="BS593" s="21" t="str">
        <f t="shared" si="4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7"/>
        <v>Aderente</v>
      </c>
      <c r="BR594" s="21" t="str">
        <f t="shared" si="48"/>
        <v>*</v>
      </c>
      <c r="BS594" s="21" t="str">
        <f t="shared" si="49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7"/>
        <v>Aderente</v>
      </c>
      <c r="BR595" s="21" t="str">
        <f t="shared" si="48"/>
        <v>*</v>
      </c>
      <c r="BS595" s="21" t="str">
        <f t="shared" si="49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1">IF(AND(BR596&lt;1,BS596&lt;1),"Produção e Intervalo",IF(BR596&lt;1,"Intervalo",IF(BS596&lt;1,"Produção","Aderente")))</f>
        <v>Aderente</v>
      </c>
      <c r="BR596" s="21" t="str">
        <f t="shared" ref="BR596:BR659" si="52">IF(OR(B596="",F596=""),"*",AY596/P596)</f>
        <v>*</v>
      </c>
      <c r="BS596" s="21" t="str">
        <f t="shared" ref="BS596:BS659" si="53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4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1"/>
        <v>Aderente</v>
      </c>
      <c r="BR657" s="21" t="str">
        <f t="shared" si="52"/>
        <v>*</v>
      </c>
      <c r="BS657" s="21" t="str">
        <f t="shared" si="5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1"/>
        <v>Aderente</v>
      </c>
      <c r="BR658" s="21" t="str">
        <f t="shared" si="52"/>
        <v>*</v>
      </c>
      <c r="BS658" s="21" t="str">
        <f t="shared" si="53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1"/>
        <v>Aderente</v>
      </c>
      <c r="BR659" s="21" t="str">
        <f t="shared" si="52"/>
        <v>*</v>
      </c>
      <c r="BS659" s="21" t="str">
        <f t="shared" si="53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5">IF(AND(BR660&lt;1,BS660&lt;1),"Produção e Intervalo",IF(BR660&lt;1,"Intervalo",IF(BS660&lt;1,"Produção","Aderente")))</f>
        <v>Aderente</v>
      </c>
      <c r="BR660" s="21" t="str">
        <f t="shared" ref="BR660:BR723" si="56">IF(OR(B660="",F660=""),"*",AY660/P660)</f>
        <v>*</v>
      </c>
      <c r="BS660" s="21" t="str">
        <f t="shared" ref="BS660:BS723" si="57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8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5"/>
        <v>Aderente</v>
      </c>
      <c r="BR721" s="21" t="str">
        <f t="shared" si="56"/>
        <v>*</v>
      </c>
      <c r="BS721" s="21" t="str">
        <f t="shared" si="5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5"/>
        <v>Aderente</v>
      </c>
      <c r="BR722" s="21" t="str">
        <f t="shared" si="56"/>
        <v>*</v>
      </c>
      <c r="BS722" s="21" t="str">
        <f t="shared" si="57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5"/>
        <v>Aderente</v>
      </c>
      <c r="BR723" s="21" t="str">
        <f t="shared" si="56"/>
        <v>*</v>
      </c>
      <c r="BS723" s="21" t="str">
        <f t="shared" si="57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59">IF(AND(BR724&lt;1,BS724&lt;1),"Produção e Intervalo",IF(BR724&lt;1,"Intervalo",IF(BS724&lt;1,"Produção","Aderente")))</f>
        <v>Aderente</v>
      </c>
      <c r="BR724" s="21" t="str">
        <f t="shared" ref="BR724:BR787" si="60">IF(OR(B724="",F724=""),"*",AY724/P724)</f>
        <v>*</v>
      </c>
      <c r="BS724" s="21" t="str">
        <f t="shared" ref="BS724:BS787" si="61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2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59"/>
        <v>Aderente</v>
      </c>
      <c r="BR785" s="21" t="str">
        <f t="shared" si="60"/>
        <v>*</v>
      </c>
      <c r="BS785" s="21" t="str">
        <f t="shared" si="6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59"/>
        <v>Aderente</v>
      </c>
      <c r="BR786" s="21" t="str">
        <f t="shared" si="60"/>
        <v>*</v>
      </c>
      <c r="BS786" s="21" t="str">
        <f t="shared" si="61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59"/>
        <v>Aderente</v>
      </c>
      <c r="BR787" s="21" t="str">
        <f t="shared" si="60"/>
        <v>*</v>
      </c>
      <c r="BS787" s="21" t="str">
        <f t="shared" si="61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3">IF(AND(BR788&lt;1,BS788&lt;1),"Produção e Intervalo",IF(BR788&lt;1,"Intervalo",IF(BS788&lt;1,"Produção","Aderente")))</f>
        <v>Aderente</v>
      </c>
      <c r="BR788" s="21" t="str">
        <f t="shared" ref="BR788:BR809" si="64">IF(OR(B788="",F788=""),"*",AY788/P788)</f>
        <v>*</v>
      </c>
      <c r="BS788" s="21" t="str">
        <f t="shared" ref="BS788:BS809" si="65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21" t="str">
        <f t="shared" si="64"/>
        <v>*</v>
      </c>
      <c r="BS789" s="21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21" t="str">
        <f t="shared" si="64"/>
        <v>*</v>
      </c>
      <c r="BS790" s="21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21" t="str">
        <f t="shared" si="64"/>
        <v>*</v>
      </c>
      <c r="BS791" s="21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3"/>
        <v>Aderente</v>
      </c>
      <c r="BR806" s="50" t="str">
        <f t="shared" si="64"/>
        <v>*</v>
      </c>
      <c r="BS806" s="50" t="str">
        <f t="shared" si="65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3"/>
        <v>Aderente</v>
      </c>
      <c r="BR807" s="50" t="str">
        <f t="shared" si="64"/>
        <v>*</v>
      </c>
      <c r="BS807" s="50" t="str">
        <f t="shared" si="65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3"/>
        <v>Aderente</v>
      </c>
      <c r="BR808" s="50" t="str">
        <f t="shared" si="64"/>
        <v>*</v>
      </c>
      <c r="BS808" s="50" t="str">
        <f t="shared" si="65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2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3"/>
        <v>Aderente</v>
      </c>
      <c r="BR809" s="205" t="str">
        <f t="shared" si="64"/>
        <v>*</v>
      </c>
      <c r="BS809" s="205" t="str">
        <f t="shared" si="65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53 AA75 AA114 AA112 AA110 AA135:AA138 AA180 AA187 AA197 AA212 AA240 AA57:AA59" name="Range1_1_7_1_1"/>
    <protectedRange sqref="AB48:AE49 AB53:AE53 AB75:AE75 AB114 AD106 AD119 AB112:AE112 AB110 AD114:AE114 AB135 AB138 AD138:AE138 AB136:AE137 AB180 AD180:AE180 AB187 AD187:AE187 AB197 AD197:AE197 AB212 AD212:AE212 AB240 AD240:AE240 AB57:AE59" name="Range1_1_7_34_2"/>
    <protectedRange sqref="AF48:AF49 AF53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3:W53" name="Range1_1_6_3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3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79" operator="equal">
      <formula>"NÃO"</formula>
    </cfRule>
    <cfRule type="cellIs" dxfId="235" priority="380" operator="equal">
      <formula>"SIM"</formula>
    </cfRule>
  </conditionalFormatting>
  <conditionalFormatting sqref="AZ331:AZ789 AZ6:AZ329">
    <cfRule type="expression" dxfId="234" priority="42835">
      <formula>#REF!=1</formula>
    </cfRule>
  </conditionalFormatting>
  <conditionalFormatting sqref="BF65 V65 U66:U791 U6:U64 BE6:BE809 AY6:AY809">
    <cfRule type="cellIs" dxfId="233" priority="42819" operator="equal">
      <formula>"ERRO"</formula>
    </cfRule>
  </conditionalFormatting>
  <conditionalFormatting sqref="BQ166:BQ793 BQ6:BQ164">
    <cfRule type="cellIs" dxfId="232" priority="42814" operator="equal">
      <formula>"Produção e Intervalo"</formula>
    </cfRule>
    <cfRule type="cellIs" dxfId="231" priority="42815" operator="equal">
      <formula>"Aderente"</formula>
    </cfRule>
    <cfRule type="cellIs" dxfId="230" priority="42816" operator="equal">
      <formula>"Intervalo"</formula>
    </cfRule>
    <cfRule type="cellIs" dxfId="229" priority="42817" operator="equal">
      <formula>"Produção"</formula>
    </cfRule>
    <cfRule type="cellIs" dxfId="228" priority="42818" operator="equal">
      <formula>"ERRO"</formula>
    </cfRule>
  </conditionalFormatting>
  <conditionalFormatting sqref="BR6:BS809">
    <cfRule type="cellIs" dxfId="227" priority="42796" operator="equal">
      <formula>"*"</formula>
    </cfRule>
    <cfRule type="cellIs" dxfId="226" priority="42797" operator="greaterThanOrEqual">
      <formula>1</formula>
    </cfRule>
    <cfRule type="cellIs" dxfId="225" priority="42798" operator="lessThan">
      <formula>1</formula>
    </cfRule>
  </conditionalFormatting>
  <conditionalFormatting sqref="BH792 BH415:BH789 BH6:BH27 BH28:BI34 BH35:BH412">
    <cfRule type="iconSet" priority="44619">
      <iconSet showValue="0">
        <cfvo type="percent" val="0"/>
        <cfvo type="num" val="1"/>
        <cfvo type="num" val="1" gte="0"/>
      </iconSet>
    </cfRule>
    <cfRule type="iconSet" priority="446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6">
      <formula>#REF!=1</formula>
    </cfRule>
  </conditionalFormatting>
  <conditionalFormatting sqref="BP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71:BK83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">
    <cfRule type="iconSet" priority="44651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7" operator="equal">
      <formula>"OPORTUNIDADE"</formula>
    </cfRule>
  </conditionalFormatting>
  <conditionalFormatting sqref="Z196">
    <cfRule type="cellIs" dxfId="222" priority="215" operator="equal">
      <formula>"NÃO"</formula>
    </cfRule>
    <cfRule type="cellIs" dxfId="221" priority="216" operator="equal">
      <formula>"SIM"</formula>
    </cfRule>
  </conditionalFormatting>
  <conditionalFormatting sqref="Z198">
    <cfRule type="cellIs" dxfId="220" priority="214" operator="equal">
      <formula>"OPORTUNIDADE"</formula>
    </cfRule>
  </conditionalFormatting>
  <conditionalFormatting sqref="Z198">
    <cfRule type="cellIs" dxfId="219" priority="212" operator="equal">
      <formula>"NÃO"</formula>
    </cfRule>
    <cfRule type="cellIs" dxfId="218" priority="213" operator="equal">
      <formula>"SIM"</formula>
    </cfRule>
  </conditionalFormatting>
  <conditionalFormatting sqref="BP1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7" operator="equal">
      <formula>"OPORTUNIDADE"</formula>
    </cfRule>
  </conditionalFormatting>
  <conditionalFormatting sqref="Y196">
    <cfRule type="cellIs" dxfId="216" priority="205" operator="equal">
      <formula>"NÃO"</formula>
    </cfRule>
    <cfRule type="cellIs" dxfId="215" priority="206" operator="equal">
      <formula>"SIM"</formula>
    </cfRule>
  </conditionalFormatting>
  <conditionalFormatting sqref="Y198">
    <cfRule type="cellIs" dxfId="214" priority="204" operator="equal">
      <formula>"OPORTUNIDADE"</formula>
    </cfRule>
  </conditionalFormatting>
  <conditionalFormatting sqref="Y198">
    <cfRule type="cellIs" dxfId="213" priority="202" operator="equal">
      <formula>"NÃO"</formula>
    </cfRule>
    <cfRule type="cellIs" dxfId="212" priority="203" operator="equal">
      <formula>"SIM"</formula>
    </cfRule>
  </conditionalFormatting>
  <conditionalFormatting sqref="BP18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3" operator="equal">
      <formula>"OPORTUNIDADE"</formula>
    </cfRule>
  </conditionalFormatting>
  <conditionalFormatting sqref="Z215">
    <cfRule type="cellIs" dxfId="210" priority="151" operator="equal">
      <formula>"NÃO"</formula>
    </cfRule>
    <cfRule type="cellIs" dxfId="209" priority="152" operator="equal">
      <formula>"SIM"</formula>
    </cfRule>
  </conditionalFormatting>
  <conditionalFormatting sqref="Y215:Y219">
    <cfRule type="cellIs" dxfId="208" priority="150" operator="equal">
      <formula>"OPORTUNIDADE"</formula>
    </cfRule>
  </conditionalFormatting>
  <conditionalFormatting sqref="Y215:Y219">
    <cfRule type="cellIs" dxfId="207" priority="148" operator="equal">
      <formula>"NÃO"</formula>
    </cfRule>
    <cfRule type="cellIs" dxfId="206" priority="149" operator="equal">
      <formula>"SIM"</formula>
    </cfRule>
  </conditionalFormatting>
  <conditionalFormatting sqref="Y213">
    <cfRule type="cellIs" dxfId="205" priority="147" operator="equal">
      <formula>"OPORTUNIDADE"</formula>
    </cfRule>
  </conditionalFormatting>
  <conditionalFormatting sqref="Y213">
    <cfRule type="cellIs" dxfId="204" priority="145" operator="equal">
      <formula>"NÃO"</formula>
    </cfRule>
    <cfRule type="cellIs" dxfId="203" priority="146" operator="equal">
      <formula>"SIM"</formula>
    </cfRule>
  </conditionalFormatting>
  <conditionalFormatting sqref="Y212">
    <cfRule type="cellIs" dxfId="202" priority="144" operator="equal">
      <formula>"OPORTUNIDADE"</formula>
    </cfRule>
  </conditionalFormatting>
  <conditionalFormatting sqref="Y212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211">
    <cfRule type="cellIs" dxfId="199" priority="141" operator="equal">
      <formula>"OPORTUNIDADE"</formula>
    </cfRule>
  </conditionalFormatting>
  <conditionalFormatting sqref="Y211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Y210">
    <cfRule type="cellIs" dxfId="196" priority="138" operator="equal">
      <formula>"OPORTUNIDADE"</formula>
    </cfRule>
  </conditionalFormatting>
  <conditionalFormatting sqref="Y210">
    <cfRule type="cellIs" dxfId="195" priority="136" operator="equal">
      <formula>"NÃO"</formula>
    </cfRule>
    <cfRule type="cellIs" dxfId="194" priority="137" operator="equal">
      <formula>"SIM"</formula>
    </cfRule>
  </conditionalFormatting>
  <conditionalFormatting sqref="Y209">
    <cfRule type="cellIs" dxfId="193" priority="135" operator="equal">
      <formula>"OPORTUNIDADE"</formula>
    </cfRule>
  </conditionalFormatting>
  <conditionalFormatting sqref="Y209">
    <cfRule type="cellIs" dxfId="192" priority="133" operator="equal">
      <formula>"NÃO"</formula>
    </cfRule>
    <cfRule type="cellIs" dxfId="191" priority="134" operator="equal">
      <formula>"SIM"</formula>
    </cfRule>
  </conditionalFormatting>
  <conditionalFormatting sqref="Y208">
    <cfRule type="cellIs" dxfId="190" priority="132" operator="equal">
      <formula>"OPORTUNIDADE"</formula>
    </cfRule>
  </conditionalFormatting>
  <conditionalFormatting sqref="Y208">
    <cfRule type="cellIs" dxfId="189" priority="130" operator="equal">
      <formula>"NÃO"</formula>
    </cfRule>
    <cfRule type="cellIs" dxfId="188" priority="131" operator="equal">
      <formula>"SIM"</formula>
    </cfRule>
  </conditionalFormatting>
  <conditionalFormatting sqref="BQ165">
    <cfRule type="cellIs" dxfId="187" priority="125" operator="equal">
      <formula>"Produção e Intervalo"</formula>
    </cfRule>
    <cfRule type="cellIs" dxfId="186" priority="126" operator="equal">
      <formula>"Aderente"</formula>
    </cfRule>
    <cfRule type="cellIs" dxfId="185" priority="127" operator="equal">
      <formula>"Intervalo"</formula>
    </cfRule>
    <cfRule type="cellIs" dxfId="184" priority="128" operator="equal">
      <formula>"Produção"</formula>
    </cfRule>
    <cfRule type="cellIs" dxfId="183" priority="129" operator="equal">
      <formula>"ERRO"</formula>
    </cfRule>
  </conditionalFormatting>
  <conditionalFormatting sqref="BJ174: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8" operator="equal">
      <formula>"OPORTUNIDADE"</formula>
    </cfRule>
  </conditionalFormatting>
  <conditionalFormatting sqref="Y226">
    <cfRule type="cellIs" dxfId="181" priority="116" operator="equal">
      <formula>"NÃO"</formula>
    </cfRule>
    <cfRule type="cellIs" dxfId="180" priority="117" operator="equal">
      <formula>"SIM"</formula>
    </cfRule>
  </conditionalFormatting>
  <conditionalFormatting sqref="Y234">
    <cfRule type="cellIs" dxfId="179" priority="112" operator="equal">
      <formula>"OPORTUNIDADE"</formula>
    </cfRule>
  </conditionalFormatting>
  <conditionalFormatting sqref="Y234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P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3" operator="equal">
      <formula>"OPORTUNIDADE"</formula>
    </cfRule>
  </conditionalFormatting>
  <conditionalFormatting sqref="Y246:Z246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P2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6" operator="equal">
      <formula>"OPORTUNIDADE"</formula>
    </cfRule>
  </conditionalFormatting>
  <conditionalFormatting sqref="Z243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2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5" operator="equal">
      <formula>"OPORTUNIDADE"</formula>
    </cfRule>
  </conditionalFormatting>
  <conditionalFormatting sqref="Y6:Z25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Z18">
    <cfRule type="cellIs" dxfId="167" priority="32" operator="equal">
      <formula>"OPORTUNIDADE"</formula>
    </cfRule>
  </conditionalFormatting>
  <conditionalFormatting sqref="Z18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18">
    <cfRule type="cellIs" dxfId="164" priority="29" operator="equal">
      <formula>"OPORTUNIDADE"</formula>
    </cfRule>
  </conditionalFormatting>
  <conditionalFormatting sqref="Y18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Z23">
    <cfRule type="cellIs" dxfId="161" priority="26" operator="equal">
      <formula>"OPORTUNIDADE"</formula>
    </cfRule>
  </conditionalFormatting>
  <conditionalFormatting sqref="Z2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23">
    <cfRule type="cellIs" dxfId="158" priority="23" operator="equal">
      <formula>"OPORTUNIDADE"</formula>
    </cfRule>
  </conditionalFormatting>
  <conditionalFormatting sqref="Y23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:D62 D64:D10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5" sqref="E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hidden="1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1249</v>
      </c>
      <c r="V1" s="288"/>
      <c r="W1" s="288"/>
    </row>
    <row r="2" spans="1:23" s="91" customFormat="1">
      <c r="A2" s="94" t="s">
        <v>1250</v>
      </c>
      <c r="B2" s="94" t="s">
        <v>1251</v>
      </c>
      <c r="C2" s="94" t="s">
        <v>511</v>
      </c>
      <c r="D2" s="95" t="s">
        <v>1064</v>
      </c>
      <c r="E2" s="95" t="s">
        <v>1065</v>
      </c>
      <c r="F2" s="95" t="s">
        <v>1252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1253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1</v>
      </c>
    </row>
    <row r="53" spans="1:23" s="99" customFormat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ZCZ-ZTI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ZMA</v>
      </c>
      <c r="J67" s="180" t="str">
        <f>IF(SP_NORTE!I72="","*",SP_NORTE!I72)</f>
        <v>TIN</v>
      </c>
      <c r="K67" s="171" t="str">
        <f>IF(SP_NORTE!M72="","*",SP_NORTE!M72)</f>
        <v>ZMA-TIN</v>
      </c>
      <c r="L67" s="171" t="str">
        <f>IF(SP_NORTE!N72="","*",SP_NORTE!N72)</f>
        <v>ZMATIN</v>
      </c>
      <c r="M67" s="172">
        <f>IF(SP_NORTE!J72="","*",SP_NORTE!J72)</f>
        <v>73</v>
      </c>
      <c r="N67" s="179">
        <f>IF(SP_NORTE!K72="","*",SP_NORTE!K72)</f>
        <v>42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 t="str">
        <f ca="1">_xlfn.XLOOKUP(G73&amp;$V$2,BS_CONTROLE[CHAVE],BS_CONTROLE[Quantidade_11],"-")</f>
        <v>-</v>
      </c>
      <c r="W73" s="169">
        <f ca="1">_xlfn.XLOOKUP(G73&amp;$W$2,BS_CONTROLE[CHAVE],BS_CONTROLE[Quantidade_11],"-")</f>
        <v>0</v>
      </c>
    </row>
    <row r="74" spans="1:23" s="99" customFormat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>
        <f ca="1">_xlfn.XLOOKUP(G74&amp;$W$2,BS_CONTROLE[CHAVE],BS_CONTROLE[Quantidade_11],"-")</f>
        <v>0</v>
      </c>
    </row>
    <row r="75" spans="1:23" s="99" customFormat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(ZAC-1)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1254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2" sqref="P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9" t="s">
        <v>1255</v>
      </c>
      <c r="D5" s="290"/>
      <c r="E5" s="290"/>
      <c r="F5" s="290"/>
      <c r="G5" s="290"/>
      <c r="H5" s="290"/>
      <c r="I5" s="290"/>
      <c r="J5" s="291"/>
      <c r="K5" s="292" t="s">
        <v>1256</v>
      </c>
      <c r="L5" s="293"/>
      <c r="M5" s="293"/>
      <c r="N5" s="293"/>
      <c r="O5" s="294" t="s">
        <v>1257</v>
      </c>
      <c r="P5" s="295"/>
    </row>
    <row r="6" spans="1:16" s="81" customFormat="1" ht="15" customHeight="1">
      <c r="A6" s="73" t="s">
        <v>1252</v>
      </c>
      <c r="B6" s="82" t="s">
        <v>1251</v>
      </c>
      <c r="C6" s="83" t="s">
        <v>1064</v>
      </c>
      <c r="D6" s="84" t="s">
        <v>1065</v>
      </c>
      <c r="E6" s="83" t="s">
        <v>1258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1259</v>
      </c>
      <c r="M6" s="87" t="s">
        <v>710</v>
      </c>
      <c r="N6" s="88" t="s">
        <v>1059</v>
      </c>
      <c r="O6" s="204" t="s">
        <v>1102</v>
      </c>
      <c r="P6" s="149" t="s">
        <v>1260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ZCZ-ZTI</v>
      </c>
      <c r="E73" s="90" t="str">
        <f>IF(SP_NORTE!D72="","*",SP_NORTE!D72)</f>
        <v>V86</v>
      </c>
      <c r="F73" s="90" t="str">
        <f>IF(SP_NORTE!H72="","*",SP_NORTE!H72)</f>
        <v>ZMA</v>
      </c>
      <c r="G73" s="90" t="str">
        <f>IF(SP_NORTE!M72="","*",SP_NORTE!M72)</f>
        <v>ZMA-TIN</v>
      </c>
      <c r="H73" s="129">
        <f>IF(SP_NORTE!K72="","*",SP_NORTE!K72)</f>
        <v>42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ZMA</v>
      </c>
      <c r="L73" s="90" t="str">
        <f>IF(SP_NORTE!AM72="","*",SP_NORTE!AM72)</f>
        <v>ZMA-TIN</v>
      </c>
      <c r="M73" s="90">
        <f>IF(SP_NORTE!AP72="","*",SP_NORTE!AP72)</f>
        <v>42</v>
      </c>
      <c r="N73" s="90" t="str">
        <f>IF(SP_NORTE!AM72="","*",SP_NORTE!AM72)</f>
        <v>ZMA-TIN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abSelected="1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1261</v>
      </c>
      <c r="C2" s="134" t="s">
        <v>1049</v>
      </c>
      <c r="D2" s="83" t="s">
        <v>1051</v>
      </c>
      <c r="E2" s="83" t="s">
        <v>1262</v>
      </c>
      <c r="F2" s="111" t="s">
        <v>1263</v>
      </c>
      <c r="G2" s="83" t="s">
        <v>1264</v>
      </c>
      <c r="H2" s="83" t="s">
        <v>1265</v>
      </c>
      <c r="I2" s="83" t="s">
        <v>1266</v>
      </c>
      <c r="J2" s="83" t="s">
        <v>1267</v>
      </c>
      <c r="K2" s="85" t="s">
        <v>1268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>
      <c r="B69" s="106" t="str">
        <f>IF(SP_NORTE!Y81="","*",SP_NORTE!Y81)</f>
        <v>OPORTUNIDADE</v>
      </c>
      <c r="C69" s="107">
        <f>IF(SP_NORTE!B81="","*",SP_NORTE!B81)</f>
        <v>45966</v>
      </c>
      <c r="D69" s="106" t="str">
        <f>IF(SP_NORTE!D81="","*",SP_NORTE!D81)</f>
        <v>KLECIO (TP-699)</v>
      </c>
      <c r="E69" s="106" t="str">
        <f>IF(SP_NORTE!H81="","*",SP_NORTE!H81)</f>
        <v>ZAC2</v>
      </c>
      <c r="F69" s="112" t="str">
        <f>IF(SP_NORTE!M81="","*",SP_NORTE!M81)</f>
        <v>ZAC</v>
      </c>
      <c r="G69" s="107" t="str">
        <f>IF(SP_NORTE!I81="","*",SP_NORTE!I81)</f>
        <v>-</v>
      </c>
      <c r="H69" s="107" t="str">
        <f>IF(SP_NORTE!AB81="","*",SP_NORTE!AB81)</f>
        <v>-</v>
      </c>
      <c r="I69" s="107" t="str">
        <f>IF(SP_NORTE!AC81="","*",SP_NORTE!AC81)</f>
        <v>-</v>
      </c>
      <c r="J69" s="108" t="str">
        <f>IF(SP_NORTE!AA81="","*",SP_NORTE!AA81)</f>
        <v>-</v>
      </c>
      <c r="K69" s="109" t="str">
        <f>IF(SP_NORTE!AD81="","*",SP_NORTE!AD81)</f>
        <v>-</v>
      </c>
    </row>
    <row r="70" spans="2:11" s="110" customFormat="1" hidden="1">
      <c r="B70" s="106" t="str">
        <f>IF(SP_NORTE!Y82="","*",SP_NORTE!Y82)</f>
        <v>*</v>
      </c>
      <c r="C70" s="107" t="str">
        <f>IF(SP_NORTE!B82="","*",SP_NORTE!B82)</f>
        <v>*</v>
      </c>
      <c r="D70" s="106" t="str">
        <f>IF(SP_NORTE!D82="","*",SP_NORTE!D82)</f>
        <v>*</v>
      </c>
      <c r="E70" s="106" t="str">
        <f>IF(SP_NORTE!H82="","*",SP_NORTE!H82)</f>
        <v>*</v>
      </c>
      <c r="F70" s="112" t="str">
        <f>IF(SP_NORTE!M82="","*",SP_NORTE!M82)</f>
        <v>-</v>
      </c>
      <c r="G70" s="107" t="str">
        <f>IF(SP_NORTE!I82="","*",SP_NORTE!I82)</f>
        <v>*</v>
      </c>
      <c r="H70" s="107" t="str">
        <f>IF(SP_NORTE!AB82="","*",SP_NORTE!AB82)</f>
        <v>*</v>
      </c>
      <c r="I70" s="107" t="str">
        <f>IF(SP_NORTE!AC82="","*",SP_NORTE!AC82)</f>
        <v>*</v>
      </c>
      <c r="J70" s="108" t="str">
        <f>IF(SP_NORTE!AA82="","*",SP_NORTE!AA82)</f>
        <v>*</v>
      </c>
      <c r="K70" s="109" t="str">
        <f>IF(SP_NORTE!AD82="","*",SP_NORTE!AD82)</f>
        <v>*</v>
      </c>
    </row>
    <row r="71" spans="2:11" s="110" customFormat="1" hidden="1">
      <c r="B71" s="106" t="str">
        <f>IF(SP_NORTE!Y83="","*",SP_NORTE!Y83)</f>
        <v>*</v>
      </c>
      <c r="C71" s="107" t="str">
        <f>IF(SP_NORTE!B83="","*",SP_NORTE!B83)</f>
        <v>*</v>
      </c>
      <c r="D71" s="106" t="str">
        <f>IF(SP_NORTE!D83="","*",SP_NORTE!D83)</f>
        <v>*</v>
      </c>
      <c r="E71" s="106" t="str">
        <f>IF(SP_NORTE!H83="","*",SP_NORTE!H83)</f>
        <v>*</v>
      </c>
      <c r="F71" s="112" t="str">
        <f>IF(SP_NORTE!M83="","*",SP_NORTE!M83)</f>
        <v>-</v>
      </c>
      <c r="G71" s="107" t="str">
        <f>IF(SP_NORTE!I83="","*",SP_NORTE!I83)</f>
        <v>*</v>
      </c>
      <c r="H71" s="107" t="str">
        <f>IF(SP_NORTE!AB83="","*",SP_NORTE!AB83)</f>
        <v>*</v>
      </c>
      <c r="I71" s="107" t="str">
        <f>IF(SP_NORTE!AC83="","*",SP_NORTE!AC83)</f>
        <v>*</v>
      </c>
      <c r="J71" s="108" t="str">
        <f>IF(SP_NORTE!AA83="","*",SP_NORTE!AA83)</f>
        <v>*</v>
      </c>
      <c r="K71" s="109" t="str">
        <f>IF(SP_NORTE!AD83="","*",SP_NORTE!AD83)</f>
        <v>*</v>
      </c>
    </row>
    <row r="72" spans="2:11" s="110" customFormat="1" hidden="1">
      <c r="B72" s="106" t="str">
        <f>IF(SP_NORTE!Y84="","*",SP_NORTE!Y84)</f>
        <v>*</v>
      </c>
      <c r="C72" s="107" t="str">
        <f>IF(SP_NORTE!B84="","*",SP_NORTE!B84)</f>
        <v>*</v>
      </c>
      <c r="D72" s="106" t="str">
        <f>IF(SP_NORTE!D84="","*",SP_NORTE!D84)</f>
        <v>*</v>
      </c>
      <c r="E72" s="106" t="str">
        <f>IF(SP_NORTE!H84="","*",SP_NORTE!H84)</f>
        <v>*</v>
      </c>
      <c r="F72" s="112" t="str">
        <f>IF(SP_NORTE!M84="","*",SP_NORTE!M84)</f>
        <v>-</v>
      </c>
      <c r="G72" s="107" t="str">
        <f>IF(SP_NORTE!I84="","*",SP_NORTE!I84)</f>
        <v>*</v>
      </c>
      <c r="H72" s="107" t="str">
        <f>IF(SP_NORTE!AB84="","*",SP_NORTE!AB84)</f>
        <v>*</v>
      </c>
      <c r="I72" s="107" t="str">
        <f>IF(SP_NORTE!AC84="","*",SP_NORTE!AC84)</f>
        <v>*</v>
      </c>
      <c r="J72" s="108" t="str">
        <f>IF(SP_NORTE!AA84="","*",SP_NORTE!AA84)</f>
        <v>*</v>
      </c>
      <c r="K72" s="109" t="str">
        <f>IF(SP_NORTE!AD84="","*",SP_NORTE!AD84)</f>
        <v>*</v>
      </c>
    </row>
    <row r="73" spans="2:11" s="110" customFormat="1" hidden="1">
      <c r="B73" s="106" t="str">
        <f>IF(SP_NORTE!Y85="","*",SP_NORTE!Y85)</f>
        <v>*</v>
      </c>
      <c r="C73" s="107" t="str">
        <f>IF(SP_NORTE!B85="","*",SP_NORTE!B85)</f>
        <v>*</v>
      </c>
      <c r="D73" s="106" t="str">
        <f>IF(SP_NORTE!D85="","*",SP_NORTE!D85)</f>
        <v>*</v>
      </c>
      <c r="E73" s="106" t="str">
        <f>IF(SP_NORTE!H85="","*",SP_NORTE!H85)</f>
        <v>*</v>
      </c>
      <c r="F73" s="112" t="str">
        <f>IF(SP_NORTE!M85="","*",SP_NORTE!M85)</f>
        <v>-</v>
      </c>
      <c r="G73" s="107" t="str">
        <f>IF(SP_NORTE!I85="","*",SP_NORTE!I85)</f>
        <v>*</v>
      </c>
      <c r="H73" s="107" t="str">
        <f>IF(SP_NORTE!AB85="","*",SP_NORTE!AB85)</f>
        <v>*</v>
      </c>
      <c r="I73" s="107" t="str">
        <f>IF(SP_NORTE!AC85="","*",SP_NORTE!AC85)</f>
        <v>*</v>
      </c>
      <c r="J73" s="108" t="str">
        <f>IF(SP_NORTE!AA85="","*",SP_NORTE!AA85)</f>
        <v>*</v>
      </c>
      <c r="K73" s="109" t="str">
        <f>IF(SP_NORTE!AD85="","*",SP_NORTE!AD85)</f>
        <v>*</v>
      </c>
    </row>
    <row r="74" spans="2:11" s="110" customFormat="1" hidden="1">
      <c r="B74" s="106" t="str">
        <f>IF(SP_NORTE!Y86="","*",SP_NORTE!Y86)</f>
        <v>*</v>
      </c>
      <c r="C74" s="107" t="str">
        <f>IF(SP_NORTE!B86="","*",SP_NORTE!B86)</f>
        <v>*</v>
      </c>
      <c r="D74" s="106" t="str">
        <f>IF(SP_NORTE!D86="","*",SP_NORTE!D86)</f>
        <v>*</v>
      </c>
      <c r="E74" s="106" t="str">
        <f>IF(SP_NORTE!H86="","*",SP_NORTE!H86)</f>
        <v>*</v>
      </c>
      <c r="F74" s="112" t="str">
        <f>IF(SP_NORTE!M86="","*",SP_NORTE!M86)</f>
        <v>-</v>
      </c>
      <c r="G74" s="107" t="str">
        <f>IF(SP_NORTE!I86="","*",SP_NORTE!I86)</f>
        <v>*</v>
      </c>
      <c r="H74" s="107" t="str">
        <f>IF(SP_NORTE!AB86="","*",SP_NORTE!AB86)</f>
        <v>*</v>
      </c>
      <c r="I74" s="107" t="str">
        <f>IF(SP_NORTE!AC86="","*",SP_NORTE!AC86)</f>
        <v>*</v>
      </c>
      <c r="J74" s="108" t="str">
        <f>IF(SP_NORTE!AA86="","*",SP_NORTE!AA86)</f>
        <v>*</v>
      </c>
      <c r="K74" s="109" t="str">
        <f>IF(SP_NORTE!AD86="","*",SP_NORTE!AD86)</f>
        <v>*</v>
      </c>
    </row>
    <row r="75" spans="2:11" s="110" customFormat="1" hidden="1">
      <c r="B75" s="106" t="str">
        <f>IF(SP_NORTE!Y87="","*",SP_NORTE!Y87)</f>
        <v>*</v>
      </c>
      <c r="C75" s="107" t="str">
        <f>IF(SP_NORTE!B87="","*",SP_NORTE!B87)</f>
        <v>*</v>
      </c>
      <c r="D75" s="106" t="str">
        <f>IF(SP_NORTE!D87="","*",SP_NORTE!D87)</f>
        <v>*</v>
      </c>
      <c r="E75" s="106" t="str">
        <f>IF(SP_NORTE!H87="","*",SP_NORTE!H87)</f>
        <v>*</v>
      </c>
      <c r="F75" s="112" t="str">
        <f>IF(SP_NORTE!M87="","*",SP_NORTE!M87)</f>
        <v>-</v>
      </c>
      <c r="G75" s="107" t="str">
        <f>IF(SP_NORTE!I87="","*",SP_NORTE!I87)</f>
        <v>*</v>
      </c>
      <c r="H75" s="107" t="str">
        <f>IF(SP_NORTE!AB87="","*",SP_NORTE!AB87)</f>
        <v>*</v>
      </c>
      <c r="I75" s="107" t="str">
        <f>IF(SP_NORTE!AC87="","*",SP_NORTE!AC87)</f>
        <v>*</v>
      </c>
      <c r="J75" s="108" t="str">
        <f>IF(SP_NORTE!AA87="","*",SP_NORTE!AA87)</f>
        <v>*</v>
      </c>
      <c r="K75" s="109" t="str">
        <f>IF(SP_NORTE!AD87="","*",SP_NORTE!AD87)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2025-11-04T20:26:31Z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