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3249" documentId="120_S{118792C3-22EF-5104-A093-F22BFE3913F3}" xr6:coauthVersionLast="47" xr6:coauthVersionMax="47" xr10:uidLastSave="{05FAABC4-78DB-4BA6-A416-F7BDD4694B05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86" i="1" l="1" a="1"/>
  <c r="N286" i="1"/>
  <c r="N283" i="1" a="1"/>
  <c r="N283" i="1"/>
  <c r="N284" i="1" a="1"/>
  <c r="N284" i="1"/>
  <c r="M283" i="1" a="1"/>
  <c r="M283" i="1"/>
  <c r="M284" i="1" a="1"/>
  <c r="M284" i="1"/>
  <c r="M281" i="1" a="1"/>
  <c r="M281" i="1" s="1"/>
  <c r="N280" i="1" a="1"/>
  <c r="N280" i="1" s="1"/>
  <c r="M280" i="1" a="1"/>
  <c r="M280" i="1" s="1"/>
  <c r="N279" i="1" a="1"/>
  <c r="N279" i="1" s="1"/>
  <c r="M279" i="1" a="1"/>
  <c r="M279" i="1" s="1"/>
  <c r="M286" i="1" a="1"/>
  <c r="M286" i="1" s="1"/>
  <c r="N272" i="1" a="1"/>
  <c r="N272" i="1" s="1"/>
  <c r="M272" i="1" a="1"/>
  <c r="M272" i="1" s="1"/>
  <c r="N271" i="1" a="1"/>
  <c r="N271" i="1" s="1"/>
  <c r="M271" i="1" a="1"/>
  <c r="M271" i="1" s="1"/>
  <c r="N270" i="1" a="1"/>
  <c r="N270" i="1" s="1"/>
  <c r="M270" i="1" a="1"/>
  <c r="M270" i="1" s="1"/>
  <c r="N269" i="1" a="1"/>
  <c r="N269" i="1" s="1"/>
  <c r="M269" i="1" a="1"/>
  <c r="M269" i="1" s="1"/>
  <c r="N268" i="1" a="1"/>
  <c r="N268" i="1" s="1"/>
  <c r="M268" i="1" a="1"/>
  <c r="M268" i="1" s="1"/>
  <c r="N267" i="1" a="1"/>
  <c r="N267" i="1" s="1"/>
  <c r="M267" i="1" a="1"/>
  <c r="M267" i="1" s="1"/>
  <c r="N265" i="1" a="1"/>
  <c r="N265" i="1" s="1"/>
  <c r="M265" i="1" a="1"/>
  <c r="M265" i="1" s="1"/>
  <c r="M261" i="1" a="1"/>
  <c r="M261" i="1" s="1"/>
  <c r="N261" i="1" a="1"/>
  <c r="N261" i="1" s="1"/>
  <c r="M262" i="1" a="1"/>
  <c r="M262" i="1" s="1"/>
  <c r="N262" i="1" a="1"/>
  <c r="N262" i="1" s="1"/>
  <c r="N260" i="1" a="1"/>
  <c r="N260" i="1" s="1"/>
  <c r="M260" i="1" a="1"/>
  <c r="M260" i="1" s="1"/>
  <c r="N266" i="1" a="1"/>
  <c r="N266" i="1" s="1"/>
  <c r="M266" i="1" a="1"/>
  <c r="M266" i="1" s="1"/>
  <c r="M264" i="1" a="1"/>
  <c r="M264" i="1"/>
  <c r="N263" i="1" a="1"/>
  <c r="N263" i="1"/>
  <c r="M263" i="1" a="1"/>
  <c r="M263" i="1"/>
  <c r="M259" i="1" a="1"/>
  <c r="M259" i="1"/>
  <c r="N258" i="1" a="1"/>
  <c r="N258" i="1"/>
  <c r="M258" i="1" a="1"/>
  <c r="M258" i="1"/>
  <c r="N257" i="1" a="1"/>
  <c r="N257" i="1"/>
  <c r="M257" i="1" a="1"/>
  <c r="M257" i="1"/>
  <c r="N256" i="1" a="1"/>
  <c r="N256" i="1"/>
  <c r="M256" i="1" a="1"/>
  <c r="M256" i="1"/>
  <c r="AP230" i="1"/>
  <c r="M253" i="1" a="1"/>
  <c r="M253" i="1" s="1"/>
  <c r="N236" i="1" a="1"/>
  <c r="N236" i="1" s="1"/>
  <c r="M236" i="1" a="1"/>
  <c r="M236" i="1" s="1"/>
  <c r="M237" i="1" a="1"/>
  <c r="M237" i="1" s="1"/>
  <c r="N237" i="1" a="1"/>
  <c r="N237" i="1" s="1"/>
  <c r="M238" i="1" a="1"/>
  <c r="M238" i="1" s="1"/>
  <c r="N238" i="1" a="1"/>
  <c r="N238" i="1" s="1"/>
  <c r="M239" i="1" a="1"/>
  <c r="M239" i="1" s="1"/>
  <c r="N239" i="1" a="1"/>
  <c r="N239" i="1" s="1"/>
  <c r="M241" i="1" a="1"/>
  <c r="M241" i="1" s="1"/>
  <c r="N241" i="1" a="1"/>
  <c r="N241" i="1" s="1"/>
  <c r="M242" i="1" a="1"/>
  <c r="M242" i="1" s="1"/>
  <c r="N242" i="1" a="1"/>
  <c r="N242" i="1" s="1"/>
  <c r="M243" i="1" a="1"/>
  <c r="M243" i="1" s="1"/>
  <c r="N243" i="1" a="1"/>
  <c r="N243" i="1" s="1"/>
  <c r="M244" i="1" a="1"/>
  <c r="M244" i="1" s="1"/>
  <c r="N244" i="1" a="1"/>
  <c r="N244" i="1" s="1"/>
  <c r="N252" i="1" a="1"/>
  <c r="N252" i="1" s="1"/>
  <c r="M252" i="1" a="1"/>
  <c r="M252" i="1" s="1"/>
  <c r="N251" i="1" a="1"/>
  <c r="N251" i="1" s="1"/>
  <c r="M251" i="1" a="1"/>
  <c r="M251" i="1" s="1"/>
  <c r="M248" i="1" a="1"/>
  <c r="M248" i="1" s="1"/>
  <c r="M247" i="1" a="1"/>
  <c r="M247" i="1" s="1"/>
  <c r="M246" i="1" a="1"/>
  <c r="M246" i="1" s="1"/>
  <c r="N235" i="1" a="1"/>
  <c r="N235" i="1" s="1"/>
  <c r="M235" i="1" a="1"/>
  <c r="M235" i="1" s="1"/>
  <c r="N234" i="1" a="1"/>
  <c r="N234" i="1"/>
  <c r="M234" i="1" a="1"/>
  <c r="M234" i="1"/>
  <c r="N233" i="1" a="1"/>
  <c r="N233" i="1"/>
  <c r="M233" i="1" a="1"/>
  <c r="M233" i="1"/>
  <c r="M231" i="1" a="1"/>
  <c r="M231" i="1"/>
  <c r="N230" i="1" a="1"/>
  <c r="N230" i="1"/>
  <c r="AN230" i="1" s="1"/>
  <c r="M230" i="1" a="1"/>
  <c r="M230" i="1"/>
  <c r="N229" i="1" a="1"/>
  <c r="N229" i="1"/>
  <c r="M229" i="1" a="1"/>
  <c r="M229" i="1"/>
  <c r="N228" i="1" a="1"/>
  <c r="N228" i="1"/>
  <c r="M228" i="1" a="1"/>
  <c r="M228" i="1"/>
  <c r="M226" i="1" a="1"/>
  <c r="M226" i="1"/>
  <c r="N225" i="1" a="1"/>
  <c r="N225" i="1"/>
  <c r="M225" i="1" a="1"/>
  <c r="M225" i="1"/>
  <c r="N224" i="1" a="1"/>
  <c r="N224" i="1"/>
  <c r="M224" i="1" a="1"/>
  <c r="M224" i="1"/>
  <c r="N223" i="1" a="1"/>
  <c r="N223" i="1"/>
  <c r="M223" i="1" a="1"/>
  <c r="M223" i="1"/>
  <c r="N137" i="1" a="1"/>
  <c r="N137" i="1" s="1"/>
  <c r="M137" i="1" a="1"/>
  <c r="M137" i="1" s="1"/>
  <c r="N195" i="1" a="1"/>
  <c r="N195" i="1" s="1"/>
  <c r="M195" i="1" a="1"/>
  <c r="M195" i="1" s="1"/>
  <c r="N194" i="1" a="1"/>
  <c r="N194" i="1" s="1"/>
  <c r="M194" i="1" a="1"/>
  <c r="M194" i="1" s="1"/>
  <c r="N193" i="1" a="1"/>
  <c r="N193" i="1" s="1"/>
  <c r="M193" i="1" a="1"/>
  <c r="M193" i="1" s="1"/>
  <c r="M220" i="1" a="1"/>
  <c r="M220" i="1" s="1"/>
  <c r="N219" i="1" a="1"/>
  <c r="N219" i="1" s="1"/>
  <c r="M219" i="1" a="1"/>
  <c r="M219" i="1" s="1"/>
  <c r="N218" i="1" a="1"/>
  <c r="N218" i="1" s="1"/>
  <c r="M218" i="1" a="1"/>
  <c r="M218" i="1" s="1"/>
  <c r="N217" i="1" a="1"/>
  <c r="N217" i="1" s="1"/>
  <c r="M217" i="1" a="1"/>
  <c r="M217" i="1" s="1"/>
  <c r="N210" i="1" a="1"/>
  <c r="N210" i="1" s="1"/>
  <c r="M210" i="1" a="1"/>
  <c r="M210" i="1" s="1"/>
  <c r="N207" i="1" a="1"/>
  <c r="N207" i="1" s="1"/>
  <c r="M207" i="1" a="1"/>
  <c r="M207" i="1" s="1"/>
  <c r="N200" i="1" a="1"/>
  <c r="N200" i="1" s="1"/>
  <c r="M200" i="1" a="1"/>
  <c r="M200" i="1" s="1"/>
  <c r="M203" i="1" a="1"/>
  <c r="M203" i="1" s="1"/>
  <c r="N202" i="1" a="1"/>
  <c r="N202" i="1" s="1"/>
  <c r="M202" i="1" a="1"/>
  <c r="M202" i="1" s="1"/>
  <c r="N201" i="1" a="1"/>
  <c r="N201" i="1" s="1"/>
  <c r="M201" i="1" a="1"/>
  <c r="M201" i="1" s="1"/>
  <c r="N197" i="1" a="1"/>
  <c r="N197" i="1" s="1"/>
  <c r="M197" i="1" a="1"/>
  <c r="M197" i="1" s="1"/>
  <c r="N198" i="1" a="1"/>
  <c r="N198" i="1" s="1"/>
  <c r="M198" i="1" a="1"/>
  <c r="M198" i="1" s="1"/>
  <c r="N189" i="1" a="1"/>
  <c r="N189" i="1" s="1"/>
  <c r="M189" i="1" a="1"/>
  <c r="M189" i="1" s="1"/>
  <c r="M190" i="1" a="1"/>
  <c r="M190" i="1" s="1"/>
  <c r="N184" i="1" a="1"/>
  <c r="N184" i="1" s="1"/>
  <c r="M184" i="1" a="1"/>
  <c r="M184" i="1" s="1"/>
  <c r="M168" i="1" a="1"/>
  <c r="M168" i="1"/>
  <c r="M169" i="1" a="1"/>
  <c r="M169" i="1"/>
  <c r="N174" i="1" a="1"/>
  <c r="N174" i="1"/>
  <c r="M174" i="1" a="1"/>
  <c r="M174" i="1"/>
  <c r="N173" i="1" a="1"/>
  <c r="N173" i="1"/>
  <c r="M173" i="1" a="1"/>
  <c r="M173" i="1"/>
  <c r="N159" i="1" a="1"/>
  <c r="N159" i="1"/>
  <c r="M159" i="1" a="1"/>
  <c r="M159" i="1"/>
  <c r="N158" i="1" a="1"/>
  <c r="N158" i="1"/>
  <c r="M158" i="1" a="1"/>
  <c r="M158" i="1"/>
  <c r="N157" i="1" a="1"/>
  <c r="N157" i="1"/>
  <c r="M157" i="1" a="1"/>
  <c r="M157" i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/>
  <c r="D4" i="15" s="1"/>
  <c r="T7" i="1" a="1"/>
  <c r="T7" i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BB7" i="1"/>
  <c r="BE7" i="1" a="1"/>
  <c r="BE7" i="1"/>
  <c r="BR7" i="1"/>
  <c r="BS7" i="1"/>
  <c r="BT7" i="1"/>
  <c r="A8" i="1"/>
  <c r="C8" i="1"/>
  <c r="G8" i="1"/>
  <c r="M8" i="1" a="1"/>
  <c r="M8" i="1"/>
  <c r="K5" i="15" s="1"/>
  <c r="N8" i="1" a="1"/>
  <c r="N8" i="1"/>
  <c r="L5" i="15" s="1"/>
  <c r="R8" i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E8" i="1" a="1"/>
  <c r="BE8" i="1"/>
  <c r="BR8" i="1"/>
  <c r="BS8" i="1"/>
  <c r="BT8" i="1"/>
  <c r="A9" i="1"/>
  <c r="C9" i="1"/>
  <c r="G9" i="1"/>
  <c r="M9" i="1" a="1"/>
  <c r="M9" i="1"/>
  <c r="K6" i="15" s="1"/>
  <c r="N9" i="1" a="1"/>
  <c r="N9" i="1"/>
  <c r="L6" i="15" s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BB9" i="1"/>
  <c r="BE9" i="1" a="1"/>
  <c r="BE9" i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BB10" i="1"/>
  <c r="BE10" i="1" a="1"/>
  <c r="BE10" i="1"/>
  <c r="BR10" i="1"/>
  <c r="BS10" i="1"/>
  <c r="BT10" i="1"/>
  <c r="A11" i="1"/>
  <c r="C11" i="1"/>
  <c r="G11" i="1"/>
  <c r="M11" i="1" a="1"/>
  <c r="M11" i="1"/>
  <c r="K8" i="15" s="1"/>
  <c r="N11" i="1" a="1"/>
  <c r="N11" i="1"/>
  <c r="L8" i="15" s="1"/>
  <c r="R11" i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BB11" i="1"/>
  <c r="BE11" i="1" a="1"/>
  <c r="BE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BB13" i="1"/>
  <c r="BE13" i="1" a="1"/>
  <c r="BE13" i="1"/>
  <c r="BR13" i="1"/>
  <c r="BS13" i="1"/>
  <c r="BT13" i="1"/>
  <c r="A14" i="1"/>
  <c r="C14" i="1"/>
  <c r="G14" i="1"/>
  <c r="R14" i="1"/>
  <c r="R11" i="15" s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BB14" i="1"/>
  <c r="BE14" i="1" a="1"/>
  <c r="BE14" i="1"/>
  <c r="BR14" i="1"/>
  <c r="BS14" i="1"/>
  <c r="BT14" i="1"/>
  <c r="A15" i="1"/>
  <c r="C15" i="1"/>
  <c r="G15" i="1"/>
  <c r="R15" i="1"/>
  <c r="R12" i="15" s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BB15" i="1"/>
  <c r="BE15" i="1" a="1"/>
  <c r="BE15" i="1"/>
  <c r="BR15" i="1"/>
  <c r="BS15" i="1"/>
  <c r="BT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E16" i="1" a="1"/>
  <c r="BE16" i="1"/>
  <c r="BR16" i="1"/>
  <c r="BS16" i="1"/>
  <c r="BT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BB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BB18" i="1"/>
  <c r="BE18" i="1" a="1"/>
  <c r="BE18" i="1"/>
  <c r="BR18" i="1"/>
  <c r="BS18" i="1"/>
  <c r="BT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BB19" i="1"/>
  <c r="BE19" i="1" a="1"/>
  <c r="BE19" i="1"/>
  <c r="BR19" i="1"/>
  <c r="BS19" i="1"/>
  <c r="BT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BB20" i="1"/>
  <c r="BE20" i="1" a="1"/>
  <c r="BE20" i="1"/>
  <c r="BR20" i="1"/>
  <c r="BS20" i="1"/>
  <c r="BT20" i="1"/>
  <c r="A21" i="1"/>
  <c r="C21" i="1"/>
  <c r="G21" i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BB21" i="1"/>
  <c r="BE21" i="1" a="1"/>
  <c r="BE21" i="1"/>
  <c r="BR21" i="1"/>
  <c r="BS21" i="1"/>
  <c r="BT21" i="1"/>
  <c r="A22" i="1"/>
  <c r="C22" i="1"/>
  <c r="G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BB22" i="1"/>
  <c r="BE22" i="1" a="1"/>
  <c r="BE22" i="1"/>
  <c r="BR22" i="1"/>
  <c r="BS22" i="1"/>
  <c r="BT22" i="1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BB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BB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BB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BB26" i="1"/>
  <c r="BE26" i="1" a="1"/>
  <c r="BE26" i="1"/>
  <c r="BR26" i="1"/>
  <c r="BS26" i="1"/>
  <c r="BT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BB27" i="1"/>
  <c r="BE27" i="1" a="1"/>
  <c r="BE27" i="1"/>
  <c r="BR27" i="1"/>
  <c r="BS27" i="1"/>
  <c r="BT27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BB29" i="1"/>
  <c r="BE29" i="1" a="1"/>
  <c r="BE29" i="1"/>
  <c r="BR29" i="1"/>
  <c r="BS29" i="1"/>
  <c r="BT29" i="1"/>
  <c r="A30" i="1"/>
  <c r="C30" i="1"/>
  <c r="G30" i="1"/>
  <c r="R30" i="1"/>
  <c r="R27" i="15" s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BB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 s="1"/>
  <c r="AI31" i="1"/>
  <c r="AJ31" i="1"/>
  <c r="AK31" i="1"/>
  <c r="K31" i="10" s="1"/>
  <c r="AL31" i="1"/>
  <c r="AM31" i="1"/>
  <c r="AN31" i="1"/>
  <c r="AO31" i="1"/>
  <c r="AP31" i="1"/>
  <c r="M31" i="10" s="1"/>
  <c r="AQ31" i="1"/>
  <c r="BB31" i="1"/>
  <c r="BE31" i="1" a="1"/>
  <c r="BE31" i="1" s="1"/>
  <c r="BR31" i="1"/>
  <c r="BS31" i="1"/>
  <c r="BT31" i="1"/>
  <c r="A32" i="1"/>
  <c r="C32" i="1"/>
  <c r="G32" i="1"/>
  <c r="M32" i="1" a="1"/>
  <c r="M32" i="1"/>
  <c r="K29" i="15" s="1"/>
  <c r="N32" i="1" a="1"/>
  <c r="N32" i="1" s="1"/>
  <c r="R32" i="1"/>
  <c r="S32" i="1" a="1"/>
  <c r="S32" i="1" s="1"/>
  <c r="D29" i="15" s="1"/>
  <c r="T32" i="1" a="1"/>
  <c r="T32" i="1" s="1"/>
  <c r="E29" i="15" s="1"/>
  <c r="U32" i="1" a="1"/>
  <c r="U32" i="1"/>
  <c r="AI32" i="1"/>
  <c r="AJ32" i="1"/>
  <c r="AK32" i="1"/>
  <c r="K32" i="10" s="1"/>
  <c r="AL32" i="1"/>
  <c r="AM32" i="1"/>
  <c r="AO32" i="1"/>
  <c r="BE32" i="1" s="1" a="1"/>
  <c r="BE32" i="1" s="1"/>
  <c r="AP32" i="1"/>
  <c r="M32" i="10" s="1"/>
  <c r="AQ32" i="1"/>
  <c r="BB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AP33" i="1"/>
  <c r="M33" i="10" s="1"/>
  <c r="AQ33" i="1"/>
  <c r="BB33" i="1"/>
  <c r="BE33" i="1" a="1"/>
  <c r="BE33" i="1" s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AJ40" i="1"/>
  <c r="AK40" i="1"/>
  <c r="K40" i="10" s="1"/>
  <c r="AL40" i="1"/>
  <c r="AM40" i="1"/>
  <c r="AN40" i="1"/>
  <c r="AO40" i="1"/>
  <c r="BE40" i="1" s="1" a="1"/>
  <c r="BE40" i="1" s="1"/>
  <c r="AP40" i="1"/>
  <c r="M40" i="10" s="1"/>
  <c r="AQ40" i="1"/>
  <c r="BB40" i="1"/>
  <c r="BR40" i="1"/>
  <c r="BS40" i="1"/>
  <c r="BT40" i="1"/>
  <c r="A41" i="1"/>
  <c r="C41" i="1"/>
  <c r="G41" i="1"/>
  <c r="M41" i="1" a="1"/>
  <c r="M41" i="1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N43" i="1" a="1"/>
  <c r="N43" i="1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AJ46" i="1"/>
  <c r="AK46" i="1"/>
  <c r="K46" i="10" s="1"/>
  <c r="AL46" i="1"/>
  <c r="AM46" i="1"/>
  <c r="AN46" i="1"/>
  <c r="AO46" i="1"/>
  <c r="BE46" i="1" s="1" a="1"/>
  <c r="BE46" i="1" s="1"/>
  <c r="AP46" i="1"/>
  <c r="M46" i="10" s="1"/>
  <c r="AQ46" i="1"/>
  <c r="BB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AJ62" i="1"/>
  <c r="AK62" i="1"/>
  <c r="K62" i="10" s="1"/>
  <c r="AL62" i="1"/>
  <c r="AM62" i="1"/>
  <c r="AN62" i="1"/>
  <c r="AO62" i="1"/>
  <c r="BE62" i="1" s="1" a="1"/>
  <c r="BE62" i="1" s="1"/>
  <c r="AP62" i="1"/>
  <c r="M62" i="10" s="1"/>
  <c r="AQ62" i="1"/>
  <c r="BB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AJ65" i="1"/>
  <c r="AK65" i="1"/>
  <c r="K65" i="10" s="1"/>
  <c r="AL65" i="1"/>
  <c r="AM65" i="1"/>
  <c r="AN65" i="1"/>
  <c r="AO65" i="1"/>
  <c r="BE65" i="1" s="1" a="1"/>
  <c r="BE65" i="1" s="1"/>
  <c r="AP65" i="1"/>
  <c r="M65" i="10" s="1"/>
  <c r="AQ65" i="1"/>
  <c r="BB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AM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AM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K134" i="15"/>
  <c r="L134" i="15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K154" i="15"/>
  <c r="L154" i="15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K155" i="15"/>
  <c r="L155" i="15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K156" i="15"/>
  <c r="L156" i="15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K160" i="15"/>
  <c r="L160" i="15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K161" i="15"/>
  <c r="L161" i="15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K162" i="15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K164" i="15"/>
  <c r="L164" i="15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K165" i="15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K166" i="15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K170" i="15"/>
  <c r="L170" i="15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K171" i="15"/>
  <c r="L171" i="15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L176" i="15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K181" i="15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K182" i="15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K186" i="15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K187" i="15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L188" i="15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K190" i="15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K191" i="15"/>
  <c r="L191" i="15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K192" i="15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K194" i="15"/>
  <c r="L194" i="15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K195" i="15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K197" i="15"/>
  <c r="L197" i="15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K198" i="15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K199" i="15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K200" i="15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K204" i="15"/>
  <c r="L204" i="15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K207" i="15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K209" i="15"/>
  <c r="L209" i="15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K213" i="15"/>
  <c r="L213" i="15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K214" i="15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K215" i="15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K216" i="15"/>
  <c r="L216" i="15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K217" i="15"/>
  <c r="L217" i="15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K220" i="15"/>
  <c r="L220" i="15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K221" i="15"/>
  <c r="L221" i="15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K222" i="15"/>
  <c r="L222" i="15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K223" i="15"/>
  <c r="L223" i="15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K224" i="15"/>
  <c r="L224" i="15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K225" i="15"/>
  <c r="L225" i="15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K226" i="15"/>
  <c r="L226" i="15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K227" i="15"/>
  <c r="L227" i="15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K228" i="15"/>
  <c r="L228" i="15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K230" i="15"/>
  <c r="L230" i="15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K231" i="15"/>
  <c r="L231" i="15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K232" i="15"/>
  <c r="L232" i="15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K233" i="15"/>
  <c r="L233" i="15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K234" i="15"/>
  <c r="L234" i="15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K235" i="15"/>
  <c r="L235" i="15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K236" i="15"/>
  <c r="L236" i="15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K237" i="15"/>
  <c r="L237" i="15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K238" i="15"/>
  <c r="L238" i="15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K239" i="15"/>
  <c r="L239" i="15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K240" i="15"/>
  <c r="L240" i="15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K241" i="15"/>
  <c r="L241" i="15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K243" i="15"/>
  <c r="L243" i="15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K244" i="15"/>
  <c r="L244" i="15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K245" i="15"/>
  <c r="L245" i="15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K247" i="15"/>
  <c r="L247" i="15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K248" i="15"/>
  <c r="L248" i="15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K249" i="15"/>
  <c r="L249" i="15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K250" i="15"/>
  <c r="L250" i="15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K251" i="15"/>
  <c r="L251" i="15"/>
  <c r="R254" i="1"/>
  <c r="R251" i="15" s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K253" i="15"/>
  <c r="L253" i="15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K254" i="15"/>
  <c r="L254" i="15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K255" i="15"/>
  <c r="L255" i="15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K256" i="15"/>
  <c r="L256" i="15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K257" i="15"/>
  <c r="L257" i="15"/>
  <c r="R260" i="1"/>
  <c r="R257" i="15" s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K258" i="15"/>
  <c r="L258" i="15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K259" i="15"/>
  <c r="L259" i="15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K260" i="15"/>
  <c r="L260" i="15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K261" i="15"/>
  <c r="L261" i="15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K262" i="15"/>
  <c r="L262" i="15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K263" i="15"/>
  <c r="L263" i="15"/>
  <c r="R266" i="1"/>
  <c r="R263" i="15" s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K264" i="15"/>
  <c r="L264" i="15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K265" i="15"/>
  <c r="L265" i="15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K266" i="15"/>
  <c r="L266" i="15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K267" i="15"/>
  <c r="L267" i="15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K268" i="15"/>
  <c r="L268" i="15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K269" i="15"/>
  <c r="L269" i="15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AP274" i="1"/>
  <c r="M274" i="10" s="1"/>
  <c r="AQ274" i="1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R275" i="1"/>
  <c r="BS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K274" i="15"/>
  <c r="L274" i="15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R277" i="1"/>
  <c r="BS277" i="1"/>
  <c r="BT277" i="1"/>
  <c r="A278" i="1"/>
  <c r="C278" i="1"/>
  <c r="G278" i="1"/>
  <c r="K275" i="15"/>
  <c r="L275" i="15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K276" i="15"/>
  <c r="L276" i="15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K277" i="15"/>
  <c r="L277" i="15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K278" i="15"/>
  <c r="L278" i="15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K280" i="15"/>
  <c r="L280" i="15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K281" i="15"/>
  <c r="L281" i="15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M285" i="1" a="1"/>
  <c r="M285" i="1" s="1"/>
  <c r="K282" i="15" s="1"/>
  <c r="N285" i="1" a="1"/>
  <c r="N285" i="1" s="1"/>
  <c r="L282" i="15" s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K283" i="15"/>
  <c r="L283" i="15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302" i="10" s="1"/>
  <c r="AL302" i="1"/>
  <c r="AO302" i="1"/>
  <c r="AP302" i="1"/>
  <c r="M302" i="10" s="1"/>
  <c r="AQ302" i="1"/>
  <c r="BR302" i="1"/>
  <c r="BS302" i="1"/>
  <c r="BT302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AO306" i="1"/>
  <c r="AP306" i="1"/>
  <c r="M306" i="10" s="1"/>
  <c r="AQ306" i="1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M310" i="1" a="1"/>
  <c r="M310" i="1" s="1"/>
  <c r="K307" i="15" s="1"/>
  <c r="N310" i="1" a="1"/>
  <c r="N310" i="1" s="1"/>
  <c r="L307" i="15" s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AP326" i="1"/>
  <c r="M326" i="10" s="1"/>
  <c r="AQ326" i="1"/>
  <c r="BR326" i="1"/>
  <c r="BS326" i="1"/>
  <c r="BT326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BR327" i="1"/>
  <c r="BS327" i="1"/>
  <c r="BT327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AO329" i="1"/>
  <c r="AP329" i="1"/>
  <c r="M329" i="10" s="1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N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N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608" i="1" l="1"/>
  <c r="L29" i="15"/>
  <c r="AN32" i="1"/>
  <c r="L40" i="15"/>
  <c r="AN43" i="1"/>
  <c r="L39" i="15"/>
  <c r="AN42" i="1"/>
  <c r="K40" i="15"/>
  <c r="AM43" i="1"/>
  <c r="K38" i="15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C228" i="1" a="1"/>
  <c r="BC228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AN306" i="1"/>
  <c r="AM306" i="1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AN302" i="1"/>
  <c r="AM302" i="1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N274" i="1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<sst xmlns="http://schemas.openxmlformats.org/spreadsheetml/2006/main" count="6508" uniqueCount="1465">
  <si>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</si>
  <si>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</si>
  <si>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</si>
  <si>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</si>
  <si>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</si>
  <si>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</si>
  <si>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</si>
  <si>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</si>
  <si>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</si>
  <si>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</si>
  <si>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</si>
  <si>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</si>
  <si>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</si>
  <si>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</si>
  <si>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</si>
  <si>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</si>
  <si>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</si>
  <si>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</si>
  <si>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</si>
  <si>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</si>
  <si>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</si>
  <si>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</si>
  <si>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</si>
  <si>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</si>
  <si>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</si>
  <si>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</si>
  <si>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</si>
  <si>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</si>
  <si>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</si>
  <si>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</si>
  <si>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</si>
  <si>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</si>
  <si>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</si>
  <si>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</si>
  <si>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</si>
  <si>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</si>
  <si>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</si>
  <si>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</si>
  <si>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</si>
  <si>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</si>
  <si>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</si>
  <si>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</si>
  <si>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</si>
  <si>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</si>
  <si>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</si>
  <si>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</si>
  <si>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</si>
  <si>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</si>
  <si>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</si>
  <si>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</si>
  <si>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</si>
  <si>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</si>
  <si>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</si>
  <si>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</si>
  <si>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</si>
  <si>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</si>
  <si>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</si>
  <si>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</si>
  <si>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</si>
  <si>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</si>
  <si>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</si>
  <si>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</si>
  <si>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</si>
  <si>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</si>
  <si>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</si>
  <si>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</si>
  <si>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</si>
  <si>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</si>
  <si>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</si>
  <si>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</si>
  <si>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</si>
  <si>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</si>
  <si>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</si>
  <si>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</si>
  <si>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</si>
  <si>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</si>
  <si>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</si>
  <si>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</si>
  <si>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</si>
  <si>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</si>
  <si>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</si>
  <si>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</si>
  <si>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</si>
  <si>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</si>
  <si>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</si>
  <si>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</si>
  <si>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</si>
  <si>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</si>
  <si>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</si>
  <si>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</si>
  <si>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</si>
  <si>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</si>
  <si>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</si>
  <si>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</si>
  <si>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</si>
  <si>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</si>
  <si>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</si>
  <si>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</si>
  <si>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</si>
  <si>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</si>
  <si>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</si>
  <si>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</si>
  <si>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</si>
  <si>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</si>
  <si>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</si>
  <si>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</si>
  <si>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</si>
  <si>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</si>
  <si>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</si>
  <si>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</si>
  <si>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</si>
  <si>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</si>
  <si>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</si>
  <si>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</si>
  <si>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</si>
  <si>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</si>
  <si>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</si>
  <si>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</si>
  <si>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</si>
  <si>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</si>
  <si>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</si>
  <si>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</si>
  <si>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</si>
  <si>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</si>
  <si>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</si>
  <si>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</si>
  <si>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</si>
  <si>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</si>
  <si>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</si>
  <si>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</si>
  <si>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</si>
  <si>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</si>
  <si>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</si>
  <si>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</si>
  <si>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</si>
  <si>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</si>
  <si>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</si>
  <si>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</si>
  <si>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</si>
  <si>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</si>
  <si>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</si>
  <si>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</si>
  <si>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</si>
  <si>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</si>
  <si>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</si>
  <si>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</si>
  <si>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</si>
  <si>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</si>
  <si>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</si>
  <si>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</si>
  <si>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</si>
  <si>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</si>
  <si>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</si>
  <si>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</si>
  <si>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</si>
  <si>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</si>
  <si>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</si>
  <si>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</si>
  <si>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</si>
  <si>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</si>
  <si>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</si>
  <si>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</si>
  <si>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</si>
  <si>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</si>
  <si>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</si>
  <si>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</si>
  <si>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</si>
  <si>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</si>
  <si>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</si>
  <si>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</si>
  <si>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</si>
  <si>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</si>
  <si>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</si>
  <si>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</si>
  <si>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</si>
  <si>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</si>
  <si>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</si>
  <si>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</si>
  <si>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</si>
  <si>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</si>
  <si>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</si>
  <si>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</si>
  <si>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</si>
  <si>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</si>
  <si>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</si>
  <si>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</si>
  <si>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</si>
  <si>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</si>
  <si>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</si>
  <si>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</si>
  <si>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</si>
  <si>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</si>
  <si>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</si>
  <si>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</si>
  <si>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</si>
  <si>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</si>
  <si>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</si>
  <si>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</si>
  <si>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</si>
  <si>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</si>
  <si>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</si>
  <si>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</si>
  <si>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</si>
  <si>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</si>
  <si>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</si>
  <si>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</si>
  <si>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</si>
  <si>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</si>
  <si>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</si>
  <si>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</si>
  <si>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</si>
  <si>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</si>
  <si>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</si>
  <si>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</si>
  <si>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</si>
  <si>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</si>
  <si>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</si>
  <si>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</si>
  <si>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</si>
  <si>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</si>
  <si>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</si>
  <si>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</si>
  <si>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</si>
  <si>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</si>
  <si>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</si>
  <si>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</si>
  <si>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</si>
  <si>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</si>
  <si>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</si>
  <si>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</si>
  <si>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</si>
  <si>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</si>
  <si>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</si>
  <si>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</si>
  <si>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</si>
  <si>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</si>
  <si>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</si>
  <si>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</si>
  <si>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</si>
  <si>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</si>
  <si>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</si>
  <si>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</si>
  <si>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</si>
  <si>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</si>
  <si>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</si>
  <si>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</si>
  <si>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</si>
  <si>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</si>
  <si>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</si>
  <si>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</si>
  <si>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</si>
  <si>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</si>
  <si>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</si>
  <si>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</si>
  <si>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</si>
  <si>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</si>
  <si>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</si>
  <si>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</si>
  <si>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</si>
  <si>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</si>
  <si>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</si>
  <si>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</si>
  <si>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</si>
  <si>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</si>
  <si>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</si>
  <si>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</si>
  <si>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</si>
  <si>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</si>
  <si>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</si>
  <si>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</si>
  <si>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</si>
  <si>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</si>
  <si>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</si>
  <si>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</si>
  <si>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</si>
  <si>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</si>
  <si>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</si>
  <si>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</si>
  <si>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</si>
  <si>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</si>
  <si>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</si>
  <si>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</si>
  <si>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</si>
  <si>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</si>
  <si>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</si>
  <si>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</si>
  <si>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</si>
  <si>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</si>
  <si>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</si>
  <si>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</si>
  <si>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</si>
  <si>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</si>
  <si>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</si>
  <si>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</si>
  <si>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</si>
  <si>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</si>
  <si>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</si>
  <si>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</si>
  <si>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</si>
  <si>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</si>
  <si>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</si>
  <si>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</si>
  <si>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</si>
  <si>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</si>
  <si>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</si>
  <si>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</si>
  <si>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</si>
  <si>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</si>
  <si>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</si>
  <si>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</si>
  <si>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</si>
  <si>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</si>
  <si>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</si>
  <si>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</si>
  <si>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</si>
  <si>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</si>
  <si>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</si>
  <si>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</si>
  <si>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</si>
  <si>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</si>
  <si>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</si>
  <si>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</si>
  <si>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</si>
  <si>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</si>
  <si>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</si>
  <si>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</si>
  <si>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</si>
  <si>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</si>
  <si>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</si>
  <si>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</si>
  <si>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</si>
  <si>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</si>
  <si>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</si>
  <si>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</si>
  <si>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</si>
  <si>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</si>
  <si>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</si>
  <si>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</si>
  <si>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</si>
  <si>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</si>
  <si>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</si>
  <si>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</si>
  <si>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</si>
  <si>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</si>
  <si>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</si>
  <si>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</si>
  <si>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</si>
  <si>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</si>
  <si>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</si>
  <si>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</si>
  <si>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</si>
  <si>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</si>
  <si>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</si>
  <si>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</si>
  <si>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</si>
  <si>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</si>
  <si>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</si>
  <si>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</si>
  <si>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</si>
  <si>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</si>
  <si>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</si>
  <si>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</si>
  <si>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</si>
  <si>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</si>
  <si>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</si>
  <si>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</si>
  <si>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</si>
  <si>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</si>
  <si>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</si>
  <si>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</si>
  <si>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</si>
  <si>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</si>
  <si>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</si>
  <si>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</si>
  <si>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</si>
  <si>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</si>
  <si>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</si>
  <si>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</si>
  <si>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</si>
  <si>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</si>
  <si>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</si>
  <si>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</si>
  <si>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</si>
  <si>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</si>
  <si>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</si>
  <si>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</si>
  <si>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</si>
  <si>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</si>
  <si>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</si>
  <si>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</si>
  <si>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</si>
  <si>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</si>
  <si>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</si>
  <si>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</si>
  <si>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</si>
  <si>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</si>
  <si>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</si>
  <si>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</si>
  <si>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</si>
  <si>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</si>
  <si>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</si>
  <si>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</si>
  <si>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</si>
  <si>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</si>
  <si>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</si>
  <si>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</si>
  <si>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</si>
  <si>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</si>
  <si>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</si>
  <si>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</si>
  <si>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</si>
  <si>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</si>
  <si>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</si>
  <si>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</si>
  <si>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</si>
  <si>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</si>
  <si>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</si>
  <si>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</si>
  <si>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</si>
  <si>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</si>
  <si>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</si>
  <si>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</si>
  <si>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</si>
  <si>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</si>
  <si>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</si>
  <si>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</si>
  <si>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</si>
  <si>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</si>
  <si>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</si>
  <si>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</si>
  <si>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</si>
  <si>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</si>
  <si>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</si>
  <si>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</si>
  <si>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</si>
  <si>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</si>
  <si>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</si>
  <si>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</si>
  <si>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</si>
  <si>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</si>
  <si>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</si>
  <si>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</si>
  <si>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</si>
  <si>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</si>
  <si>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</si>
  <si>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</si>
  <si>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</si>
  <si>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</si>
  <si>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</si>
  <si>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</si>
  <si>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</si>
  <si>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</si>
  <si>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</si>
  <si>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</si>
  <si>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</si>
  <si>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</si>
  <si>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</si>
  <si>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</si>
  <si>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</si>
  <si>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</si>
  <si>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</si>
  <si>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</si>
  <si>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</si>
  <si>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</si>
  <si>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</si>
  <si>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</si>
  <si>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</si>
  <si>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</si>
  <si>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</si>
  <si>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</si>
  <si>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</si>
  <si>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</si>
  <si>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</si>
  <si>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</si>
  <si>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</si>
  <si>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</si>
  <si>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</si>
  <si>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</si>
  <si>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</si>
  <si>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</si>
  <si>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</si>
  <si>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</si>
  <si>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</si>
  <si>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</si>
  <si>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</si>
  <si>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</si>
  <si>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</si>
  <si>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</si>
  <si>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</si>
  <si>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</si>
  <si>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</si>
  <si>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</si>
  <si>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</si>
  <si>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</si>
  <si>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</si>
  <si>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</si>
  <si>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</si>
  <si>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</si>
  <si>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</si>
  <si>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</si>
  <si>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</si>
  <si>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</si>
  <si>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</si>
  <si>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</si>
  <si>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</si>
  <si>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</si>
  <si>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</si>
  <si>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</si>
  <si>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</si>
  <si>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</si>
  <si>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</si>
  <si>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</si>
  <si>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</si>
  <si>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</si>
  <si>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</si>
  <si>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</si>
  <si>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</si>
  <si>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</si>
  <si>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</si>
  <si>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</si>
  <si>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</si>
  <si>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</si>
  <si>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</si>
  <si>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</si>
  <si>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</si>
  <si>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</si>
  <si>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</si>
  <si>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</si>
  <si>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</si>
  <si>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</si>
  <si>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</si>
  <si>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</si>
  <si>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</si>
  <si>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</si>
  <si>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</si>
  <si>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</si>
  <si>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</si>
  <si>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</si>
  <si>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</si>
  <si>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</si>
  <si>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</si>
  <si>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</si>
  <si>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</si>
  <si>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</si>
  <si>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</si>
  <si>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</si>
  <si>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</si>
  <si>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</si>
  <si>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</si>
  <si>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</si>
  <si>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</si>
  <si>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</si>
  <si>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</si>
  <si>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</si>
  <si>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</si>
  <si>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</si>
  <si>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</si>
  <si>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</si>
  <si>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</si>
  <si>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</si>
  <si>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</si>
  <si>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</si>
  <si>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</si>
  <si>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</si>
  <si>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</si>
  <si>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</si>
  <si>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</si>
  <si>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</si>
  <si>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</si>
  <si>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</si>
  <si>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</si>
  <si>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</si>
  <si>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</si>
  <si>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</si>
  <si>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</si>
  <si>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</si>
  <si>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</si>
  <si>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</si>
  <si>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</si>
  <si>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</si>
  <si>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</si>
  <si>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</si>
  <si>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</si>
  <si>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</si>
  <si>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</si>
  <si>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</si>
  <si>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</si>
  <si>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</si>
  <si>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</si>
  <si>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</si>
  <si>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</si>
  <si>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</si>
  <si>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</si>
  <si>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</si>
  <si>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</si>
  <si>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</si>
  <si>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</si>
  <si>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</si>
  <si>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</si>
  <si>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</si>
  <si>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</si>
  <si>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</si>
  <si>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</si>
  <si>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</si>
  <si>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</si>
  <si>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</si>
  <si>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</si>
  <si>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</si>
  <si>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</si>
  <si>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</si>
  <si>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</si>
  <si>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</si>
  <si>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</si>
  <si>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</si>
  <si>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</si>
  <si>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</si>
  <si>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</si>
  <si>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</si>
  <si>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</si>
  <si>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</si>
  <si>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</si>
  <si>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</si>
  <si>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</si>
  <si>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</si>
  <si>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</si>
  <si>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</si>
  <si>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</si>
  <si>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</si>
  <si>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</si>
  <si>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</si>
  <si>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</si>
  <si>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</si>
  <si>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</si>
  <si>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</si>
  <si>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</si>
  <si>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</si>
  <si>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</si>
  <si>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</si>
  <si>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</si>
  <si>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</si>
  <si>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</si>
  <si>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</si>
  <si>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</si>
  <si>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</si>
  <si>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</si>
  <si>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</si>
  <si>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</si>
  <si>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</si>
  <si>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</si>
  <si>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</si>
  <si>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</si>
  <si>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</si>
  <si>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</si>
  <si>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</si>
  <si>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</si>
  <si>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</si>
  <si>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</si>
  <si>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</si>
  <si>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</si>
  <si>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</si>
  <si>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</si>
  <si>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</si>
  <si>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</si>
  <si>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</si>
  <si>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</si>
  <si>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</si>
  <si>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</si>
  <si>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</si>
  <si>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</si>
  <si>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</si>
  <si>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</si>
  <si>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</si>
  <si>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</si>
  <si>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</si>
  <si>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</si>
  <si>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</si>
  <si>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</si>
  <si>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</si>
  <si>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</si>
  <si>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</si>
  <si>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</si>
  <si>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</si>
  <si>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</si>
  <si>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</si>
  <si>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</si>
  <si>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</si>
  <si>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</si>
  <si>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</si>
  <si>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</si>
  <si>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</si>
  <si>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</si>
  <si>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</si>
  <si>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</si>
  <si>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</si>
  <si>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</si>
  <si>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</si>
  <si>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</si>
  <si>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</si>
  <si>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</si>
  <si>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</si>
  <si>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</si>
  <si>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</si>
  <si>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</si>
  <si>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</si>
  <si>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</si>
  <si>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</si>
  <si>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</si>
  <si>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</si>
  <si>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</si>
  <si>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</si>
  <si>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</si>
  <si>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</si>
  <si>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</si>
  <si>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</si>
  <si>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</si>
  <si>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</si>
  <si>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</si>
  <si>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</si>
  <si>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</si>
  <si>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</si>
  <si>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</si>
  <si>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</si>
  <si>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</si>
  <si>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</si>
  <si>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</si>
  <si>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</si>
  <si>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</si>
  <si>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</si>
  <si>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</si>
  <si>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</si>
  <si>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</si>
  <si>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</si>
  <si>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</si>
  <si>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</si>
  <si>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</si>
  <si>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</si>
  <si>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</si>
  <si>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</si>
  <si>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</si>
  <si>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</si>
  <si>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</si>
  <si>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</si>
  <si>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</si>
  <si>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</si>
  <si>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</si>
  <si>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</si>
  <si>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</si>
  <si>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</si>
  <si>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</si>
  <si>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</si>
  <si>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</si>
  <si>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</si>
  <si>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</si>
  <si>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</si>
  <si>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</si>
  <si>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</si>
  <si>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</si>
  <si>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</si>
  <si>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</si>
  <si>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</si>
  <si>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</si>
  <si>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</si>
  <si>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</si>
  <si>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</si>
  <si>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</si>
  <si>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</si>
  <si>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</si>
  <si>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</si>
  <si>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</si>
  <si>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</si>
  <si>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</si>
  <si>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</si>
  <si>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</si>
  <si>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</si>
  <si>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</si>
  <si>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</si>
  <si>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</si>
  <si>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</si>
  <si>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</si>
  <si>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</si>
  <si>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</si>
  <si>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</si>
  <si>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</si>
  <si>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</si>
  <si>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</si>
  <si>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</si>
  <si>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</si>
  <si>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</si>
  <si>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</si>
  <si>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</si>
  <si>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</si>
  <si>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</si>
  <si>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</si>
  <si>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</si>
  <si>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</si>
  <si>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</si>
  <si>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</si>
  <si>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</si>
  <si>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</si>
  <si>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</si>
  <si>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</si>
  <si>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</si>
  <si>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</si>
  <si>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</si>
  <si>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</si>
  <si>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</si>
  <si>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</si>
  <si>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</si>
  <si>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</si>
  <si>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</si>
  <si>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</si>
  <si>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</si>
  <si>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</si>
  <si>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</si>
  <si>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</si>
  <si>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</si>
  <si>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</si>
  <si>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</si>
  <si>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</si>
  <si>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</si>
  <si>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</si>
  <si>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</si>
  <si>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</si>
  <si>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</si>
  <si>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</si>
  <si>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</si>
  <si>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</si>
  <si>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</si>
  <si>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</si>
  <si>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</si>
  <si>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</si>
  <si>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</si>
  <si>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</si>
  <si>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</si>
  <si>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</si>
  <si>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</si>
  <si>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</si>
  <si>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</si>
  <si>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</si>
  <si>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</si>
  <si>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</si>
  <si>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</si>
  <si>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</si>
  <si>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</si>
  <si>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</si>
  <si>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</si>
  <si>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</si>
  <si>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</si>
  <si>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</si>
  <si>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</si>
  <si>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</si>
  <si>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</si>
  <si>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</si>
  <si>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</si>
  <si>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</si>
  <si>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</si>
  <si>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</si>
  <si>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</si>
  <si>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</si>
  <si>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</si>
  <si>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</si>
  <si>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</si>
  <si>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</si>
  <si>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</si>
  <si>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</si>
  <si>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</si>
  <si>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</si>
  <si>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</si>
  <si>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</si>
  <si>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</si>
  <si>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</si>
  <si>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</si>
  <si>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</si>
  <si>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</si>
  <si>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</si>
  <si>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</si>
  <si>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</si>
  <si>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</si>
  <si>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</si>
  <si>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</si>
  <si>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</si>
  <si>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</si>
  <si>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</si>
  <si>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</si>
  <si>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</si>
  <si>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</si>
  <si>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</si>
  <si>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</si>
  <si>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</si>
  <si>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</si>
  <si>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</si>
  <si>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</si>
  <si>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</si>
  <si>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</si>
  <si>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</si>
  <si>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</si>
  <si>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</si>
  <si>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</si>
  <si>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</si>
  <si>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</si>
  <si>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</si>
  <si>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</si>
  <si>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</si>
  <si>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</si>
  <si>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</si>
  <si>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</si>
  <si>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</si>
  <si>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</si>
  <si>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</si>
  <si>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</si>
  <si>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</si>
  <si>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</si>
  <si>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</si>
  <si>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</si>
  <si>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</si>
  <si>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</si>
  <si>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</si>
  <si>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</si>
  <si>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</si>
  <si>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</si>
  <si>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</si>
  <si>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</si>
  <si>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</si>
  <si>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</si>
  <si>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</si>
  <si>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</si>
  <si>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</si>
  <si>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</si>
  <si>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</si>
  <si>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</si>
  <si>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</si>
  <si>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</si>
  <si>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</si>
  <si>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</si>
  <si>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</si>
  <si>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</si>
  <si>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</si>
  <si>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</si>
  <si>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</si>
  <si>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</si>
  <si>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</si>
  <si>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</si>
  <si>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</si>
  <si>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</si>
  <si>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</si>
  <si>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</si>
  <si>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</si>
  <si>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</si>
  <si>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</si>
  <si>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</si>
  <si>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</si>
  <si>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</si>
  <si>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</si>
  <si>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</si>
  <si>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</si>
  <si>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</si>
  <si>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</si>
  <si>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</si>
  <si>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</si>
  <si>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</si>
  <si>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</si>
  <si>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</si>
  <si>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</si>
  <si>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</si>
  <si>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</si>
  <si>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</si>
  <si>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</si>
  <si>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</si>
  <si>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</si>
  <si>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</si>
  <si>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</si>
  <si>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</si>
  <si>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</si>
  <si>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</si>
  <si>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</si>
  <si>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</si>
  <si>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</si>
  <si>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</si>
  <si>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</si>
  <si>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</si>
  <si>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</si>
  <si>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</si>
  <si>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</si>
  <si>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</si>
  <si>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</si>
  <si>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</si>
  <si>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</si>
  <si>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</si>
  <si>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</si>
  <si>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</si>
  <si>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</si>
  <si>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</si>
  <si>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</si>
  <si>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</si>
  <si>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</si>
  <si>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</si>
  <si>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</si>
  <si>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</si>
  <si>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</si>
  <si>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</si>
  <si>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</si>
  <si>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</si>
  <si>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</si>
  <si>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</si>
  <si>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</si>
  <si>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</si>
  <si>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</si>
  <si>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</si>
  <si>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</si>
  <si>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</si>
  <si>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</si>
  <si>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</si>
  <si>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</si>
  <si>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</si>
  <si>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</si>
  <si>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</si>
  <si>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</si>
  <si>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</si>
  <si>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</si>
  <si>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</si>
  <si>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</si>
  <si>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</si>
  <si>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</si>
  <si>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</si>
  <si>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</si>
  <si>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</si>
  <si>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</si>
  <si>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</si>
  <si>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</si>
  <si>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</si>
  <si>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</si>
  <si>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</si>
  <si>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</si>
  <si>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</si>
  <si>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</si>
  <si>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</si>
  <si>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</si>
  <si>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</si>
  <si>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</si>
  <si>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</si>
  <si>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</si>
  <si>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</si>
  <si>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</si>
  <si>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</si>
  <si>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</si>
  <si>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</si>
  <si>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</si>
  <si>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</si>
  <si>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</si>
  <si>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</si>
  <si>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</si>
  <si>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</si>
  <si>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</si>
  <si>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</si>
  <si>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</si>
  <si>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</si>
  <si>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</si>
  <si>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</si>
  <si>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</si>
  <si>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</si>
  <si>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</si>
  <si>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</si>
  <si>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</si>
  <si>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</si>
  <si>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</si>
  <si>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</si>
  <si>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</si>
  <si>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</si>
  <si>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</si>
  <si>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</si>
  <si>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</si>
  <si>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</si>
  <si>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</si>
  <si>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</si>
  <si>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</si>
  <si>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</si>
  <si>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</si>
  <si>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</si>
  <si>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</si>
  <si>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</si>
  <si>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</si>
  <si>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</si>
  <si>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</si>
  <si>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</si>
  <si>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</si>
  <si>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</si>
  <si>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</si>
  <si>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</si>
  <si>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</si>
  <si>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</si>
  <si>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</si>
  <si>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</si>
  <si>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</si>
  <si>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</si>
  <si>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</si>
  <si>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</si>
  <si>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</si>
  <si>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</si>
  <si>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</si>
  <si>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</si>
  <si>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</si>
  <si>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</si>
  <si>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</si>
  <si>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</si>
  <si>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</si>
  <si>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</si>
  <si>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</si>
  <si>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</si>
  <si>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</si>
  <si>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</si>
  <si>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</si>
  <si>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</si>
  <si>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</si>
  <si>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</si>
  <si>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</si>
  <si>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</si>
  <si>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</si>
  <si>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</si>
  <si>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</si>
  <si>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</si>
  <si>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</si>
  <si>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</si>
  <si>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</si>
  <si>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</si>
  <si>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</si>
  <si>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</si>
  <si>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</si>
  <si>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</si>
  <si>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</si>
  <si>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</si>
  <si>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</si>
  <si>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</si>
  <si>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</si>
  <si>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</si>
  <si>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</si>
  <si>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</si>
  <si>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</si>
  <si>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</si>
  <si>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</si>
  <si>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</si>
  <si>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</si>
  <si>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</si>
  <si>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</si>
  <si>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</si>
  <si>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</si>
  <si>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</si>
  <si>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</si>
  <si>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</si>
  <si>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</si>
  <si>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</si>
  <si>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</si>
  <si>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</si>
  <si>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</si>
  <si>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</si>
  <si>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</si>
  <si>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</si>
  <si>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</si>
  <si>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</si>
  <si>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</si>
  <si>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</si>
  <si>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</si>
  <si>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</si>
  <si>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</si>
  <si>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</si>
  <si>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</si>
  <si>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</si>
  <si>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</si>
  <si>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</si>
  <si>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</si>
  <si>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</si>
  <si>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</si>
  <si>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</si>
  <si>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</si>
  <si>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</si>
  <si>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</si>
  <si>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</si>
  <si>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</si>
  <si>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</si>
  <si>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</si>
  <si>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</si>
  <si>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</si>
  <si>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</si>
  <si>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</si>
  <si>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</si>
  <si>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</si>
  <si>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</si>
  <si>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</si>
  <si>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</si>
  <si>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</si>
  <si>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</si>
  <si>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</si>
  <si>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</si>
  <si>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</si>
  <si>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</si>
  <si>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</si>
  <si>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</si>
  <si>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</si>
  <si>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</si>
  <si>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</si>
  <si>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</si>
  <si>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</si>
  <si>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</si>
  <si>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</si>
  <si>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</si>
  <si>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</si>
  <si>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</si>
  <si>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</si>
  <si>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</si>
  <si>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</si>
  <si>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</si>
  <si>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</si>
  <si>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</si>
  <si>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</si>
  <si>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</si>
  <si>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</si>
  <si>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</si>
  <si>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</si>
  <si>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</si>
  <si>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</si>
  <si>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</si>
  <si>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</si>
  <si>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</si>
  <si>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</si>
  <si>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</si>
  <si>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</si>
  <si>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</si>
  <si>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</si>
  <si>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</si>
  <si>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</si>
  <si>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</si>
  <si>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</si>
  <si>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</si>
  <si>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</si>
  <si>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</si>
  <si>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</si>
  <si>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</si>
  <si>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</si>
  <si>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</si>
  <si>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</si>
  <si>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</si>
  <si>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</si>
  <si>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</si>
  <si>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</si>
  <si>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</si>
  <si>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</si>
  <si>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</si>
  <si>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</si>
  <si>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</si>
  <si>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</si>
  <si>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</si>
  <si>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</si>
  <si>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</si>
  <si>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</si>
  <si>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</si>
  <si>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</si>
  <si>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</si>
  <si>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</si>
  <si>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</si>
  <si>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</si>
  <si>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</si>
  <si>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</si>
  <si>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</si>
  <si>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</si>
  <si>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</si>
  <si>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</si>
  <si>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</si>
  <si>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</si>
  <si>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</si>
  <si>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</si>
  <si>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</si>
  <si>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</si>
  <si>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</si>
  <si>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</si>
  <si>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</si>
  <si>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</si>
  <si>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</si>
  <si>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</si>
  <si>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</si>
  <si>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</si>
  <si>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</si>
  <si>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</si>
  <si>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</si>
  <si>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</si>
  <si>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</si>
  <si>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</si>
  <si>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</si>
  <si>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</si>
  <si>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</si>
  <si>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</si>
  <si>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</si>
  <si>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</si>
  <si>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</si>
  <si>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</si>
  <si>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</si>
  <si>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</si>
  <si>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</si>
  <si>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</si>
  <si>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</si>
  <si>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</si>
  <si>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</si>
  <si>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</si>
  <si>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</si>
  <si>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</si>
  <si>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</si>
  <si>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</si>
  <si>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</si>
  <si>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</si>
  <si>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</si>
  <si>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</si>
  <si>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</si>
  <si>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</si>
  <si>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</si>
  <si>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</si>
  <si>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</si>
  <si>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</si>
  <si>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</si>
  <si>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</si>
  <si>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</si>
  <si>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</si>
  <si>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</si>
  <si>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</si>
  <si>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</si>
  <si>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</si>
  <si>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</si>
  <si>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</si>
  <si>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</si>
  <si>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</si>
  <si>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</si>
  <si>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</si>
  <si>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</si>
  <si>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</si>
  <si>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</si>
  <si>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</si>
  <si>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</si>
  <si>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</si>
  <si>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</si>
  <si>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</si>
  <si>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</si>
  <si>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</si>
  <si>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</si>
  <si>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</si>
  <si>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</si>
  <si>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</si>
  <si>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</si>
  <si>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</si>
  <si>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</si>
  <si>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</si>
  <si>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</si>
  <si>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</si>
  <si>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</si>
  <si>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</si>
  <si>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</si>
  <si>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</si>
  <si>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</si>
  <si>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</si>
  <si>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</si>
  <si>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</si>
  <si>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</si>
  <si>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</si>
  <si>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</si>
  <si>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</si>
  <si>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</si>
  <si>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</si>
  <si>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</si>
  <si>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</si>
  <si>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</si>
  <si>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</si>
  <si>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</si>
  <si>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</si>
  <si>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</si>
  <si>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</si>
  <si>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</si>
  <si>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>TP pronto 12h50 / Em intervalo das 13h57 até 14h50.</t>
  </si>
  <si>
    <t>TP pronto 12h50 / Em intervalo das 14h47 até 14h50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</si>
  <si>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</si>
  <si>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</si>
  <si>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</si>
  <si>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BLoco - TP's / Caminhão de solda / Socadora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</si>
  <si>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</si>
  <si>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</si>
  <si>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</si>
  <si>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</si>
  <si>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</si>
  <si>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</si>
  <si>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</si>
  <si>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</si>
  <si>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</si>
  <si>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</si>
  <si>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</si>
  <si>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</si>
  <si>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</si>
  <si>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</si>
  <si>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</si>
  <si>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</si>
  <si>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</si>
  <si>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Robson</t>
  </si>
  <si>
    <t>ZPT109</t>
  </si>
  <si>
    <t>Içamento de peças de concreto para o viaduto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</si>
  <si>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</si>
  <si>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</si>
  <si>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</si>
  <si>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</si>
  <si>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</si>
  <si>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</si>
  <si>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</si>
  <si>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</si>
  <si>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</si>
  <si>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</si>
  <si>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</si>
  <si>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</si>
  <si>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</si>
  <si>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</si>
  <si>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</si>
  <si>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</si>
  <si>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</si>
  <si>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</si>
  <si>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</si>
  <si>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</si>
  <si>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</si>
  <si>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</si>
  <si>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</si>
  <si>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</si>
  <si>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</si>
  <si>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</si>
  <si>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</si>
  <si>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</si>
  <si>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</si>
  <si>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</si>
  <si>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</si>
  <si>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</si>
  <si>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</si>
  <si>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</si>
  <si>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</si>
  <si>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</si>
  <si>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</si>
  <si>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</si>
  <si>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</si>
  <si>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 xml:space="preserve">W62 </t>
  </si>
  <si>
    <t>Confirmado com Marcio</t>
  </si>
  <si>
    <t>7683 (Frente ZKE)</t>
  </si>
  <si>
    <t>Confirmado com maquinista</t>
  </si>
  <si>
    <t>Realizado abastecimento em ZKE 26/01  - 8500 Litros</t>
  </si>
  <si>
    <t>9298 (Lado ZKE)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</si>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</sst>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>
    <filterColumn colId="1">
      <filters>
        <dateGroupItem year="2026" month="2" day="10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BG1" activePane="topRight" state="frozen"/>
      <selection pane="topRight" activeCell="BP226" sqref="BP226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84" t="s">
        <v>950</v>
      </c>
      <c r="C1" s="185"/>
      <c r="D1" s="185"/>
      <c r="E1" s="3"/>
      <c r="F1" s="184" t="s">
        <v>951</v>
      </c>
      <c r="G1" s="185"/>
      <c r="H1" s="186"/>
      <c r="I1" s="185"/>
      <c r="J1" s="185"/>
      <c r="K1" s="185"/>
      <c r="L1" s="185"/>
      <c r="M1" s="185"/>
      <c r="N1" s="185"/>
      <c r="O1" s="185"/>
      <c r="P1" s="185"/>
      <c r="Q1" s="185"/>
      <c r="R1" s="185"/>
      <c r="S1" s="185"/>
      <c r="T1" s="185"/>
      <c r="U1" s="185"/>
      <c r="V1" s="185"/>
      <c r="W1" s="185"/>
      <c r="X1" s="185"/>
      <c r="Y1" s="185"/>
      <c r="Z1" s="185"/>
      <c r="AA1" s="185"/>
      <c r="AB1" s="185"/>
      <c r="AC1" s="185"/>
      <c r="AD1" s="185"/>
      <c r="AE1" s="185"/>
      <c r="AF1" s="185"/>
      <c r="AG1" s="187"/>
      <c r="AH1" s="5"/>
      <c r="AI1" s="194" t="s">
        <v>952</v>
      </c>
      <c r="AJ1" s="195"/>
      <c r="AK1" s="195"/>
      <c r="AL1" s="195"/>
      <c r="AM1" s="196"/>
      <c r="AN1" s="197"/>
      <c r="AO1" s="195"/>
      <c r="AP1" s="195"/>
      <c r="AQ1" s="195"/>
      <c r="AR1" s="195"/>
      <c r="AS1" s="195"/>
      <c r="AT1" s="195"/>
      <c r="AU1" s="195"/>
      <c r="AV1" s="195"/>
      <c r="AW1" s="195"/>
      <c r="AX1" s="195"/>
      <c r="AY1" s="195"/>
      <c r="AZ1" s="195"/>
      <c r="BA1" s="195"/>
      <c r="BB1" s="195"/>
      <c r="BC1" s="195"/>
      <c r="BD1" s="195"/>
      <c r="BE1" s="195"/>
      <c r="BF1" s="198"/>
      <c r="BG1" s="5"/>
      <c r="BH1" s="199" t="s">
        <v>953</v>
      </c>
      <c r="BI1" s="200"/>
      <c r="BJ1" s="200"/>
      <c r="BK1" s="201"/>
      <c r="BL1" s="5"/>
      <c r="BM1" s="191" t="s">
        <v>954</v>
      </c>
      <c r="BN1" s="192"/>
      <c r="BO1" s="192"/>
      <c r="BP1" s="192"/>
      <c r="BQ1" s="192"/>
      <c r="BR1" s="192"/>
      <c r="BS1" s="193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94" t="s">
        <v>955</v>
      </c>
      <c r="AJ2" s="195"/>
      <c r="AK2" s="195"/>
      <c r="AL2" s="195"/>
      <c r="AM2" s="196"/>
      <c r="AN2" s="197"/>
      <c r="AO2" s="195"/>
      <c r="AP2" s="195"/>
      <c r="AQ2" s="198"/>
      <c r="AR2" s="6"/>
      <c r="AS2" s="194" t="s">
        <v>958</v>
      </c>
      <c r="AT2" s="195"/>
      <c r="AU2" s="195"/>
      <c r="AV2" s="195"/>
      <c r="AW2" s="195"/>
      <c r="AX2" s="195"/>
      <c r="AY2" s="198"/>
      <c r="AZ2" s="6"/>
      <c r="BA2" s="188" t="s">
        <v>959</v>
      </c>
      <c r="BB2" s="190"/>
      <c r="BC2" s="194" t="s">
        <v>956</v>
      </c>
      <c r="BD2" s="195"/>
      <c r="BE2" s="195"/>
      <c r="BF2" s="198"/>
      <c r="BG2" s="5"/>
      <c r="BH2" s="202"/>
      <c r="BI2" s="203"/>
      <c r="BJ2" s="203"/>
      <c r="BK2" s="204"/>
      <c r="BL2" s="5"/>
      <c r="BM2" s="205"/>
      <c r="BN2" s="206"/>
      <c r="BO2" s="206"/>
      <c r="BP2" s="206"/>
      <c r="BQ2" s="206"/>
      <c r="BR2" s="206"/>
      <c r="BS2" s="207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188" t="s">
        <v>960</v>
      </c>
      <c r="AJ3" s="190"/>
      <c r="AK3" s="188" t="s">
        <v>961</v>
      </c>
      <c r="AL3" s="189"/>
      <c r="AM3" s="210"/>
      <c r="AN3" s="211"/>
      <c r="AO3" s="189"/>
      <c r="AP3" s="189"/>
      <c r="AQ3" s="190"/>
      <c r="AR3" s="63"/>
      <c r="AS3" s="182" t="s">
        <v>967</v>
      </c>
      <c r="AT3" s="183"/>
      <c r="AU3" s="182" t="s">
        <v>968</v>
      </c>
      <c r="AV3" s="183"/>
      <c r="AW3" s="182" t="s">
        <v>969</v>
      </c>
      <c r="AX3" s="183"/>
      <c r="AY3" s="63" t="s">
        <v>970</v>
      </c>
      <c r="AZ3" s="63"/>
      <c r="BA3" s="208"/>
      <c r="BB3" s="209"/>
      <c r="BC3" s="188" t="s">
        <v>963</v>
      </c>
      <c r="BD3" s="189"/>
      <c r="BE3" s="189"/>
      <c r="BF3" s="190"/>
      <c r="BG3" s="62"/>
      <c r="BH3" s="202"/>
      <c r="BI3" s="203"/>
      <c r="BJ3" s="203"/>
      <c r="BK3" s="204"/>
      <c r="BL3" s="62"/>
      <c r="BM3" s="191" t="s">
        <v>971</v>
      </c>
      <c r="BN3" s="192"/>
      <c r="BO3" s="192"/>
      <c r="BP3" s="193"/>
      <c r="BQ3" s="191" t="s">
        <v>742</v>
      </c>
      <c r="BR3" s="192"/>
      <c r="BS3" s="193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hidden="1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 hidden="1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 hidden="1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 hidden="1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 hidden="1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 hidden="1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 hidden="1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 hidden="1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 hidden="1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 hidden="1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 hidden="1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 hidden="1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 hidden="1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 hidden="1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 hidden="1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 hidden="1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 hidden="1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 hidden="1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 hidden="1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 hidden="1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 hidden="1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 hidden="1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 hidden="1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1167</v>
      </c>
      <c r="BK79" s="18" t="s">
        <v>1167</v>
      </c>
      <c r="BL79" s="16"/>
      <c r="BM79" s="130" t="s">
        <v>447</v>
      </c>
      <c r="BN79" s="130" t="s">
        <v>474</v>
      </c>
      <c r="BO79" s="130" t="s">
        <v>474</v>
      </c>
      <c r="BP79" s="18" t="s">
        <v>1167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1168</v>
      </c>
      <c r="BK80" s="18" t="s">
        <v>1168</v>
      </c>
      <c r="BL80" s="16"/>
      <c r="BM80" s="130" t="s">
        <v>451</v>
      </c>
      <c r="BN80" s="130" t="s">
        <v>451</v>
      </c>
      <c r="BO80" s="130" t="s">
        <v>451</v>
      </c>
      <c r="BP80" s="18" t="s">
        <v>1168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1169</v>
      </c>
      <c r="BK81" s="18" t="s">
        <v>1169</v>
      </c>
      <c r="BL81" s="16"/>
      <c r="BM81" s="130" t="s">
        <v>451</v>
      </c>
      <c r="BN81" s="130" t="s">
        <v>451</v>
      </c>
      <c r="BO81" s="130" t="s">
        <v>451</v>
      </c>
      <c r="BP81" s="18" t="s">
        <v>1169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 t="s">
        <v>1170</v>
      </c>
      <c r="I82" s="105" t="s">
        <v>1170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1171</v>
      </c>
      <c r="BK82" s="18" t="s">
        <v>1171</v>
      </c>
      <c r="BL82" s="16"/>
      <c r="BM82" s="130" t="s">
        <v>434</v>
      </c>
      <c r="BN82" s="130" t="s">
        <v>455</v>
      </c>
      <c r="BO82" s="130" t="s">
        <v>520</v>
      </c>
      <c r="BP82" s="18" t="s">
        <v>1171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1172</v>
      </c>
      <c r="BK85" s="18" t="s">
        <v>1172</v>
      </c>
      <c r="BL85" s="16"/>
      <c r="BM85" s="130" t="s">
        <v>440</v>
      </c>
      <c r="BN85" s="130" t="s">
        <v>460</v>
      </c>
      <c r="BO85" s="130" t="s">
        <v>568</v>
      </c>
      <c r="BP85" s="18" t="s">
        <v>1172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1173</v>
      </c>
      <c r="BK86" s="18" t="s">
        <v>1173</v>
      </c>
      <c r="BL86" s="16"/>
      <c r="BM86" s="130" t="s">
        <v>451</v>
      </c>
      <c r="BN86" s="130" t="s">
        <v>451</v>
      </c>
      <c r="BO86" s="130" t="s">
        <v>451</v>
      </c>
      <c r="BP86" s="18" t="s">
        <v>1173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1174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1173</v>
      </c>
      <c r="BK87" s="18" t="s">
        <v>1173</v>
      </c>
      <c r="BL87" s="16"/>
      <c r="BM87" s="130" t="s">
        <v>451</v>
      </c>
      <c r="BN87" s="130" t="s">
        <v>451</v>
      </c>
      <c r="BO87" s="130" t="s">
        <v>451</v>
      </c>
      <c r="BP87" s="18" t="s">
        <v>1173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1175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1176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1177</v>
      </c>
      <c r="BK88" s="18" t="s">
        <v>1178</v>
      </c>
      <c r="BL88" s="16"/>
      <c r="BM88" s="130" t="s">
        <v>451</v>
      </c>
      <c r="BN88" s="130" t="s">
        <v>451</v>
      </c>
      <c r="BO88" s="130" t="s">
        <v>451</v>
      </c>
      <c r="BP88" s="18" t="s">
        <v>1178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1123</v>
      </c>
      <c r="BK90" s="18" t="s">
        <v>1179</v>
      </c>
      <c r="BL90" s="16"/>
      <c r="BM90" s="130" t="s">
        <v>447</v>
      </c>
      <c r="BN90" s="130" t="s">
        <v>471</v>
      </c>
      <c r="BO90" s="130" t="s">
        <v>471</v>
      </c>
      <c r="BP90" s="18" t="s">
        <v>1179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1180</v>
      </c>
      <c r="N92" s="150" t="s">
        <v>1181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1182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1183</v>
      </c>
      <c r="AN92" s="105" t="s">
        <v>1183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1184</v>
      </c>
      <c r="BK92" s="18" t="s">
        <v>1185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845</v>
      </c>
      <c r="E93" s="159">
        <v>87</v>
      </c>
      <c r="F93" s="126" t="s">
        <v>782</v>
      </c>
      <c r="G93" s="142" t="str">
        <f>IF(D93="","*",VLOOKUP(F93,BS_ATIVIDADE[],3,FALSE))</f>
        <v>TRILHO - SUBSTITUIÇÂO</v>
      </c>
      <c r="H93" s="106" t="s">
        <v>593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1186</v>
      </c>
      <c r="W93" s="151" t="s">
        <v>1187</v>
      </c>
      <c r="X93" s="104" t="s">
        <v>425</v>
      </c>
      <c r="Y93" s="129"/>
      <c r="Z93" s="104"/>
      <c r="AA93" s="105" t="s">
        <v>593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1188</v>
      </c>
      <c r="BK93" s="18" t="s">
        <v>1189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1167</v>
      </c>
      <c r="BK94" s="18" t="s">
        <v>1167</v>
      </c>
      <c r="BL94" s="16"/>
      <c r="BM94" s="130" t="s">
        <v>447</v>
      </c>
      <c r="BN94" s="130" t="s">
        <v>463</v>
      </c>
      <c r="BO94" s="130" t="s">
        <v>549</v>
      </c>
      <c r="BP94" s="18" t="s">
        <v>1167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1167</v>
      </c>
      <c r="BK95" s="18" t="s">
        <v>1167</v>
      </c>
      <c r="BL95" s="16"/>
      <c r="BM95" s="130" t="s">
        <v>447</v>
      </c>
      <c r="BN95" s="130" t="s">
        <v>463</v>
      </c>
      <c r="BO95" s="130" t="s">
        <v>549</v>
      </c>
      <c r="BP95" s="18" t="s">
        <v>1167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1190</v>
      </c>
      <c r="BK98" s="18" t="s">
        <v>1190</v>
      </c>
      <c r="BL98" s="16"/>
      <c r="BM98" s="130" t="s">
        <v>447</v>
      </c>
      <c r="BN98" s="130" t="s">
        <v>471</v>
      </c>
      <c r="BO98" s="130" t="s">
        <v>471</v>
      </c>
      <c r="BP98" s="18" t="s">
        <v>1190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1191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1192</v>
      </c>
      <c r="BK99" s="18" t="s">
        <v>1192</v>
      </c>
      <c r="BL99" s="16"/>
      <c r="BM99" s="130" t="s">
        <v>441</v>
      </c>
      <c r="BN99" s="130" t="s">
        <v>470</v>
      </c>
      <c r="BO99" s="130" t="s">
        <v>521</v>
      </c>
      <c r="BP99" s="18" t="s">
        <v>1192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1193</v>
      </c>
      <c r="BK100" s="18" t="s">
        <v>1194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1194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1195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593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1196</v>
      </c>
      <c r="BK101" s="18" t="s">
        <v>1196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1196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1197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1159</v>
      </c>
      <c r="AN102" s="105" t="s">
        <v>1160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1198</v>
      </c>
      <c r="BK102" s="18" t="s">
        <v>1199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1199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594</v>
      </c>
      <c r="E105" s="159"/>
      <c r="F105" s="126" t="s">
        <v>654</v>
      </c>
      <c r="G105" s="142" t="str">
        <f>IF(D105="","*",VLOOKUP(F105,BS_ATIVIDADE[],3,FALSE))</f>
        <v>EXPANSÃO</v>
      </c>
      <c r="H105" s="106" t="s">
        <v>593</v>
      </c>
      <c r="I105" s="106" t="s">
        <v>593</v>
      </c>
      <c r="J105" s="105">
        <v>70</v>
      </c>
      <c r="K105" s="105">
        <v>113.5</v>
      </c>
      <c r="L105" s="105" t="s">
        <v>593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1059</v>
      </c>
      <c r="W105" s="151" t="s">
        <v>1055</v>
      </c>
      <c r="X105" s="104" t="s">
        <v>421</v>
      </c>
      <c r="Y105" s="129"/>
      <c r="Z105" s="104"/>
      <c r="AA105" s="105" t="s">
        <v>593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 hidden="1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594</v>
      </c>
      <c r="E106" s="159">
        <v>40</v>
      </c>
      <c r="F106" s="126" t="s">
        <v>618</v>
      </c>
      <c r="G106" s="142" t="str">
        <f>IF(D106="","*",VLOOKUP(F106,BS_ATIVIDADE[],3,FALSE))</f>
        <v>EXPANSÃO</v>
      </c>
      <c r="H106" s="106" t="s">
        <v>593</v>
      </c>
      <c r="I106" s="106" t="s">
        <v>593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1059</v>
      </c>
      <c r="W106" s="151" t="s">
        <v>1118</v>
      </c>
      <c r="X106" s="104" t="s">
        <v>421</v>
      </c>
      <c r="Y106" s="129" t="s">
        <v>424</v>
      </c>
      <c r="Z106" s="104"/>
      <c r="AA106" s="105" t="s">
        <v>593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1200</v>
      </c>
      <c r="BK106" s="179" t="s">
        <v>1201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1201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911</v>
      </c>
      <c r="E107" s="159"/>
      <c r="F107" s="126" t="s">
        <v>775</v>
      </c>
      <c r="G107" s="142" t="str">
        <f>IF(D107="","*",VLOOKUP(F107,BS_ATIVIDADE[],3,FALSE))</f>
        <v>SOLDA</v>
      </c>
      <c r="H107" s="106" t="s">
        <v>593</v>
      </c>
      <c r="I107" s="106" t="s">
        <v>593</v>
      </c>
      <c r="J107" s="105">
        <v>70</v>
      </c>
      <c r="K107" s="105">
        <v>87.3</v>
      </c>
      <c r="L107" s="105" t="s">
        <v>593</v>
      </c>
      <c r="M107" s="105" t="s">
        <v>1119</v>
      </c>
      <c r="N107" s="150" t="s">
        <v>1120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1054</v>
      </c>
      <c r="W107" s="151" t="s">
        <v>1055</v>
      </c>
      <c r="X107" s="104" t="s">
        <v>421</v>
      </c>
      <c r="Y107" s="129" t="s">
        <v>424</v>
      </c>
      <c r="Z107" s="104"/>
      <c r="AA107" s="105" t="s">
        <v>593</v>
      </c>
      <c r="AB107" s="126"/>
      <c r="AC107" s="126" t="s">
        <v>593</v>
      </c>
      <c r="AD107" s="107" t="s">
        <v>593</v>
      </c>
      <c r="AE107" s="105" t="s">
        <v>593</v>
      </c>
      <c r="AF107" s="105" t="s">
        <v>593</v>
      </c>
      <c r="AG107" s="105" t="s">
        <v>593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1202</v>
      </c>
      <c r="BK107" s="179" t="s">
        <v>1203</v>
      </c>
      <c r="BL107" s="16"/>
      <c r="BM107" s="130" t="s">
        <v>445</v>
      </c>
      <c r="BN107" s="130" t="s">
        <v>1204</v>
      </c>
      <c r="BO107" s="130" t="s">
        <v>1204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 hidden="1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1043</v>
      </c>
      <c r="E108" s="159"/>
      <c r="F108" s="126" t="s">
        <v>698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1046</v>
      </c>
      <c r="W108" s="151" t="s">
        <v>1050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593</v>
      </c>
      <c r="AD108" s="107">
        <v>0.29166666666666669</v>
      </c>
      <c r="AE108" s="105">
        <v>6249</v>
      </c>
      <c r="AF108" s="105" t="s">
        <v>593</v>
      </c>
      <c r="AG108" s="105" t="s">
        <v>593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1205</v>
      </c>
      <c r="BK108" s="18" t="s">
        <v>1206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1206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824</v>
      </c>
      <c r="E109" s="159"/>
      <c r="F109" s="126" t="s">
        <v>786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1064</v>
      </c>
      <c r="W109" s="151" t="s">
        <v>1067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593</v>
      </c>
      <c r="AD109" s="107">
        <v>0.29166666666666669</v>
      </c>
      <c r="AE109" s="105">
        <v>9341</v>
      </c>
      <c r="AF109" s="105" t="s">
        <v>593</v>
      </c>
      <c r="AG109" s="105" t="s">
        <v>593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1207</v>
      </c>
      <c r="BK109" s="18" t="s">
        <v>1206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1206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 hidden="1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767</v>
      </c>
      <c r="E111" s="159"/>
      <c r="F111" s="126" t="s">
        <v>698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1046</v>
      </c>
      <c r="W111" s="151" t="s">
        <v>1050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593</v>
      </c>
      <c r="AF111" s="105" t="s">
        <v>593</v>
      </c>
      <c r="AG111" s="105" t="s">
        <v>593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4">
        <f t="shared" si="8"/>
        <v>0.10347222222222219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1208</v>
      </c>
      <c r="BK111" s="18" t="s">
        <v>1209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8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876</v>
      </c>
      <c r="E112" s="159"/>
      <c r="F112" s="126" t="s">
        <v>779</v>
      </c>
      <c r="G112" s="142" t="str">
        <f>IF(D112="","*",VLOOKUP(F112,BS_ATIVIDADE[],3,FALSE))</f>
        <v>DORMENTE - SUBSTITUIÇÂO</v>
      </c>
      <c r="H112" s="105" t="s">
        <v>593</v>
      </c>
      <c r="I112" s="105" t="s">
        <v>593</v>
      </c>
      <c r="J112" s="105">
        <v>56</v>
      </c>
      <c r="K112" s="105">
        <v>205</v>
      </c>
      <c r="L112" s="105" t="s">
        <v>593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1069</v>
      </c>
      <c r="W112" s="151" t="s">
        <v>1126</v>
      </c>
      <c r="X112" s="104" t="s">
        <v>421</v>
      </c>
      <c r="Y112" s="129" t="s">
        <v>424</v>
      </c>
      <c r="Z112" s="104"/>
      <c r="AA112" s="105" t="s">
        <v>593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1210</v>
      </c>
      <c r="BK112" s="179" t="s">
        <v>1211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1211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935</v>
      </c>
      <c r="E113" s="159">
        <v>81</v>
      </c>
      <c r="F113" s="126" t="s">
        <v>779</v>
      </c>
      <c r="G113" s="142" t="str">
        <f>IF(D113="","*",VLOOKUP(F113,BS_ATIVIDADE[],3,FALSE))</f>
        <v>DORMENTE - SUBSTITUIÇÂO</v>
      </c>
      <c r="H113" s="105" t="s">
        <v>593</v>
      </c>
      <c r="I113" s="105" t="s">
        <v>593</v>
      </c>
      <c r="J113" s="105">
        <v>56</v>
      </c>
      <c r="K113" s="105">
        <v>205</v>
      </c>
      <c r="L113" s="105" t="s">
        <v>593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1174</v>
      </c>
      <c r="W113" s="151" t="s">
        <v>1126</v>
      </c>
      <c r="X113" s="104" t="s">
        <v>421</v>
      </c>
      <c r="Y113" s="129" t="s">
        <v>424</v>
      </c>
      <c r="Z113" s="104"/>
      <c r="AA113" s="105" t="s">
        <v>593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1210</v>
      </c>
      <c r="BK113" s="179" t="s">
        <v>1211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1211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865</v>
      </c>
      <c r="E114" s="159">
        <v>108</v>
      </c>
      <c r="F114" s="126" t="s">
        <v>775</v>
      </c>
      <c r="G114" s="142" t="str">
        <f>IF(D114="","*",VLOOKUP(F114,BS_ATIVIDADE[],3,FALSE))</f>
        <v>SOLDA</v>
      </c>
      <c r="H114" s="106" t="s">
        <v>593</v>
      </c>
      <c r="I114" s="106" t="s">
        <v>593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1212</v>
      </c>
      <c r="W114" s="151" t="s">
        <v>1055</v>
      </c>
      <c r="X114" s="104" t="s">
        <v>421</v>
      </c>
      <c r="Y114" s="129" t="s">
        <v>424</v>
      </c>
      <c r="Z114" s="104"/>
      <c r="AA114" s="105" t="s">
        <v>593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1080</v>
      </c>
      <c r="BK114" s="179" t="s">
        <v>1211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1213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 hidden="1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825</v>
      </c>
      <c r="E115" s="159"/>
      <c r="F115" s="126" t="s">
        <v>756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1175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1176</v>
      </c>
      <c r="W115" s="151" t="s">
        <v>1129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593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1214</v>
      </c>
      <c r="BK115" s="18" t="s">
        <v>1206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1211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737</v>
      </c>
      <c r="E116" s="159">
        <v>4</v>
      </c>
      <c r="F116" s="126" t="s">
        <v>595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1084</v>
      </c>
      <c r="W116" s="151" t="s">
        <v>1085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593</v>
      </c>
      <c r="AG116" s="105" t="s">
        <v>593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1123</v>
      </c>
      <c r="BK116" s="18" t="s">
        <v>1215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 hidden="1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803</v>
      </c>
      <c r="E117" s="159"/>
      <c r="F117" s="126" t="s">
        <v>698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1061</v>
      </c>
      <c r="W117" s="151" t="s">
        <v>1050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593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744</v>
      </c>
      <c r="E118" s="159"/>
      <c r="F118" s="126" t="s">
        <v>607</v>
      </c>
      <c r="G118" s="142" t="str">
        <f>IF(D118="","*",VLOOKUP(F118,BS_ATIVIDADE[],3,FALSE))</f>
        <v>OUTROS</v>
      </c>
      <c r="H118" s="106" t="s">
        <v>201</v>
      </c>
      <c r="I118" s="106" t="s">
        <v>1090</v>
      </c>
      <c r="J118" s="105">
        <v>55</v>
      </c>
      <c r="K118" s="105">
        <v>102</v>
      </c>
      <c r="L118" s="105" t="s">
        <v>593</v>
      </c>
      <c r="M118" s="105" t="s">
        <v>1180</v>
      </c>
      <c r="N118" s="150" t="s">
        <v>1181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1182</v>
      </c>
      <c r="W118" s="151" t="s">
        <v>1047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593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 hidden="1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859</v>
      </c>
      <c r="E119" s="159">
        <v>57</v>
      </c>
      <c r="F119" s="126" t="s">
        <v>726</v>
      </c>
      <c r="G119" s="142" t="str">
        <f>IF(D119="","*",VLOOKUP(F119,BS_ATIVIDADE[],3,FALSE))</f>
        <v>MODERNIZAÇÃO</v>
      </c>
      <c r="H119" s="106" t="s">
        <v>593</v>
      </c>
      <c r="I119" s="106" t="s">
        <v>593</v>
      </c>
      <c r="J119" s="105">
        <v>48</v>
      </c>
      <c r="K119" s="105">
        <v>123.363</v>
      </c>
      <c r="L119" s="105" t="s">
        <v>593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1100</v>
      </c>
      <c r="W119" s="151" t="s">
        <v>1055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1216</v>
      </c>
      <c r="BK119" s="179" t="s">
        <v>1217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1217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945</v>
      </c>
      <c r="E120" s="159">
        <v>58</v>
      </c>
      <c r="F120" s="126" t="s">
        <v>726</v>
      </c>
      <c r="G120" s="142" t="str">
        <f>IF(D120="","*",VLOOKUP(F120,BS_ATIVIDADE[],3,FALSE))</f>
        <v>MODERNIZAÇÃO</v>
      </c>
      <c r="H120" s="106" t="s">
        <v>593</v>
      </c>
      <c r="I120" s="106" t="s">
        <v>593</v>
      </c>
      <c r="J120" s="105">
        <v>48</v>
      </c>
      <c r="K120" s="105">
        <v>123.465</v>
      </c>
      <c r="L120" s="105" t="s">
        <v>593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1100</v>
      </c>
      <c r="W120" s="151" t="s">
        <v>1055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1216</v>
      </c>
      <c r="BK120" s="179" t="s">
        <v>1218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hidden="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826</v>
      </c>
      <c r="E121" s="159">
        <v>114</v>
      </c>
      <c r="F121" s="126" t="s">
        <v>756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1219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1220</v>
      </c>
      <c r="W121" s="151" t="s">
        <v>1129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1123</v>
      </c>
      <c r="BK121" s="18" t="s">
        <v>1221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1221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840</v>
      </c>
      <c r="E122" s="159">
        <v>115</v>
      </c>
      <c r="F122" s="126" t="s">
        <v>715</v>
      </c>
      <c r="G122" s="142" t="str">
        <f>IF(D122="","*",VLOOKUP(F122,BS_ATIVIDADE[],3,FALSE))</f>
        <v>MODERNIZAÇÃO</v>
      </c>
      <c r="H122" s="106" t="s">
        <v>55</v>
      </c>
      <c r="I122" s="106" t="s">
        <v>1139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1100</v>
      </c>
      <c r="W122" s="151" t="s">
        <v>1222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593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1223</v>
      </c>
      <c r="BK122" s="18" t="s">
        <v>1224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 hidden="1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889</v>
      </c>
      <c r="E123" s="159">
        <v>92</v>
      </c>
      <c r="F123" s="126" t="s">
        <v>775</v>
      </c>
      <c r="G123" s="142" t="str">
        <f>IF(D123="","*",VLOOKUP(F123,BS_ATIVIDADE[],3,FALSE))</f>
        <v>SOLDA</v>
      </c>
      <c r="H123" s="106" t="s">
        <v>593</v>
      </c>
      <c r="I123" s="105" t="s">
        <v>593</v>
      </c>
      <c r="J123" s="105">
        <v>54</v>
      </c>
      <c r="K123" s="105">
        <v>65.3</v>
      </c>
      <c r="L123" s="105" t="s">
        <v>593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1104</v>
      </c>
      <c r="W123" s="151" t="s">
        <v>1055</v>
      </c>
      <c r="X123" s="104" t="s">
        <v>421</v>
      </c>
      <c r="Y123" s="129" t="s">
        <v>424</v>
      </c>
      <c r="Z123" s="104"/>
      <c r="AA123" s="105" t="s">
        <v>593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1216</v>
      </c>
      <c r="BK123" s="179" t="s">
        <v>1225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1225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 hidden="1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828</v>
      </c>
      <c r="E124" s="159">
        <v>118</v>
      </c>
      <c r="F124" s="126" t="s">
        <v>607</v>
      </c>
      <c r="G124" s="142" t="str">
        <f>IF(D124="","*",VLOOKUP(F124,BS_ATIVIDADE[],3,FALSE))</f>
        <v>OUTROS</v>
      </c>
      <c r="H124" s="106" t="s">
        <v>184</v>
      </c>
      <c r="I124" s="106" t="s">
        <v>1107</v>
      </c>
      <c r="J124" s="105">
        <v>92</v>
      </c>
      <c r="K124" s="105">
        <v>83.7</v>
      </c>
      <c r="L124" s="105" t="s">
        <v>593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1104</v>
      </c>
      <c r="W124" s="151" t="s">
        <v>1105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593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1123</v>
      </c>
      <c r="BK124" s="18" t="s">
        <v>1226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 hidden="1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870</v>
      </c>
      <c r="E125" s="159">
        <v>93</v>
      </c>
      <c r="F125" s="126" t="s">
        <v>671</v>
      </c>
      <c r="G125" s="142" t="str">
        <f>IF(D125="","*",VLOOKUP(F125,BS_ATIVIDADE[],3,FALSE))</f>
        <v>LIMPEZA LASTRO</v>
      </c>
      <c r="H125" s="106" t="s">
        <v>593</v>
      </c>
      <c r="I125" s="106" t="s">
        <v>593</v>
      </c>
      <c r="J125" s="105">
        <v>53</v>
      </c>
      <c r="K125" s="105">
        <v>109.05</v>
      </c>
      <c r="L125" s="105" t="s">
        <v>593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8.3333333333333329E-2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1104</v>
      </c>
      <c r="W125" s="151" t="s">
        <v>1191</v>
      </c>
      <c r="X125" s="104" t="s">
        <v>421</v>
      </c>
      <c r="Y125" s="129" t="s">
        <v>424</v>
      </c>
      <c r="Z125" s="104"/>
      <c r="AA125" s="105" t="s">
        <v>593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1080</v>
      </c>
      <c r="BK125" s="179" t="s">
        <v>1227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593</v>
      </c>
      <c r="BQ125" s="12" t="str">
        <f t="shared" si="10"/>
        <v>Intervalo</v>
      </c>
      <c r="BR125" s="19">
        <f t="shared" si="11"/>
        <v>0.75</v>
      </c>
      <c r="BS125" s="19">
        <f t="shared" si="12"/>
        <v>1.04</v>
      </c>
      <c r="BT125" s="8" t="str">
        <f t="shared" si="13"/>
        <v>OKOK</v>
      </c>
    </row>
    <row r="126" spans="1:72" hidden="1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794</v>
      </c>
      <c r="E126" s="159">
        <v>60</v>
      </c>
      <c r="F126" s="126" t="s">
        <v>698</v>
      </c>
      <c r="G126" s="142" t="str">
        <f>IF(D126="","*",VLOOKUP(F126,BS_ATIVIDADE[],3,FALSE))</f>
        <v>MECANIZAÇÃO - SOCADORA</v>
      </c>
      <c r="H126" s="106" t="s">
        <v>1149</v>
      </c>
      <c r="I126" s="106" t="s">
        <v>1149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1061</v>
      </c>
      <c r="W126" s="151" t="s">
        <v>1050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593</v>
      </c>
      <c r="AG126" s="105" t="s">
        <v>593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1123</v>
      </c>
      <c r="BK126" s="18" t="s">
        <v>1206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603</v>
      </c>
      <c r="E127" s="159">
        <v>121</v>
      </c>
      <c r="F127" s="126" t="s">
        <v>736</v>
      </c>
      <c r="G127" s="142" t="str">
        <f>IF(D127="","*",VLOOKUP(F127,BS_ATIVIDADE[],3,FALSE))</f>
        <v>OUTROS</v>
      </c>
      <c r="H127" s="106" t="s">
        <v>593</v>
      </c>
      <c r="I127" s="106" t="s">
        <v>593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1228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1229</v>
      </c>
      <c r="W127" s="151" t="s">
        <v>1230</v>
      </c>
      <c r="X127" s="104" t="s">
        <v>421</v>
      </c>
      <c r="Y127" s="129" t="s">
        <v>424</v>
      </c>
      <c r="Z127" s="104"/>
      <c r="AA127" s="105" t="s">
        <v>593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1080</v>
      </c>
      <c r="BK127" s="179" t="s">
        <v>1225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594</v>
      </c>
      <c r="E128" s="159">
        <v>94</v>
      </c>
      <c r="F128" s="126" t="s">
        <v>654</v>
      </c>
      <c r="G128" s="142" t="str">
        <f>IF(D128="","*",VLOOKUP(F128,BS_ATIVIDADE[],3,FALSE))</f>
        <v>EXPANSÃO</v>
      </c>
      <c r="H128" s="106" t="s">
        <v>593</v>
      </c>
      <c r="I128" s="106" t="s">
        <v>593</v>
      </c>
      <c r="J128" s="105">
        <v>53</v>
      </c>
      <c r="K128" s="105">
        <v>123.59</v>
      </c>
      <c r="L128" s="105" t="s">
        <v>593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1113</v>
      </c>
      <c r="W128" s="151" t="s">
        <v>1055</v>
      </c>
      <c r="X128" s="104" t="s">
        <v>421</v>
      </c>
      <c r="Y128" s="129" t="s">
        <v>424</v>
      </c>
      <c r="Z128" s="104"/>
      <c r="AA128" s="105" t="s">
        <v>593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1216</v>
      </c>
      <c r="BK128" s="179" t="s">
        <v>1225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594</v>
      </c>
      <c r="E131" s="159"/>
      <c r="F131" s="126" t="s">
        <v>654</v>
      </c>
      <c r="G131" s="142" t="str">
        <f>IF(D131="","*",VLOOKUP(F131,BS_ATIVIDADE[],3,FALSE))</f>
        <v>EXPANSÃO</v>
      </c>
      <c r="H131" s="106" t="s">
        <v>593</v>
      </c>
      <c r="I131" s="106" t="s">
        <v>593</v>
      </c>
      <c r="J131" s="105">
        <v>70</v>
      </c>
      <c r="K131" s="105">
        <v>113.5</v>
      </c>
      <c r="L131" s="105" t="s">
        <v>593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1059</v>
      </c>
      <c r="W131" s="151" t="s">
        <v>1055</v>
      </c>
      <c r="X131" s="104" t="s">
        <v>421</v>
      </c>
      <c r="Y131" s="129"/>
      <c r="Z131" s="104"/>
      <c r="AA131" s="105" t="s">
        <v>593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594</v>
      </c>
      <c r="E132" s="159">
        <v>40</v>
      </c>
      <c r="F132" s="126" t="s">
        <v>618</v>
      </c>
      <c r="G132" s="142" t="str">
        <f>IF(D132="","*",VLOOKUP(F132,BS_ATIVIDADE[],3,FALSE))</f>
        <v>EXPANSÃO</v>
      </c>
      <c r="H132" s="106" t="s">
        <v>593</v>
      </c>
      <c r="I132" s="106" t="s">
        <v>593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1059</v>
      </c>
      <c r="W132" s="151" t="s">
        <v>1231</v>
      </c>
      <c r="X132" s="104" t="s">
        <v>421</v>
      </c>
      <c r="Y132" s="129" t="s">
        <v>424</v>
      </c>
      <c r="Z132" s="104"/>
      <c r="AA132" s="105" t="s">
        <v>593</v>
      </c>
      <c r="AB132" s="103"/>
      <c r="AC132" s="152"/>
      <c r="AD132" s="107"/>
      <c r="AE132" s="105"/>
      <c r="AF132" s="105"/>
      <c r="AG132" s="105"/>
      <c r="AH132" s="15"/>
      <c r="AI132" s="126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1232</v>
      </c>
      <c r="BK132" s="18" t="s">
        <v>1233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8" t="str">
        <f t="shared" si="13"/>
        <v>OKOK</v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911</v>
      </c>
      <c r="E133" s="159"/>
      <c r="F133" s="126" t="s">
        <v>775</v>
      </c>
      <c r="G133" s="142" t="str">
        <f>IF(D133="","*",VLOOKUP(F133,BS_ATIVIDADE[],3,FALSE))</f>
        <v>SOLDA</v>
      </c>
      <c r="H133" s="106" t="s">
        <v>593</v>
      </c>
      <c r="I133" s="106" t="s">
        <v>593</v>
      </c>
      <c r="J133" s="105">
        <v>70</v>
      </c>
      <c r="K133" s="105">
        <v>87.3</v>
      </c>
      <c r="L133" s="105" t="s">
        <v>593</v>
      </c>
      <c r="M133" s="105" t="s">
        <v>1119</v>
      </c>
      <c r="N133" s="150" t="s">
        <v>1120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1054</v>
      </c>
      <c r="W133" s="151" t="s">
        <v>1055</v>
      </c>
      <c r="X133" s="104" t="s">
        <v>421</v>
      </c>
      <c r="Y133" s="129" t="s">
        <v>424</v>
      </c>
      <c r="Z133" s="104"/>
      <c r="AA133" s="105" t="s">
        <v>593</v>
      </c>
      <c r="AB133" s="126"/>
      <c r="AC133" s="126" t="s">
        <v>593</v>
      </c>
      <c r="AD133" s="107" t="s">
        <v>593</v>
      </c>
      <c r="AE133" s="105" t="s">
        <v>593</v>
      </c>
      <c r="AF133" s="105" t="s">
        <v>593</v>
      </c>
      <c r="AG133" s="105" t="s">
        <v>593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1234</v>
      </c>
      <c r="BK133" s="18" t="s">
        <v>1235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1235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>SuperExecução</v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1043</v>
      </c>
      <c r="E134" s="159"/>
      <c r="F134" s="126" t="s">
        <v>698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1046</v>
      </c>
      <c r="W134" s="151" t="s">
        <v>1050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593</v>
      </c>
      <c r="AD134" s="107">
        <v>0.29166666666666669</v>
      </c>
      <c r="AE134" s="105">
        <v>6249</v>
      </c>
      <c r="AF134" s="105" t="s">
        <v>593</v>
      </c>
      <c r="AG134" s="105" t="s">
        <v>593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1236</v>
      </c>
      <c r="BK134" s="18" t="s">
        <v>1236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1236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824</v>
      </c>
      <c r="E135" s="159"/>
      <c r="F135" s="126" t="s">
        <v>786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1064</v>
      </c>
      <c r="W135" s="151" t="s">
        <v>1067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593</v>
      </c>
      <c r="AD135" s="107">
        <v>0.29166666666666669</v>
      </c>
      <c r="AE135" s="105">
        <v>9341</v>
      </c>
      <c r="AF135" s="105" t="s">
        <v>593</v>
      </c>
      <c r="AG135" s="105" t="s">
        <v>593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1237</v>
      </c>
      <c r="BK135" s="18" t="s">
        <v>1237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1237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864</v>
      </c>
      <c r="E136" s="159">
        <v>130</v>
      </c>
      <c r="F136" s="126" t="s">
        <v>775</v>
      </c>
      <c r="G136" s="142" t="str">
        <f>IF(D136="","*",VLOOKUP(F136,BS_ATIVIDADE[],3,FALSE))</f>
        <v>SOLDA</v>
      </c>
      <c r="H136" s="106" t="s">
        <v>593</v>
      </c>
      <c r="I136" s="106" t="s">
        <v>593</v>
      </c>
      <c r="J136" s="105">
        <v>48</v>
      </c>
      <c r="K136" s="105">
        <v>91.5</v>
      </c>
      <c r="L136" s="105" t="s">
        <v>593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1220</v>
      </c>
      <c r="W136" s="151" t="s">
        <v>1055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4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1238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8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892</v>
      </c>
      <c r="E137" s="159">
        <v>131</v>
      </c>
      <c r="F137" s="126" t="s">
        <v>775</v>
      </c>
      <c r="G137" s="142" t="str">
        <f>IF(D137="","*",VLOOKUP(F137,BS_ATIVIDADE[],3,FALSE))</f>
        <v>SOLDA</v>
      </c>
      <c r="H137" s="106" t="s">
        <v>593</v>
      </c>
      <c r="I137" s="106" t="s">
        <v>593</v>
      </c>
      <c r="J137" s="105">
        <v>48</v>
      </c>
      <c r="K137" s="105">
        <v>91.5</v>
      </c>
      <c r="L137" s="105" t="s">
        <v>593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1220</v>
      </c>
      <c r="W137" s="151" t="s">
        <v>1055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4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1238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8" t="str">
        <f t="shared" si="19"/>
        <v>OKOK</v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767</v>
      </c>
      <c r="E138" s="159"/>
      <c r="F138" s="126" t="s">
        <v>698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1046</v>
      </c>
      <c r="W138" s="151" t="s">
        <v>1050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593</v>
      </c>
      <c r="AF138" s="105" t="s">
        <v>593</v>
      </c>
      <c r="AG138" s="105" t="s">
        <v>593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4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1239</v>
      </c>
      <c r="BK138" s="18" t="s">
        <v>1240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1240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876</v>
      </c>
      <c r="E139" s="159"/>
      <c r="F139" s="126" t="s">
        <v>779</v>
      </c>
      <c r="G139" s="142" t="str">
        <f>IF(D139="","*",VLOOKUP(F139,BS_ATIVIDADE[],3,FALSE))</f>
        <v>DORMENTE - SUBSTITUIÇÂO</v>
      </c>
      <c r="H139" s="105" t="s">
        <v>593</v>
      </c>
      <c r="I139" s="105" t="s">
        <v>593</v>
      </c>
      <c r="J139" s="105">
        <v>56</v>
      </c>
      <c r="K139" s="105">
        <v>205</v>
      </c>
      <c r="L139" s="105" t="s">
        <v>593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1069</v>
      </c>
      <c r="W139" s="151" t="s">
        <v>1126</v>
      </c>
      <c r="X139" s="104" t="s">
        <v>421</v>
      </c>
      <c r="Y139" s="129" t="s">
        <v>424</v>
      </c>
      <c r="Z139" s="104"/>
      <c r="AA139" s="105" t="s">
        <v>593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1241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4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1242</v>
      </c>
      <c r="BK139" s="18" t="s">
        <v>1243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1243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>SuperExecução</v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935</v>
      </c>
      <c r="E140" s="159">
        <v>81</v>
      </c>
      <c r="F140" s="126" t="s">
        <v>779</v>
      </c>
      <c r="G140" s="142" t="str">
        <f>IF(D140="","*",VLOOKUP(F140,BS_ATIVIDADE[],3,FALSE))</f>
        <v>DORMENTE - SUBSTITUIÇÂO</v>
      </c>
      <c r="H140" s="105" t="s">
        <v>593</v>
      </c>
      <c r="I140" s="105" t="s">
        <v>593</v>
      </c>
      <c r="J140" s="105">
        <v>56</v>
      </c>
      <c r="K140" s="105">
        <v>205</v>
      </c>
      <c r="L140" s="105" t="s">
        <v>593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1174</v>
      </c>
      <c r="W140" s="151" t="s">
        <v>1126</v>
      </c>
      <c r="X140" s="104" t="s">
        <v>421</v>
      </c>
      <c r="Y140" s="129" t="s">
        <v>424</v>
      </c>
      <c r="Z140" s="104"/>
      <c r="AA140" s="105" t="s">
        <v>593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1244</v>
      </c>
      <c r="BK140" s="18" t="s">
        <v>1245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1245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865</v>
      </c>
      <c r="E141" s="159">
        <v>108</v>
      </c>
      <c r="F141" s="126" t="s">
        <v>775</v>
      </c>
      <c r="G141" s="142" t="str">
        <f>IF(D141="","*",VLOOKUP(F141,BS_ATIVIDADE[],3,FALSE))</f>
        <v>SOLDA</v>
      </c>
      <c r="H141" s="106" t="s">
        <v>593</v>
      </c>
      <c r="I141" s="106" t="s">
        <v>593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1212</v>
      </c>
      <c r="W141" s="151" t="s">
        <v>1055</v>
      </c>
      <c r="X141" s="104" t="s">
        <v>421</v>
      </c>
      <c r="Y141" s="129" t="s">
        <v>424</v>
      </c>
      <c r="Z141" s="104"/>
      <c r="AA141" s="105" t="s">
        <v>593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1080</v>
      </c>
      <c r="BK141" s="18" t="s">
        <v>1246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1246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>SuperExecução</v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825</v>
      </c>
      <c r="E142" s="159"/>
      <c r="F142" s="126" t="s">
        <v>756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1175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1176</v>
      </c>
      <c r="W142" s="151" t="s">
        <v>1129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593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1247</v>
      </c>
      <c r="BK142" s="18" t="s">
        <v>1247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1247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737</v>
      </c>
      <c r="E144" s="159">
        <v>4</v>
      </c>
      <c r="F144" s="126" t="s">
        <v>595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1084</v>
      </c>
      <c r="W144" s="151" t="s">
        <v>1085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593</v>
      </c>
      <c r="AG144" s="105" t="s">
        <v>593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1248</v>
      </c>
      <c r="BK144" s="18" t="s">
        <v>1248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1248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803</v>
      </c>
      <c r="E145" s="159"/>
      <c r="F145" s="126" t="s">
        <v>698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1061</v>
      </c>
      <c r="W145" s="151" t="s">
        <v>1050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4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1249</v>
      </c>
      <c r="BK145" s="18" t="s">
        <v>1250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8" t="str">
        <f t="shared" si="19"/>
        <v>OKOK</v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744</v>
      </c>
      <c r="E146" s="159"/>
      <c r="F146" s="126" t="s">
        <v>607</v>
      </c>
      <c r="G146" s="142" t="str">
        <f>IF(D146="","*",VLOOKUP(F146,BS_ATIVIDADE[],3,FALSE))</f>
        <v>OUTROS</v>
      </c>
      <c r="H146" s="106" t="s">
        <v>201</v>
      </c>
      <c r="I146" s="106" t="s">
        <v>1090</v>
      </c>
      <c r="J146" s="105">
        <v>55</v>
      </c>
      <c r="K146" s="105">
        <v>102</v>
      </c>
      <c r="L146" s="105" t="s">
        <v>593</v>
      </c>
      <c r="M146" s="105" t="s">
        <v>1180</v>
      </c>
      <c r="N146" s="150" t="s">
        <v>1181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1182</v>
      </c>
      <c r="W146" s="151" t="s">
        <v>1047</v>
      </c>
      <c r="X146" s="104" t="s">
        <v>421</v>
      </c>
      <c r="Y146" s="129" t="s">
        <v>424</v>
      </c>
      <c r="Z146" s="104"/>
      <c r="AA146" s="105" t="s">
        <v>1251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1252</v>
      </c>
      <c r="BK146" s="18" t="s">
        <v>1253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1253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826</v>
      </c>
      <c r="E147" s="159">
        <v>114</v>
      </c>
      <c r="F147" s="126" t="s">
        <v>756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1220</v>
      </c>
      <c r="W147" s="151" t="s">
        <v>1254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1255</v>
      </c>
      <c r="BK147" s="18" t="s">
        <v>1255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1255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>MecânicaLocomotiva</v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635</v>
      </c>
      <c r="E149" s="159">
        <v>61</v>
      </c>
      <c r="F149" s="126" t="s">
        <v>583</v>
      </c>
      <c r="G149" s="142" t="str">
        <f>IF(D149="","*",VLOOKUP(F149,BS_ATIVIDADE[],3,FALSE))</f>
        <v>OUTROS</v>
      </c>
      <c r="H149" s="106" t="s">
        <v>593</v>
      </c>
      <c r="I149" s="106" t="s">
        <v>593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1142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1143</v>
      </c>
      <c r="W149" s="151" t="s">
        <v>1144</v>
      </c>
      <c r="X149" s="104" t="s">
        <v>416</v>
      </c>
      <c r="Y149" s="129" t="s">
        <v>415</v>
      </c>
      <c r="Z149" s="104"/>
      <c r="AA149" s="105" t="s">
        <v>593</v>
      </c>
      <c r="AB149" s="103"/>
      <c r="AC149" s="152"/>
      <c r="AD149" s="107" t="s">
        <v>593</v>
      </c>
      <c r="AE149" s="105" t="s">
        <v>593</v>
      </c>
      <c r="AF149" s="105" t="s">
        <v>593</v>
      </c>
      <c r="AG149" s="105" t="s">
        <v>593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1256</v>
      </c>
      <c r="BK149" s="18" t="s">
        <v>1257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8" t="str">
        <f t="shared" si="19"/>
        <v>OKOK</v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827</v>
      </c>
      <c r="E150" s="159">
        <v>61</v>
      </c>
      <c r="F150" s="126" t="s">
        <v>730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1142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1143</v>
      </c>
      <c r="W150" s="151" t="s">
        <v>1146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593</v>
      </c>
      <c r="AG150" s="105" t="s">
        <v>593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1258</v>
      </c>
      <c r="BK150" s="18" t="s">
        <v>1259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8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631</v>
      </c>
      <c r="E151" s="159">
        <v>62</v>
      </c>
      <c r="F151" s="126" t="s">
        <v>726</v>
      </c>
      <c r="G151" s="142" t="str">
        <f>IF(D151="","*",VLOOKUP(F151,BS_ATIVIDADE[],3,FALSE))</f>
        <v>MODERNIZAÇÃO</v>
      </c>
      <c r="H151" s="180" t="s">
        <v>593</v>
      </c>
      <c r="I151" s="106" t="s">
        <v>593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1143</v>
      </c>
      <c r="W151" s="151" t="s">
        <v>1055</v>
      </c>
      <c r="X151" s="104" t="s">
        <v>416</v>
      </c>
      <c r="Y151" s="129" t="s">
        <v>415</v>
      </c>
      <c r="Z151" s="104"/>
      <c r="AA151" s="105" t="s">
        <v>593</v>
      </c>
      <c r="AB151" s="103"/>
      <c r="AC151" s="152"/>
      <c r="AD151" s="107"/>
      <c r="AE151" s="105"/>
      <c r="AF151" s="105" t="s">
        <v>593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1256</v>
      </c>
      <c r="BK151" s="18" t="s">
        <v>1260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1260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635</v>
      </c>
      <c r="E152" s="159">
        <v>61</v>
      </c>
      <c r="F152" s="126" t="s">
        <v>583</v>
      </c>
      <c r="G152" s="142" t="str">
        <f>IF(D152="","*",VLOOKUP(F152,BS_ATIVIDADE[],3,FALSE))</f>
        <v>OUTROS</v>
      </c>
      <c r="H152" s="180" t="s">
        <v>593</v>
      </c>
      <c r="I152" s="106" t="s">
        <v>593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1154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1143</v>
      </c>
      <c r="W152" s="151" t="s">
        <v>1155</v>
      </c>
      <c r="X152" s="104" t="s">
        <v>416</v>
      </c>
      <c r="Y152" s="129" t="s">
        <v>415</v>
      </c>
      <c r="Z152" s="104"/>
      <c r="AA152" s="105" t="s">
        <v>593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1261</v>
      </c>
      <c r="BK152" s="18" t="s">
        <v>1261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1262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828</v>
      </c>
      <c r="E153" s="159">
        <v>66</v>
      </c>
      <c r="F153" s="126" t="s">
        <v>786</v>
      </c>
      <c r="G153" s="142" t="str">
        <f>IF(D153="","*",VLOOKUP(F153,BS_ATIVIDADE[],3,FALSE))</f>
        <v>OUTROS</v>
      </c>
      <c r="H153" s="180" t="s">
        <v>184</v>
      </c>
      <c r="I153" s="106" t="s">
        <v>1107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1143</v>
      </c>
      <c r="W153" s="151" t="s">
        <v>1156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593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1261</v>
      </c>
      <c r="BK153" s="18" t="s">
        <v>1261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1261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889</v>
      </c>
      <c r="E154" s="159">
        <v>146</v>
      </c>
      <c r="F154" s="126" t="s">
        <v>775</v>
      </c>
      <c r="G154" s="142" t="str">
        <f>IF(D154="","*",VLOOKUP(F154,BS_ATIVIDADE[],3,FALSE))</f>
        <v>SOLDA</v>
      </c>
      <c r="H154" s="106" t="s">
        <v>593</v>
      </c>
      <c r="I154" s="106" t="s">
        <v>593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1104</v>
      </c>
      <c r="W154" s="151" t="s">
        <v>1055</v>
      </c>
      <c r="X154" s="104" t="s">
        <v>421</v>
      </c>
      <c r="Y154" s="129" t="s">
        <v>424</v>
      </c>
      <c r="Z154" s="104"/>
      <c r="AA154" s="105" t="s">
        <v>593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4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1263</v>
      </c>
      <c r="BK154" s="18" t="s">
        <v>1264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8" t="str">
        <f t="shared" si="19"/>
        <v>OKOK</v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870</v>
      </c>
      <c r="E155" s="159">
        <v>93</v>
      </c>
      <c r="F155" s="126" t="s">
        <v>671</v>
      </c>
      <c r="G155" s="142" t="str">
        <f>IF(D155="","*",VLOOKUP(F155,BS_ATIVIDADE[],3,FALSE))</f>
        <v>LIMPEZA LASTRO</v>
      </c>
      <c r="H155" s="106" t="s">
        <v>593</v>
      </c>
      <c r="I155" s="106" t="s">
        <v>593</v>
      </c>
      <c r="J155" s="105">
        <v>53</v>
      </c>
      <c r="K155" s="105">
        <v>109.05</v>
      </c>
      <c r="L155" s="105" t="s">
        <v>593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1104</v>
      </c>
      <c r="W155" s="151" t="s">
        <v>1191</v>
      </c>
      <c r="X155" s="104" t="s">
        <v>421</v>
      </c>
      <c r="Y155" s="129" t="s">
        <v>424</v>
      </c>
      <c r="Z155" s="104"/>
      <c r="AA155" s="105" t="s">
        <v>593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1265</v>
      </c>
      <c r="BK155" s="18" t="s">
        <v>1266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1266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>MecânicaLocomotiva</v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794</v>
      </c>
      <c r="E156" s="159">
        <v>60</v>
      </c>
      <c r="F156" s="126" t="s">
        <v>698</v>
      </c>
      <c r="G156" s="142" t="str">
        <f>IF(D156="","*",VLOOKUP(F156,BS_ATIVIDADE[],3,FALSE))</f>
        <v>MECANIZAÇÃO - SOCADORA</v>
      </c>
      <c r="H156" s="106" t="s">
        <v>1149</v>
      </c>
      <c r="I156" s="106" t="s">
        <v>1149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1061</v>
      </c>
      <c r="W156" s="151" t="s">
        <v>1050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593</v>
      </c>
      <c r="AG156" s="105" t="s">
        <v>593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1267</v>
      </c>
      <c r="BK156" s="18" t="s">
        <v>1267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1267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859</v>
      </c>
      <c r="E157" s="159">
        <v>57</v>
      </c>
      <c r="F157" s="126" t="s">
        <v>726</v>
      </c>
      <c r="G157" s="142" t="str">
        <f>IF(D157="","*",VLOOKUP(F157,BS_ATIVIDADE[],3,FALSE))</f>
        <v>MODERNIZAÇÃO</v>
      </c>
      <c r="H157" s="106" t="s">
        <v>593</v>
      </c>
      <c r="I157" s="106" t="s">
        <v>593</v>
      </c>
      <c r="J157" s="105">
        <v>48</v>
      </c>
      <c r="K157" s="105">
        <v>123.363</v>
      </c>
      <c r="L157" s="105" t="s">
        <v>593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1100</v>
      </c>
      <c r="W157" s="151" t="s">
        <v>1055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1268</v>
      </c>
      <c r="BK157" s="18" t="s">
        <v>1269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8" t="str">
        <f t="shared" si="19"/>
        <v>OKOK</v>
      </c>
    </row>
    <row r="158" spans="1:72" hidden="1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945</v>
      </c>
      <c r="E158" s="159">
        <v>58</v>
      </c>
      <c r="F158" s="126" t="s">
        <v>726</v>
      </c>
      <c r="G158" s="142" t="str">
        <f>IF(D158="","*",VLOOKUP(F158,BS_ATIVIDADE[],3,FALSE))</f>
        <v>MODERNIZAÇÃO</v>
      </c>
      <c r="H158" s="106" t="s">
        <v>593</v>
      </c>
      <c r="I158" s="106" t="s">
        <v>593</v>
      </c>
      <c r="J158" s="105">
        <v>48</v>
      </c>
      <c r="K158" s="105">
        <v>123.465</v>
      </c>
      <c r="L158" s="105" t="s">
        <v>593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1100</v>
      </c>
      <c r="W158" s="151" t="s">
        <v>1055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1268</v>
      </c>
      <c r="BK158" s="18" t="s">
        <v>1269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8" t="str">
        <f t="shared" si="19"/>
        <v>OKOK</v>
      </c>
    </row>
    <row r="159" spans="1:72" hidden="1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594</v>
      </c>
      <c r="E159" s="159">
        <v>94</v>
      </c>
      <c r="F159" s="126" t="s">
        <v>654</v>
      </c>
      <c r="G159" s="142" t="str">
        <f>IF(D159="","*",VLOOKUP(F159,BS_ATIVIDADE[],3,FALSE))</f>
        <v>EXPANSÃO</v>
      </c>
      <c r="H159" s="106" t="s">
        <v>593</v>
      </c>
      <c r="I159" s="106" t="s">
        <v>593</v>
      </c>
      <c r="J159" s="105">
        <v>53</v>
      </c>
      <c r="K159" s="105">
        <v>123.59</v>
      </c>
      <c r="L159" s="105" t="s">
        <v>593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1270</v>
      </c>
      <c r="W159" s="151" t="s">
        <v>1055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1271</v>
      </c>
      <c r="BK159" s="18" t="s">
        <v>1271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 hidden="1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594</v>
      </c>
      <c r="E162" s="159"/>
      <c r="F162" s="126" t="s">
        <v>654</v>
      </c>
      <c r="G162" s="142" t="str">
        <f>IF(D162="","*",VLOOKUP(F162,BS_ATIVIDADE[],3,FALSE))</f>
        <v>EXPANSÃO</v>
      </c>
      <c r="H162" s="106" t="s">
        <v>593</v>
      </c>
      <c r="I162" s="106" t="s">
        <v>593</v>
      </c>
      <c r="J162" s="105">
        <v>70</v>
      </c>
      <c r="K162" s="105">
        <v>113.4</v>
      </c>
      <c r="L162" s="105" t="s">
        <v>593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1272</v>
      </c>
      <c r="W162" s="151" t="s">
        <v>1055</v>
      </c>
      <c r="X162" s="104" t="s">
        <v>421</v>
      </c>
      <c r="Y162" s="129" t="s">
        <v>424</v>
      </c>
      <c r="Z162" s="104"/>
      <c r="AA162" s="105" t="s">
        <v>593</v>
      </c>
      <c r="AB162" s="103"/>
      <c r="AC162" s="126" t="s">
        <v>593</v>
      </c>
      <c r="AD162" s="105" t="s">
        <v>593</v>
      </c>
      <c r="AE162" s="105" t="s">
        <v>593</v>
      </c>
      <c r="AF162" s="105" t="s">
        <v>593</v>
      </c>
      <c r="AG162" s="105" t="s">
        <v>593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1273</v>
      </c>
      <c r="BK162" s="18" t="s">
        <v>1274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8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911</v>
      </c>
      <c r="E163" s="159"/>
      <c r="F163" s="126" t="s">
        <v>775</v>
      </c>
      <c r="G163" s="142" t="str">
        <f>IF(D163="","*",VLOOKUP(F163,BS_ATIVIDADE[],3,FALSE))</f>
        <v>SOLDA</v>
      </c>
      <c r="H163" s="106" t="s">
        <v>593</v>
      </c>
      <c r="I163" s="106" t="s">
        <v>593</v>
      </c>
      <c r="J163" s="105">
        <v>70</v>
      </c>
      <c r="K163" s="105">
        <v>134.9</v>
      </c>
      <c r="L163" s="105" t="s">
        <v>593</v>
      </c>
      <c r="M163" s="105" t="s">
        <v>1052</v>
      </c>
      <c r="N163" s="150" t="s">
        <v>1053</v>
      </c>
      <c r="O163" s="106">
        <v>0.33333333333333331</v>
      </c>
      <c r="P163" s="106">
        <v>6.25E-2</v>
      </c>
      <c r="Q163" s="172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1054</v>
      </c>
      <c r="W163" s="151" t="s">
        <v>1055</v>
      </c>
      <c r="X163" s="104" t="s">
        <v>421</v>
      </c>
      <c r="Y163" s="129"/>
      <c r="Z163" s="104"/>
      <c r="AA163" s="105" t="s">
        <v>593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4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 hidden="1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1043</v>
      </c>
      <c r="E164" s="159"/>
      <c r="F164" s="126" t="s">
        <v>607</v>
      </c>
      <c r="G164" s="142" t="str">
        <f>IF(D164="","*",VLOOKUP(F164,BS_ATIVIDADE[],3,FALSE))</f>
        <v>OUTROS</v>
      </c>
      <c r="H164" s="106" t="s">
        <v>360</v>
      </c>
      <c r="I164" s="106" t="s">
        <v>1275</v>
      </c>
      <c r="J164" s="105">
        <v>70</v>
      </c>
      <c r="K164" s="105">
        <v>82</v>
      </c>
      <c r="L164" s="105" t="s">
        <v>593</v>
      </c>
      <c r="M164" s="105" t="s">
        <v>1276</v>
      </c>
      <c r="N164" s="150" t="s">
        <v>1277</v>
      </c>
      <c r="O164" s="106">
        <v>0.33333333333333331</v>
      </c>
      <c r="P164" s="106">
        <v>4.1666666666666664E-2</v>
      </c>
      <c r="Q164" s="172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1046</v>
      </c>
      <c r="W164" s="151" t="s">
        <v>1047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593</v>
      </c>
      <c r="AD164" s="107">
        <v>0.29166666666666669</v>
      </c>
      <c r="AE164" s="105">
        <v>6249</v>
      </c>
      <c r="AF164" s="105" t="s">
        <v>593</v>
      </c>
      <c r="AG164" s="105" t="s">
        <v>593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4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1278</v>
      </c>
      <c r="BK164" s="18" t="s">
        <v>1279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8" t="str">
        <f t="shared" si="19"/>
        <v>OKOK</v>
      </c>
    </row>
    <row r="165" spans="1:72" ht="20.25" hidden="1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824</v>
      </c>
      <c r="E165" s="159"/>
      <c r="F165" s="126" t="s">
        <v>756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1052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1064</v>
      </c>
      <c r="W165" s="151" t="s">
        <v>1280</v>
      </c>
      <c r="X165" s="104" t="s">
        <v>421</v>
      </c>
      <c r="Y165" s="129" t="s">
        <v>424</v>
      </c>
      <c r="Z165" s="104"/>
      <c r="AA165" s="105" t="s">
        <v>1281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593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81">
        <f>BS_CONTROLE[[#This Row],[Local - Partida]]</f>
        <v>106109</v>
      </c>
      <c r="AL165" s="181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4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1282</v>
      </c>
      <c r="BK165" s="17" t="s">
        <v>1283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8" t="str">
        <f t="shared" si="19"/>
        <v>OKOK</v>
      </c>
    </row>
    <row r="166" spans="1:72" ht="36" hidden="1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 hidden="1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767</v>
      </c>
      <c r="E167" s="159"/>
      <c r="F167" s="126" t="s">
        <v>607</v>
      </c>
      <c r="G167" s="142" t="str">
        <f>IF(D167="","*",VLOOKUP(F167,BS_ATIVIDADE[],3,FALSE))</f>
        <v>OUTROS</v>
      </c>
      <c r="H167" s="105" t="s">
        <v>104</v>
      </c>
      <c r="I167" s="105" t="s">
        <v>1284</v>
      </c>
      <c r="J167" s="105">
        <v>56</v>
      </c>
      <c r="K167" s="105">
        <v>201</v>
      </c>
      <c r="L167" s="105" t="s">
        <v>593</v>
      </c>
      <c r="M167" s="105" t="s">
        <v>1285</v>
      </c>
      <c r="N167" s="150" t="s">
        <v>1286</v>
      </c>
      <c r="O167" s="106">
        <v>0.33333333333333331</v>
      </c>
      <c r="P167" s="106">
        <v>4.1666666666666664E-2</v>
      </c>
      <c r="Q167" s="172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1046</v>
      </c>
      <c r="W167" s="151" t="s">
        <v>1047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593</v>
      </c>
      <c r="AD167" s="107">
        <v>0.33333333333333331</v>
      </c>
      <c r="AE167" s="105">
        <v>6241</v>
      </c>
      <c r="AF167" s="105" t="s">
        <v>593</v>
      </c>
      <c r="AG167" s="105" t="s">
        <v>593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4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1287</v>
      </c>
      <c r="BK167" s="18" t="s">
        <v>1288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8" t="str">
        <f t="shared" si="19"/>
        <v>OKOK</v>
      </c>
    </row>
    <row r="168" spans="1:72" hidden="1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810</v>
      </c>
      <c r="E168" s="159">
        <v>162</v>
      </c>
      <c r="F168" s="126" t="s">
        <v>698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1061</v>
      </c>
      <c r="W168" s="151" t="s">
        <v>1050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593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1289</v>
      </c>
      <c r="BK168" s="18" t="s">
        <v>1290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8" t="str">
        <f t="shared" si="19"/>
        <v>CCOCirculaçãoIntervaloOportunidade</v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 hidden="1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737</v>
      </c>
      <c r="E173" s="159">
        <v>4</v>
      </c>
      <c r="F173" s="126" t="s">
        <v>595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1084</v>
      </c>
      <c r="W173" s="151" t="s">
        <v>1085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593</v>
      </c>
      <c r="AD173" s="107">
        <v>0.33333333333333331</v>
      </c>
      <c r="AE173" s="105">
        <v>6251</v>
      </c>
      <c r="AF173" s="105" t="s">
        <v>593</v>
      </c>
      <c r="AG173" s="105" t="s">
        <v>593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4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1291</v>
      </c>
      <c r="BK173" s="18" t="s">
        <v>1292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8" t="str">
        <f t="shared" si="19"/>
        <v>CCOCirculaçãoIntervaloOportunidade</v>
      </c>
    </row>
    <row r="174" spans="1:72" hidden="1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803</v>
      </c>
      <c r="E174" s="159"/>
      <c r="F174" s="126" t="s">
        <v>698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2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1061</v>
      </c>
      <c r="W174" s="151" t="s">
        <v>1050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4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 hidden="1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864</v>
      </c>
      <c r="E175" s="159">
        <v>169</v>
      </c>
      <c r="F175" s="126" t="s">
        <v>775</v>
      </c>
      <c r="G175" s="142" t="str">
        <f>IF(D175="","*",VLOOKUP(F175,BS_ATIVIDADE[],3,FALSE))</f>
        <v>SOLDA</v>
      </c>
      <c r="H175" s="106" t="s">
        <v>593</v>
      </c>
      <c r="I175" s="106" t="s">
        <v>593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1220</v>
      </c>
      <c r="W175" s="151" t="s">
        <v>1055</v>
      </c>
      <c r="X175" s="104" t="s">
        <v>421</v>
      </c>
      <c r="Y175" s="129" t="s">
        <v>424</v>
      </c>
      <c r="Z175" s="104"/>
      <c r="AA175" s="105" t="s">
        <v>593</v>
      </c>
      <c r="AB175" s="103"/>
      <c r="AC175" s="126" t="s">
        <v>593</v>
      </c>
      <c r="AD175" s="107" t="s">
        <v>593</v>
      </c>
      <c r="AE175" s="107" t="s">
        <v>593</v>
      </c>
      <c r="AF175" s="107" t="s">
        <v>593</v>
      </c>
      <c r="AG175" s="107" t="s">
        <v>593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1293</v>
      </c>
      <c r="BK175" s="18" t="s">
        <v>1294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8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892</v>
      </c>
      <c r="E176" s="159">
        <v>170</v>
      </c>
      <c r="F176" s="126" t="s">
        <v>775</v>
      </c>
      <c r="G176" s="142" t="str">
        <f>IF(D176="","*",VLOOKUP(F176,BS_ATIVIDADE[],3,FALSE))</f>
        <v>SOLDA</v>
      </c>
      <c r="H176" s="106" t="s">
        <v>593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1220</v>
      </c>
      <c r="W176" s="151" t="s">
        <v>1055</v>
      </c>
      <c r="X176" s="104" t="s">
        <v>421</v>
      </c>
      <c r="Y176" s="129" t="s">
        <v>424</v>
      </c>
      <c r="Z176" s="104"/>
      <c r="AA176" s="105" t="s">
        <v>593</v>
      </c>
      <c r="AB176" s="103"/>
      <c r="AC176" s="126" t="s">
        <v>593</v>
      </c>
      <c r="AD176" s="107" t="s">
        <v>593</v>
      </c>
      <c r="AE176" s="107" t="s">
        <v>593</v>
      </c>
      <c r="AF176" s="107" t="s">
        <v>593</v>
      </c>
      <c r="AG176" s="107" t="s">
        <v>593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1293</v>
      </c>
      <c r="BK176" s="18" t="s">
        <v>1294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8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845</v>
      </c>
      <c r="E177" s="159">
        <v>171</v>
      </c>
      <c r="F177" s="126" t="s">
        <v>671</v>
      </c>
      <c r="G177" s="142" t="str">
        <f>IF(D177="","*",VLOOKUP(F177,BS_ATIVIDADE[],3,FALSE))</f>
        <v>LIMPEZA LASTRO</v>
      </c>
      <c r="H177" s="106" t="s">
        <v>593</v>
      </c>
      <c r="I177" s="106" t="s">
        <v>593</v>
      </c>
      <c r="J177" s="105">
        <v>55</v>
      </c>
      <c r="K177" s="105">
        <v>135</v>
      </c>
      <c r="L177" s="105" t="s">
        <v>593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1220</v>
      </c>
      <c r="W177" s="151" t="s">
        <v>1191</v>
      </c>
      <c r="X177" s="104" t="s">
        <v>421</v>
      </c>
      <c r="Y177" s="129" t="s">
        <v>424</v>
      </c>
      <c r="Z177" s="104"/>
      <c r="AA177" s="105" t="s">
        <v>593</v>
      </c>
      <c r="AB177" s="103"/>
      <c r="AC177" s="126" t="s">
        <v>593</v>
      </c>
      <c r="AD177" s="107" t="s">
        <v>593</v>
      </c>
      <c r="AE177" s="107" t="s">
        <v>593</v>
      </c>
      <c r="AF177" s="107" t="s">
        <v>593</v>
      </c>
      <c r="AG177" s="107" t="s">
        <v>593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4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1293</v>
      </c>
      <c r="BK177" s="18" t="s">
        <v>1295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8" t="str">
        <f t="shared" si="19"/>
        <v>SuperExecução</v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 hidden="1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617</v>
      </c>
      <c r="E179" s="159">
        <v>173</v>
      </c>
      <c r="F179" s="126" t="s">
        <v>583</v>
      </c>
      <c r="G179" s="142" t="str">
        <f>IF(D179="","*",VLOOKUP(F179,BS_ATIVIDADE[],3,FALSE))</f>
        <v>OUTROS</v>
      </c>
      <c r="H179" s="106" t="s">
        <v>593</v>
      </c>
      <c r="I179" s="106" t="s">
        <v>593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1296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1100</v>
      </c>
      <c r="W179" s="151" t="s">
        <v>1297</v>
      </c>
      <c r="X179" s="104" t="s">
        <v>416</v>
      </c>
      <c r="Y179" s="129" t="s">
        <v>415</v>
      </c>
      <c r="Z179" s="104"/>
      <c r="AA179" s="105" t="s">
        <v>593</v>
      </c>
      <c r="AB179" s="103"/>
      <c r="AC179" s="126" t="s">
        <v>593</v>
      </c>
      <c r="AD179" s="107" t="s">
        <v>593</v>
      </c>
      <c r="AE179" s="107" t="s">
        <v>593</v>
      </c>
      <c r="AF179" s="107" t="s">
        <v>593</v>
      </c>
      <c r="AG179" s="107" t="s">
        <v>593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593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4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1298</v>
      </c>
      <c r="BK179" s="18" t="s">
        <v>1299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593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8" t="str">
        <f t="shared" si="19"/>
        <v>OKOK</v>
      </c>
    </row>
    <row r="180" spans="1:72" ht="46.5" hidden="1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840</v>
      </c>
      <c r="E180" s="159">
        <v>174</v>
      </c>
      <c r="F180" s="126" t="s">
        <v>715</v>
      </c>
      <c r="G180" s="142" t="str">
        <f>IF(D180="","*",VLOOKUP(F180,BS_ATIVIDADE[],3,FALSE))</f>
        <v>MODERNIZAÇÃO</v>
      </c>
      <c r="H180" s="106" t="s">
        <v>1139</v>
      </c>
      <c r="I180" s="106" t="s">
        <v>1139</v>
      </c>
      <c r="J180" s="105">
        <v>48</v>
      </c>
      <c r="K180" s="105">
        <v>150.6</v>
      </c>
      <c r="L180" s="105" t="s">
        <v>593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1100</v>
      </c>
      <c r="W180" s="151" t="s">
        <v>1300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593</v>
      </c>
      <c r="AD180" s="107">
        <v>0.29166666666666669</v>
      </c>
      <c r="AE180" s="105" t="s">
        <v>593</v>
      </c>
      <c r="AF180" s="107" t="s">
        <v>593</v>
      </c>
      <c r="AG180" s="107" t="s">
        <v>593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4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1301</v>
      </c>
      <c r="BK180" s="18" t="s">
        <v>1302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8" t="str">
        <f t="shared" si="19"/>
        <v>OKOK</v>
      </c>
    </row>
    <row r="181" spans="1:72" hidden="1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859</v>
      </c>
      <c r="E181" s="159"/>
      <c r="F181" s="126" t="s">
        <v>726</v>
      </c>
      <c r="G181" s="142" t="str">
        <f>IF(D181="","*",VLOOKUP(F181,BS_ATIVIDADE[],3,FALSE))</f>
        <v>MODERNIZAÇÃO</v>
      </c>
      <c r="H181" s="106" t="s">
        <v>593</v>
      </c>
      <c r="I181" s="106" t="s">
        <v>593</v>
      </c>
      <c r="J181" s="105">
        <v>48</v>
      </c>
      <c r="K181" s="105">
        <v>150.827</v>
      </c>
      <c r="L181" s="105" t="s">
        <v>593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1100</v>
      </c>
      <c r="W181" s="151" t="s">
        <v>1055</v>
      </c>
      <c r="X181" s="104" t="s">
        <v>416</v>
      </c>
      <c r="Y181" s="129" t="s">
        <v>415</v>
      </c>
      <c r="Z181" s="104"/>
      <c r="AA181" s="105" t="s">
        <v>593</v>
      </c>
      <c r="AB181" s="103"/>
      <c r="AC181" s="126" t="s">
        <v>593</v>
      </c>
      <c r="AD181" s="107" t="s">
        <v>593</v>
      </c>
      <c r="AE181" s="107" t="s">
        <v>593</v>
      </c>
      <c r="AF181" s="107" t="s">
        <v>593</v>
      </c>
      <c r="AG181" s="107" t="s">
        <v>593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593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4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1303</v>
      </c>
      <c r="BK181" s="18" t="s">
        <v>1304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8" t="str">
        <f t="shared" si="19"/>
        <v>OKOK</v>
      </c>
    </row>
    <row r="182" spans="1:72" hidden="1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945</v>
      </c>
      <c r="E182" s="159">
        <v>176</v>
      </c>
      <c r="F182" s="126" t="s">
        <v>726</v>
      </c>
      <c r="G182" s="142" t="str">
        <f>IF(D182="","*",VLOOKUP(F182,BS_ATIVIDADE[],3,FALSE))</f>
        <v>MODERNIZAÇÃO</v>
      </c>
      <c r="H182" s="106" t="s">
        <v>593</v>
      </c>
      <c r="I182" s="106" t="s">
        <v>593</v>
      </c>
      <c r="J182" s="105">
        <v>48</v>
      </c>
      <c r="K182" s="105">
        <v>150.92500000000001</v>
      </c>
      <c r="L182" s="105" t="s">
        <v>593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1100</v>
      </c>
      <c r="W182" s="151" t="s">
        <v>1055</v>
      </c>
      <c r="X182" s="104" t="s">
        <v>416</v>
      </c>
      <c r="Y182" s="129" t="s">
        <v>415</v>
      </c>
      <c r="Z182" s="104"/>
      <c r="AA182" s="105" t="s">
        <v>593</v>
      </c>
      <c r="AB182" s="103"/>
      <c r="AC182" s="126" t="s">
        <v>593</v>
      </c>
      <c r="AD182" s="107" t="s">
        <v>593</v>
      </c>
      <c r="AE182" s="107" t="s">
        <v>593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593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4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1303</v>
      </c>
      <c r="BK182" s="18" t="s">
        <v>1304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8" t="str">
        <f t="shared" si="19"/>
        <v>OKOK</v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 hidden="1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827</v>
      </c>
      <c r="E184" s="159">
        <v>178</v>
      </c>
      <c r="F184" s="126" t="s">
        <v>607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593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2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1104</v>
      </c>
      <c r="W184" s="151" t="s">
        <v>1105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593</v>
      </c>
      <c r="AD184" s="107">
        <v>0.3125</v>
      </c>
      <c r="AE184" s="105">
        <v>7663</v>
      </c>
      <c r="AF184" s="107" t="s">
        <v>593</v>
      </c>
      <c r="AG184" s="107" t="s">
        <v>593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4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1305</v>
      </c>
      <c r="BK184" s="18" t="s">
        <v>1306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8" t="str">
        <f t="shared" si="19"/>
        <v>OKOK</v>
      </c>
    </row>
    <row r="185" spans="1:72" hidden="1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794</v>
      </c>
      <c r="E185" s="159">
        <v>180</v>
      </c>
      <c r="F185" s="126" t="s">
        <v>607</v>
      </c>
      <c r="G185" s="142" t="str">
        <f>IF(D185="","*",VLOOKUP(F185,BS_ATIVIDADE[],3,FALSE))</f>
        <v>OUTROS</v>
      </c>
      <c r="H185" s="106" t="s">
        <v>1149</v>
      </c>
      <c r="I185" s="106" t="s">
        <v>71</v>
      </c>
      <c r="J185" s="105">
        <v>54</v>
      </c>
      <c r="K185" s="105">
        <v>106</v>
      </c>
      <c r="L185" s="105" t="s">
        <v>593</v>
      </c>
      <c r="M185" s="105" t="s">
        <v>1151</v>
      </c>
      <c r="N185" s="150" t="s">
        <v>1152</v>
      </c>
      <c r="O185" s="106">
        <v>0.33333333333333331</v>
      </c>
      <c r="P185" s="106">
        <v>4.1666666666666664E-2</v>
      </c>
      <c r="Q185" s="172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1061</v>
      </c>
      <c r="W185" s="151" t="s">
        <v>1047</v>
      </c>
      <c r="X185" s="104" t="s">
        <v>421</v>
      </c>
      <c r="Y185" s="129" t="s">
        <v>424</v>
      </c>
      <c r="Z185" s="104"/>
      <c r="AA185" s="105">
        <v>1</v>
      </c>
      <c r="AB185" s="103" t="s">
        <v>1307</v>
      </c>
      <c r="AC185" s="126" t="s">
        <v>593</v>
      </c>
      <c r="AD185" s="107">
        <v>0.3125</v>
      </c>
      <c r="AE185" s="105">
        <v>6235</v>
      </c>
      <c r="AF185" s="107" t="s">
        <v>593</v>
      </c>
      <c r="AG185" s="107" t="s">
        <v>593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4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1308</v>
      </c>
      <c r="BK185" s="18" t="s">
        <v>1306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8" t="str">
        <f t="shared" si="19"/>
        <v>OKOK</v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 hidden="1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828</v>
      </c>
      <c r="E187" s="159">
        <v>179</v>
      </c>
      <c r="F187" s="126" t="s">
        <v>768</v>
      </c>
      <c r="G187" s="142" t="str">
        <f>IF(D187="","*",VLOOKUP(F187,BS_ATIVIDADE[],3,FALSE))</f>
        <v>PEDRA</v>
      </c>
      <c r="H187" s="106" t="s">
        <v>1149</v>
      </c>
      <c r="I187" s="106" t="s">
        <v>1149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1104</v>
      </c>
      <c r="W187" s="151" t="s">
        <v>1309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593</v>
      </c>
      <c r="AD187" s="107">
        <v>0.3125</v>
      </c>
      <c r="AE187" s="105">
        <v>9038</v>
      </c>
      <c r="AF187" s="107" t="s">
        <v>593</v>
      </c>
      <c r="AG187" s="107" t="s">
        <v>593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4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1310</v>
      </c>
      <c r="BK187" s="18" t="s">
        <v>1311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8" t="str">
        <f t="shared" si="19"/>
        <v>OKOK</v>
      </c>
    </row>
    <row r="188" spans="1:72" hidden="1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927</v>
      </c>
      <c r="E188" s="159"/>
      <c r="F188" s="126" t="s">
        <v>779</v>
      </c>
      <c r="G188" s="142" t="str">
        <f>IF(D188="","*",VLOOKUP(F188,BS_ATIVIDADE[],3,FALSE))</f>
        <v>DORMENTE - SUBSTITUIÇÂO</v>
      </c>
      <c r="H188" s="106" t="s">
        <v>593</v>
      </c>
      <c r="I188" s="106" t="s">
        <v>1149</v>
      </c>
      <c r="J188" s="105">
        <v>92</v>
      </c>
      <c r="K188" s="105">
        <v>108</v>
      </c>
      <c r="L188" s="105" t="s">
        <v>593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1104</v>
      </c>
      <c r="W188" s="151" t="s">
        <v>1312</v>
      </c>
      <c r="X188" s="104" t="s">
        <v>421</v>
      </c>
      <c r="Y188" s="129" t="s">
        <v>424</v>
      </c>
      <c r="Z188" s="104"/>
      <c r="AA188" s="105" t="s">
        <v>593</v>
      </c>
      <c r="AB188" s="103"/>
      <c r="AC188" s="126" t="s">
        <v>593</v>
      </c>
      <c r="AD188" s="107" t="s">
        <v>593</v>
      </c>
      <c r="AE188" s="107" t="s">
        <v>593</v>
      </c>
      <c r="AF188" s="107" t="s">
        <v>593</v>
      </c>
      <c r="AG188" s="107" t="s">
        <v>593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4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1293</v>
      </c>
      <c r="BK188" s="18" t="s">
        <v>1295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8" t="str">
        <f t="shared" si="19"/>
        <v>SuperExecução</v>
      </c>
    </row>
    <row r="189" spans="1:72" hidden="1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870</v>
      </c>
      <c r="E189" s="159">
        <v>93</v>
      </c>
      <c r="F189" s="126" t="s">
        <v>671</v>
      </c>
      <c r="G189" s="142" t="str">
        <f>IF(D189="","*",VLOOKUP(F189,BS_ATIVIDADE[],3,FALSE))</f>
        <v>LIMPEZA LASTRO</v>
      </c>
      <c r="H189" s="106" t="s">
        <v>593</v>
      </c>
      <c r="I189" s="106" t="s">
        <v>593</v>
      </c>
      <c r="J189" s="105">
        <v>53</v>
      </c>
      <c r="K189" s="105">
        <v>109.05</v>
      </c>
      <c r="L189" s="105" t="s">
        <v>593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1104</v>
      </c>
      <c r="W189" s="151" t="s">
        <v>1191</v>
      </c>
      <c r="X189" s="104" t="s">
        <v>421</v>
      </c>
      <c r="Y189" s="129" t="s">
        <v>424</v>
      </c>
      <c r="Z189" s="104"/>
      <c r="AA189" s="105" t="s">
        <v>593</v>
      </c>
      <c r="AB189" s="103"/>
      <c r="AC189" s="126" t="s">
        <v>593</v>
      </c>
      <c r="AD189" s="107" t="s">
        <v>593</v>
      </c>
      <c r="AE189" s="107" t="s">
        <v>593</v>
      </c>
      <c r="AF189" s="107" t="s">
        <v>593</v>
      </c>
      <c r="AG189" s="107" t="s">
        <v>593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4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1313</v>
      </c>
      <c r="BK189" s="18" t="s">
        <v>1314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8" t="str">
        <f t="shared" si="19"/>
        <v>OKOK</v>
      </c>
    </row>
    <row r="190" spans="1:72" hidden="1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828</v>
      </c>
      <c r="E190" s="159">
        <v>182</v>
      </c>
      <c r="F190" s="126" t="s">
        <v>786</v>
      </c>
      <c r="G190" s="142" t="str">
        <f>IF(D190="","*",VLOOKUP(F190,BS_ATIVIDADE[],3,FALSE))</f>
        <v>OUTROS</v>
      </c>
      <c r="H190" s="106" t="s">
        <v>1149</v>
      </c>
      <c r="I190" s="106" t="s">
        <v>1149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1104</v>
      </c>
      <c r="W190" s="151" t="s">
        <v>1315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593</v>
      </c>
      <c r="AD190" s="107">
        <v>0.3125</v>
      </c>
      <c r="AE190" s="105">
        <v>9038</v>
      </c>
      <c r="AF190" s="107" t="s">
        <v>593</v>
      </c>
      <c r="AG190" s="107" t="s">
        <v>593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4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1310</v>
      </c>
      <c r="BK190" s="18" t="s">
        <v>1316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8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594</v>
      </c>
      <c r="E191" s="159">
        <v>185</v>
      </c>
      <c r="F191" s="126" t="s">
        <v>654</v>
      </c>
      <c r="G191" s="142" t="str">
        <f>IF(D191="","*",VLOOKUP(F191,BS_ATIVIDADE[],3,FALSE))</f>
        <v>EXPANSÃO</v>
      </c>
      <c r="H191" s="106" t="s">
        <v>593</v>
      </c>
      <c r="I191" s="106" t="s">
        <v>593</v>
      </c>
      <c r="J191" s="105">
        <v>53</v>
      </c>
      <c r="K191" s="105">
        <v>123.67</v>
      </c>
      <c r="L191" s="105" t="s">
        <v>593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1113</v>
      </c>
      <c r="W191" s="151" t="s">
        <v>1055</v>
      </c>
      <c r="X191" s="104" t="s">
        <v>421</v>
      </c>
      <c r="Y191" s="129" t="s">
        <v>424</v>
      </c>
      <c r="Z191" s="104"/>
      <c r="AA191" s="105" t="s">
        <v>593</v>
      </c>
      <c r="AB191" s="103"/>
      <c r="AC191" s="126" t="s">
        <v>593</v>
      </c>
      <c r="AD191" s="107" t="s">
        <v>593</v>
      </c>
      <c r="AE191" s="107" t="s">
        <v>593</v>
      </c>
      <c r="AF191" s="107" t="s">
        <v>593</v>
      </c>
      <c r="AG191" s="107" t="s">
        <v>593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4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1317</v>
      </c>
      <c r="BK191" s="18" t="s">
        <v>1318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8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810</v>
      </c>
      <c r="E192" s="159">
        <v>186</v>
      </c>
      <c r="F192" s="126" t="s">
        <v>698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1104</v>
      </c>
      <c r="W192" s="151" t="s">
        <v>1050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593</v>
      </c>
      <c r="AG192" s="105" t="s">
        <v>593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4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1319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8" t="str">
        <f t="shared" si="19"/>
        <v>MecanizaçãoAtivos</v>
      </c>
    </row>
    <row r="193" spans="1:72" hidden="1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737</v>
      </c>
      <c r="E193" s="159">
        <v>4</v>
      </c>
      <c r="F193" s="126" t="s">
        <v>595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1084</v>
      </c>
      <c r="W193" s="151" t="s">
        <v>1085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593</v>
      </c>
      <c r="AG193" s="105" t="s">
        <v>593</v>
      </c>
      <c r="AH193" s="15"/>
      <c r="AI193" s="126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4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1320</v>
      </c>
      <c r="BK193" s="18" t="s">
        <v>1321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1322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8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845</v>
      </c>
      <c r="E194" s="159">
        <v>171</v>
      </c>
      <c r="F194" s="126" t="s">
        <v>671</v>
      </c>
      <c r="G194" s="142" t="str">
        <f>IF(D194="","*",VLOOKUP(F194,BS_ATIVIDADE[],3,FALSE))</f>
        <v>LIMPEZA LASTRO</v>
      </c>
      <c r="H194" s="106" t="s">
        <v>593</v>
      </c>
      <c r="I194" s="106" t="s">
        <v>593</v>
      </c>
      <c r="J194" s="105">
        <v>55</v>
      </c>
      <c r="K194" s="105">
        <v>135</v>
      </c>
      <c r="L194" s="105" t="s">
        <v>593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1220</v>
      </c>
      <c r="W194" s="151" t="s">
        <v>1191</v>
      </c>
      <c r="X194" s="104" t="s">
        <v>421</v>
      </c>
      <c r="Y194" s="129" t="s">
        <v>424</v>
      </c>
      <c r="Z194" s="104"/>
      <c r="AA194" s="105" t="s">
        <v>593</v>
      </c>
      <c r="AB194" s="103"/>
      <c r="AC194" s="152"/>
      <c r="AD194" s="107"/>
      <c r="AE194" s="105"/>
      <c r="AF194" s="105" t="s">
        <v>593</v>
      </c>
      <c r="AG194" s="105" t="s">
        <v>593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4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1323</v>
      </c>
      <c r="BK194" s="18" t="s">
        <v>1295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8" t="str">
        <f t="shared" si="19"/>
        <v>SuperExecução</v>
      </c>
    </row>
    <row r="195" spans="1:72" hidden="1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870</v>
      </c>
      <c r="E195" s="159">
        <v>93</v>
      </c>
      <c r="F195" s="126" t="s">
        <v>671</v>
      </c>
      <c r="G195" s="142" t="str">
        <f>IF(D195="","*",VLOOKUP(F195,BS_ATIVIDADE[],3,FALSE))</f>
        <v>LIMPEZA LASTRO</v>
      </c>
      <c r="H195" s="106" t="s">
        <v>593</v>
      </c>
      <c r="I195" s="106" t="s">
        <v>593</v>
      </c>
      <c r="J195" s="105">
        <v>53</v>
      </c>
      <c r="K195" s="105">
        <v>109.05</v>
      </c>
      <c r="L195" s="105" t="s">
        <v>593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1104</v>
      </c>
      <c r="W195" s="151" t="s">
        <v>1191</v>
      </c>
      <c r="X195" s="104" t="s">
        <v>421</v>
      </c>
      <c r="Y195" s="129" t="s">
        <v>424</v>
      </c>
      <c r="Z195" s="104"/>
      <c r="AA195" s="105" t="s">
        <v>593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4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1323</v>
      </c>
      <c r="BK195" s="18" t="s">
        <v>1295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8" t="str">
        <f t="shared" si="19"/>
        <v>SuperExecução</v>
      </c>
    </row>
    <row r="196" spans="1:72" hidden="1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594</v>
      </c>
      <c r="E196" s="159"/>
      <c r="F196" s="126" t="s">
        <v>654</v>
      </c>
      <c r="G196" s="142" t="str">
        <f>IF(D196="","*",VLOOKUP(F196,BS_ATIVIDADE[],3,FALSE))</f>
        <v>EXPANSÃO</v>
      </c>
      <c r="H196" s="106" t="s">
        <v>593</v>
      </c>
      <c r="I196" s="106" t="s">
        <v>593</v>
      </c>
      <c r="J196" s="105">
        <v>70</v>
      </c>
      <c r="K196" s="105">
        <v>113.6</v>
      </c>
      <c r="L196" s="105" t="s">
        <v>593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1272</v>
      </c>
      <c r="W196" s="151" t="s">
        <v>1055</v>
      </c>
      <c r="X196" s="104" t="s">
        <v>421</v>
      </c>
      <c r="Y196" s="129"/>
      <c r="Z196" s="104"/>
      <c r="AA196" s="105" t="s">
        <v>593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1060</v>
      </c>
      <c r="BK196" s="18" t="s">
        <v>1060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1324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8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911</v>
      </c>
      <c r="E197" s="159"/>
      <c r="F197" s="126" t="s">
        <v>775</v>
      </c>
      <c r="G197" s="142" t="str">
        <f>IF(D197="","*",VLOOKUP(F197,BS_ATIVIDADE[],3,FALSE))</f>
        <v>SOLDA</v>
      </c>
      <c r="H197" s="106" t="s">
        <v>593</v>
      </c>
      <c r="I197" s="106" t="s">
        <v>593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2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1054</v>
      </c>
      <c r="W197" s="151" t="s">
        <v>1055</v>
      </c>
      <c r="X197" s="104" t="s">
        <v>421</v>
      </c>
      <c r="Y197" s="129"/>
      <c r="Z197" s="104"/>
      <c r="AA197" s="105" t="s">
        <v>593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4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1324</v>
      </c>
      <c r="BK197" s="18" t="s">
        <v>1324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1324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8" t="str">
        <f t="shared" si="19"/>
        <v>CondiçõesClimáticaChuva</v>
      </c>
    </row>
    <row r="198" spans="1:72" hidden="1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824</v>
      </c>
      <c r="E198" s="159"/>
      <c r="F198" s="126" t="s">
        <v>786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2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1064</v>
      </c>
      <c r="W198" s="151" t="s">
        <v>1067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593</v>
      </c>
      <c r="AD198" s="107">
        <v>0.29166666666666669</v>
      </c>
      <c r="AE198" s="105">
        <v>9341</v>
      </c>
      <c r="AF198" s="105" t="s">
        <v>593</v>
      </c>
      <c r="AG198" s="105" t="s">
        <v>593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4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 hidden="1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744</v>
      </c>
      <c r="E199" s="159">
        <v>193</v>
      </c>
      <c r="F199" s="126" t="s">
        <v>660</v>
      </c>
      <c r="G199" s="142" t="str">
        <f>IF(D199="","*",VLOOKUP(F199,BS_ATIVIDADE[],3,FALSE))</f>
        <v>TRILHEIRO - DESCARGA</v>
      </c>
      <c r="H199" s="106" t="s">
        <v>1325</v>
      </c>
      <c r="I199" s="106" t="s">
        <v>1325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1182</v>
      </c>
      <c r="W199" s="151" t="s">
        <v>1326</v>
      </c>
      <c r="X199" s="104" t="s">
        <v>421</v>
      </c>
      <c r="Y199" s="129"/>
      <c r="Z199" s="104"/>
      <c r="AA199" s="105" t="s">
        <v>1327</v>
      </c>
      <c r="AB199" s="103" t="s">
        <v>423</v>
      </c>
      <c r="AC199" s="152" t="s">
        <v>419</v>
      </c>
      <c r="AD199" s="107">
        <v>0.41666666666666669</v>
      </c>
      <c r="AE199" s="105" t="s">
        <v>1328</v>
      </c>
      <c r="AF199" s="105" t="s">
        <v>1329</v>
      </c>
      <c r="AG199" s="105" t="s">
        <v>593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4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1330</v>
      </c>
      <c r="BK199" s="18" t="s">
        <v>1330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1330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8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810</v>
      </c>
      <c r="E200" s="159">
        <v>162</v>
      </c>
      <c r="F200" s="126" t="s">
        <v>698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1061</v>
      </c>
      <c r="W200" s="151" t="s">
        <v>1050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593</v>
      </c>
      <c r="AG200" s="105" t="s">
        <v>593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4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1331</v>
      </c>
      <c r="BK200" s="18" t="s">
        <v>1331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1331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8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71" t="s">
        <v>876</v>
      </c>
      <c r="E201" s="159"/>
      <c r="F201" s="126" t="s">
        <v>779</v>
      </c>
      <c r="G201" s="142" t="str">
        <f>IF(D201="","*",VLOOKUP(F201,BS_ATIVIDADE[],3,FALSE))</f>
        <v>DORMENTE - SUBSTITUIÇÂO</v>
      </c>
      <c r="H201" s="105" t="s">
        <v>593</v>
      </c>
      <c r="I201" s="105" t="s">
        <v>593</v>
      </c>
      <c r="J201" s="105">
        <v>56</v>
      </c>
      <c r="K201" s="105">
        <v>205</v>
      </c>
      <c r="L201" s="105" t="s">
        <v>593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2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1069</v>
      </c>
      <c r="W201" s="151" t="s">
        <v>1332</v>
      </c>
      <c r="X201" s="104" t="s">
        <v>416</v>
      </c>
      <c r="Y201" s="129"/>
      <c r="Z201" s="104"/>
      <c r="AA201" s="105" t="s">
        <v>593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4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1331</v>
      </c>
      <c r="BK201" s="18" t="s">
        <v>1331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1331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8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935</v>
      </c>
      <c r="E202" s="159">
        <v>81</v>
      </c>
      <c r="F202" s="126" t="s">
        <v>779</v>
      </c>
      <c r="G202" s="142" t="str">
        <f>IF(D202="","*",VLOOKUP(F202,BS_ATIVIDADE[],3,FALSE))</f>
        <v>DORMENTE - SUBSTITUIÇÂO</v>
      </c>
      <c r="H202" s="105" t="s">
        <v>593</v>
      </c>
      <c r="I202" s="105" t="s">
        <v>593</v>
      </c>
      <c r="J202" s="105">
        <v>56</v>
      </c>
      <c r="K202" s="105">
        <v>205</v>
      </c>
      <c r="L202" s="105" t="s">
        <v>593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2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1174</v>
      </c>
      <c r="W202" s="151" t="s">
        <v>1126</v>
      </c>
      <c r="X202" s="104" t="s">
        <v>416</v>
      </c>
      <c r="Y202" s="129"/>
      <c r="Z202" s="104"/>
      <c r="AA202" s="105" t="s">
        <v>593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4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1331</v>
      </c>
      <c r="BK202" s="18" t="s">
        <v>1331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1331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8" t="str">
        <f t="shared" si="25"/>
        <v>NãoControláveisAcidente</v>
      </c>
    </row>
    <row r="203" spans="1:72" hidden="1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71" t="s">
        <v>825</v>
      </c>
      <c r="E203" s="159"/>
      <c r="F203" s="126" t="s">
        <v>756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1175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1176</v>
      </c>
      <c r="W203" s="151" t="s">
        <v>1129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593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4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1331</v>
      </c>
      <c r="BK203" s="18" t="s">
        <v>1331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1331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8" t="str">
        <f t="shared" si="25"/>
        <v>NãoControláveisAcidente</v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 hidden="1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737</v>
      </c>
      <c r="E206" s="159">
        <v>4</v>
      </c>
      <c r="F206" s="126" t="s">
        <v>595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1084</v>
      </c>
      <c r="W206" s="151" t="s">
        <v>1085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593</v>
      </c>
      <c r="AG206" s="105" t="s">
        <v>593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4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1333</v>
      </c>
      <c r="BK206" s="18" t="s">
        <v>1333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1333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8" t="str">
        <f t="shared" si="25"/>
        <v>AnomaliaVia</v>
      </c>
    </row>
    <row r="207" spans="1:72" hidden="1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803</v>
      </c>
      <c r="E207" s="159"/>
      <c r="F207" s="126" t="s">
        <v>698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593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2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1061</v>
      </c>
      <c r="W207" s="151" t="s">
        <v>1050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4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1334</v>
      </c>
      <c r="BK207" s="18" t="s">
        <v>1335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1335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8" t="str">
        <f t="shared" si="25"/>
        <v>AnomaliaVia</v>
      </c>
    </row>
    <row r="208" spans="1:72" hidden="1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871</v>
      </c>
      <c r="E208" s="159">
        <v>202</v>
      </c>
      <c r="F208" s="126" t="s">
        <v>782</v>
      </c>
      <c r="G208" s="142" t="str">
        <f>IF(D208="","*",VLOOKUP(F208,BS_ATIVIDADE[],3,FALSE))</f>
        <v>TRILHO - SUBSTITUIÇÂO</v>
      </c>
      <c r="H208" s="106" t="s">
        <v>593</v>
      </c>
      <c r="I208" s="106" t="s">
        <v>593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1220</v>
      </c>
      <c r="W208" s="151" t="s">
        <v>1336</v>
      </c>
      <c r="X208" s="104" t="s">
        <v>421</v>
      </c>
      <c r="Y208" s="129"/>
      <c r="Z208" s="104"/>
      <c r="AA208" s="105" t="s">
        <v>593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4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1337</v>
      </c>
      <c r="BK208" s="18" t="s">
        <v>1337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1337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8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864</v>
      </c>
      <c r="E209" s="159">
        <v>203</v>
      </c>
      <c r="F209" s="126" t="s">
        <v>775</v>
      </c>
      <c r="G209" s="142" t="str">
        <f>IF(D209="","*",VLOOKUP(F209,BS_ATIVIDADE[],3,FALSE))</f>
        <v>SOLDA</v>
      </c>
      <c r="H209" s="106" t="s">
        <v>593</v>
      </c>
      <c r="I209" s="106" t="s">
        <v>593</v>
      </c>
      <c r="J209" s="105">
        <v>55</v>
      </c>
      <c r="K209" s="105">
        <v>83.6</v>
      </c>
      <c r="L209" s="105" t="s">
        <v>593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1220</v>
      </c>
      <c r="W209" s="151" t="s">
        <v>1055</v>
      </c>
      <c r="X209" s="104" t="s">
        <v>421</v>
      </c>
      <c r="Y209" s="129"/>
      <c r="Z209" s="104"/>
      <c r="AA209" s="105" t="s">
        <v>593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1338</v>
      </c>
      <c r="AO209" s="105">
        <f>IF(BS_CONTROLE[[#This Row],[SUB]]=0, "-", BS_CONTROLE[[#This Row],[SUB]])</f>
        <v>55</v>
      </c>
      <c r="AP209" s="105">
        <v>156</v>
      </c>
      <c r="AQ209" s="105" t="s">
        <v>593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4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1339</v>
      </c>
      <c r="BK209" s="18" t="s">
        <v>1340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1340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8" t="str">
        <f t="shared" si="25"/>
        <v>SuperExecução</v>
      </c>
    </row>
    <row r="210" spans="1:72" hidden="1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892</v>
      </c>
      <c r="E210" s="159">
        <v>204</v>
      </c>
      <c r="F210" s="126" t="s">
        <v>775</v>
      </c>
      <c r="G210" s="142" t="str">
        <f>IF(D210="","*",VLOOKUP(F210,BS_ATIVIDADE[],3,FALSE))</f>
        <v>SOLDA</v>
      </c>
      <c r="H210" s="106" t="s">
        <v>593</v>
      </c>
      <c r="I210" s="106" t="s">
        <v>593</v>
      </c>
      <c r="J210" s="105">
        <v>55</v>
      </c>
      <c r="K210" s="105">
        <v>83.6</v>
      </c>
      <c r="L210" s="105" t="s">
        <v>593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1220</v>
      </c>
      <c r="W210" s="151" t="s">
        <v>1055</v>
      </c>
      <c r="X210" s="104" t="s">
        <v>421</v>
      </c>
      <c r="Y210" s="129"/>
      <c r="Z210" s="104"/>
      <c r="AA210" s="105" t="s">
        <v>593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1338</v>
      </c>
      <c r="AO210" s="105">
        <f>IF(BS_CONTROLE[[#This Row],[SUB]]=0, "-", BS_CONTROLE[[#This Row],[SUB]])</f>
        <v>55</v>
      </c>
      <c r="AP210" s="105">
        <v>156</v>
      </c>
      <c r="AQ210" s="105" t="s">
        <v>593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4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1339</v>
      </c>
      <c r="BK210" s="18" t="s">
        <v>1340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1340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8" t="str">
        <f t="shared" si="25"/>
        <v>SuperExecução</v>
      </c>
    </row>
    <row r="211" spans="1:72" hidden="1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826</v>
      </c>
      <c r="E211" s="159">
        <v>205</v>
      </c>
      <c r="F211" s="126" t="s">
        <v>756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1220</v>
      </c>
      <c r="W211" s="151" t="s">
        <v>1129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593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4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1341</v>
      </c>
      <c r="BK211" s="18" t="s">
        <v>1342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8" t="str">
        <f t="shared" si="25"/>
        <v>OKOK</v>
      </c>
    </row>
    <row r="212" spans="1:72" hidden="1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723</v>
      </c>
      <c r="E212" s="159">
        <v>206</v>
      </c>
      <c r="F212" s="126" t="s">
        <v>614</v>
      </c>
      <c r="G212" s="142" t="str">
        <f>IF(D212="","*",VLOOKUP(F212,BS_ATIVIDADE[],3,FALSE))</f>
        <v>DETECÇÃO</v>
      </c>
      <c r="H212" s="106" t="s">
        <v>48</v>
      </c>
      <c r="I212" s="106" t="s">
        <v>1343</v>
      </c>
      <c r="J212" s="105">
        <v>48</v>
      </c>
      <c r="K212" s="105">
        <v>120</v>
      </c>
      <c r="L212" s="105"/>
      <c r="M212" s="127" t="s">
        <v>1344</v>
      </c>
      <c r="N212" s="127" t="s">
        <v>1345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1346</v>
      </c>
      <c r="W212" s="151" t="s">
        <v>1347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593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4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1348</v>
      </c>
      <c r="BK212" s="18" t="s">
        <v>1349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8" t="str">
        <f t="shared" si="25"/>
        <v>OKOK</v>
      </c>
    </row>
    <row r="213" spans="1:72" hidden="1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859</v>
      </c>
      <c r="E213" s="159">
        <v>207</v>
      </c>
      <c r="F213" s="126" t="s">
        <v>726</v>
      </c>
      <c r="G213" s="142" t="str">
        <f>IF(D213="","*",VLOOKUP(F213,BS_ATIVIDADE[],3,FALSE))</f>
        <v>MODERNIZAÇÃO</v>
      </c>
      <c r="H213" s="106" t="s">
        <v>593</v>
      </c>
      <c r="I213" s="106" t="s">
        <v>593</v>
      </c>
      <c r="J213" s="105">
        <v>48</v>
      </c>
      <c r="K213" s="105">
        <v>123.465</v>
      </c>
      <c r="L213" s="105" t="s">
        <v>593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1100</v>
      </c>
      <c r="W213" s="151" t="s">
        <v>1055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4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1350</v>
      </c>
      <c r="BK213" s="18" t="s">
        <v>1351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8" t="str">
        <f t="shared" si="25"/>
        <v>OKOK</v>
      </c>
    </row>
    <row r="214" spans="1:72" hidden="1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945</v>
      </c>
      <c r="E214" s="159">
        <v>208</v>
      </c>
      <c r="F214" s="126" t="s">
        <v>726</v>
      </c>
      <c r="G214" s="142" t="str">
        <f>IF(D214="","*",VLOOKUP(F214,BS_ATIVIDADE[],3,FALSE))</f>
        <v>MODERNIZAÇÃO</v>
      </c>
      <c r="H214" s="106" t="s">
        <v>593</v>
      </c>
      <c r="I214" s="106" t="s">
        <v>593</v>
      </c>
      <c r="J214" s="105">
        <v>48</v>
      </c>
      <c r="K214" s="105">
        <v>123.929</v>
      </c>
      <c r="L214" s="105" t="s">
        <v>593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1100</v>
      </c>
      <c r="W214" s="151" t="s">
        <v>1055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4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1350</v>
      </c>
      <c r="BK214" s="18" t="s">
        <v>1351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8" t="str">
        <f t="shared" si="25"/>
        <v>OKOK</v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 hidden="1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839</v>
      </c>
      <c r="E216" s="159">
        <v>210</v>
      </c>
      <c r="F216" s="126" t="s">
        <v>607</v>
      </c>
      <c r="G216" s="142" t="str">
        <f>IF(D216="","*",VLOOKUP(F216,BS_ATIVIDADE[],3,FALSE))</f>
        <v>OUTROS</v>
      </c>
      <c r="H216" s="106" t="s">
        <v>1352</v>
      </c>
      <c r="I216" s="106" t="s">
        <v>335</v>
      </c>
      <c r="J216" s="105">
        <v>54</v>
      </c>
      <c r="K216" s="105">
        <v>67</v>
      </c>
      <c r="L216" s="105" t="s">
        <v>593</v>
      </c>
      <c r="M216" s="127" t="s">
        <v>1353</v>
      </c>
      <c r="N216" s="127" t="s">
        <v>1354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1143</v>
      </c>
      <c r="W216" s="151" t="s">
        <v>1047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4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1355</v>
      </c>
      <c r="BK216" s="18" t="s">
        <v>1356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1356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8" t="str">
        <f t="shared" si="25"/>
        <v>MecânicaLocomotiva</v>
      </c>
    </row>
    <row r="217" spans="1:72" hidden="1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827</v>
      </c>
      <c r="E217" s="159">
        <v>211</v>
      </c>
      <c r="F217" s="126" t="s">
        <v>607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593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2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1104</v>
      </c>
      <c r="W217" s="151" t="s">
        <v>1105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593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4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1357</v>
      </c>
      <c r="BK217" s="18" t="s">
        <v>1357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8" t="str">
        <f t="shared" si="25"/>
        <v>OKOK</v>
      </c>
    </row>
    <row r="218" spans="1:72" hidden="1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828</v>
      </c>
      <c r="E218" s="159">
        <v>212</v>
      </c>
      <c r="F218" s="126" t="s">
        <v>607</v>
      </c>
      <c r="G218" s="142" t="str">
        <f>IF(D218="","*",VLOOKUP(F218,BS_ATIVIDADE[],3,FALSE))</f>
        <v>OUTROS</v>
      </c>
      <c r="H218" s="106" t="s">
        <v>1149</v>
      </c>
      <c r="I218" s="106" t="s">
        <v>1149</v>
      </c>
      <c r="J218" s="105">
        <v>92</v>
      </c>
      <c r="K218" s="105">
        <v>83.7</v>
      </c>
      <c r="L218" s="105" t="s">
        <v>593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2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1104</v>
      </c>
      <c r="W218" s="151" t="s">
        <v>1105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4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1358</v>
      </c>
      <c r="BK218" s="18" t="s">
        <v>1358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8" t="str">
        <f t="shared" si="25"/>
        <v>OKOK</v>
      </c>
    </row>
    <row r="219" spans="1:72" hidden="1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870</v>
      </c>
      <c r="E219" s="159">
        <v>93</v>
      </c>
      <c r="F219" s="126" t="s">
        <v>671</v>
      </c>
      <c r="G219" s="142" t="str">
        <f>IF(D219="","*",VLOOKUP(F219,BS_ATIVIDADE[],3,FALSE))</f>
        <v>LIMPEZA LASTRO</v>
      </c>
      <c r="H219" s="106" t="s">
        <v>593</v>
      </c>
      <c r="I219" s="106" t="s">
        <v>593</v>
      </c>
      <c r="J219" s="105">
        <v>53</v>
      </c>
      <c r="K219" s="105">
        <v>109.05</v>
      </c>
      <c r="L219" s="105" t="s">
        <v>593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1104</v>
      </c>
      <c r="W219" s="151" t="s">
        <v>1191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4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1359</v>
      </c>
      <c r="BK219" s="18" t="s">
        <v>1360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593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8" t="str">
        <f t="shared" si="25"/>
        <v>OKOK</v>
      </c>
    </row>
    <row r="220" spans="1:72" hidden="1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594</v>
      </c>
      <c r="E220" s="159">
        <v>185</v>
      </c>
      <c r="F220" s="126" t="s">
        <v>654</v>
      </c>
      <c r="G220" s="142" t="str">
        <f>IF(D220="","*",VLOOKUP(F220,BS_ATIVIDADE[],3,FALSE))</f>
        <v>EXPANSÃO</v>
      </c>
      <c r="H220" s="106" t="s">
        <v>593</v>
      </c>
      <c r="I220" s="106" t="s">
        <v>593</v>
      </c>
      <c r="J220" s="105">
        <v>30</v>
      </c>
      <c r="K220" s="105">
        <v>109</v>
      </c>
      <c r="L220" s="105" t="s">
        <v>593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1195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1113</v>
      </c>
      <c r="W220" s="151" t="s">
        <v>1055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1361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593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4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1362</v>
      </c>
      <c r="BK220" s="18" t="s">
        <v>1362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1362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8" t="str">
        <f t="shared" si="25"/>
        <v>ExpansãoExecução</v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594</v>
      </c>
      <c r="E223" s="159"/>
      <c r="F223" s="126" t="s">
        <v>654</v>
      </c>
      <c r="G223" s="142" t="str">
        <f>IF(D223="","*",VLOOKUP(F223,BS_ATIVIDADE[],3,FALSE))</f>
        <v>EXPANSÃO</v>
      </c>
      <c r="H223" s="106" t="s">
        <v>593</v>
      </c>
      <c r="I223" s="106" t="s">
        <v>593</v>
      </c>
      <c r="J223" s="105">
        <v>70</v>
      </c>
      <c r="K223" s="105">
        <v>113.6</v>
      </c>
      <c r="L223" s="105" t="s">
        <v>593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1272</v>
      </c>
      <c r="W223" s="151" t="s">
        <v>1055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4">
        <f t="shared" si="20"/>
        <v>0</v>
      </c>
      <c r="AZ223" s="153"/>
      <c r="BA223" s="109"/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1363</v>
      </c>
      <c r="BK223" s="18" t="s">
        <v>1363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1363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8" t="str">
        <f t="shared" si="25"/>
        <v>CondiçõesClimáticaChuva</v>
      </c>
    </row>
    <row r="224" spans="1:72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911</v>
      </c>
      <c r="E224" s="159"/>
      <c r="F224" s="126" t="s">
        <v>775</v>
      </c>
      <c r="G224" s="142" t="str">
        <f>IF(D224="","*",VLOOKUP(F224,BS_ATIVIDADE[],3,FALSE))</f>
        <v>SOLDA</v>
      </c>
      <c r="H224" s="106" t="s">
        <v>593</v>
      </c>
      <c r="I224" s="106" t="s">
        <v>593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2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1054</v>
      </c>
      <c r="W224" s="151" t="s">
        <v>1055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>
        <v>0</v>
      </c>
      <c r="AS224" s="108">
        <v>0</v>
      </c>
      <c r="AT224" s="108">
        <v>0</v>
      </c>
      <c r="AU224" s="136"/>
      <c r="AV224" s="136"/>
      <c r="AW224" s="14"/>
      <c r="AX224" s="14"/>
      <c r="AY224" s="164">
        <f t="shared" si="20"/>
        <v>0</v>
      </c>
      <c r="AZ224" s="153"/>
      <c r="BA224" s="109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>
        <v>0</v>
      </c>
      <c r="BI224" s="17"/>
      <c r="BJ224" s="17" t="s">
        <v>1364</v>
      </c>
      <c r="BK224" s="18" t="s">
        <v>1365</v>
      </c>
      <c r="BL224" s="16"/>
      <c r="BM224" s="130" t="s">
        <v>441</v>
      </c>
      <c r="BN224" s="130" t="s">
        <v>470</v>
      </c>
      <c r="BO224" s="130" t="s">
        <v>521</v>
      </c>
      <c r="BP224" s="18" t="s">
        <v>1365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8" t="str">
        <f t="shared" si="25"/>
        <v>SuperExecução</v>
      </c>
    </row>
    <row r="225" spans="1:72" hidden="1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824</v>
      </c>
      <c r="E225" s="159"/>
      <c r="F225" s="126" t="s">
        <v>786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2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1064</v>
      </c>
      <c r="W225" s="151" t="s">
        <v>1067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593</v>
      </c>
      <c r="AD225" s="107">
        <v>0.29166666666666669</v>
      </c>
      <c r="AE225" s="105">
        <v>9341</v>
      </c>
      <c r="AF225" s="105" t="s">
        <v>593</v>
      </c>
      <c r="AG225" s="105" t="s">
        <v>593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4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744</v>
      </c>
      <c r="E226" s="159">
        <v>193</v>
      </c>
      <c r="F226" s="126" t="s">
        <v>660</v>
      </c>
      <c r="G226" s="142" t="str">
        <f>IF(D226="","*",VLOOKUP(F226,BS_ATIVIDADE[],3,FALSE))</f>
        <v>TRILHEIRO - DESCARGA</v>
      </c>
      <c r="H226" s="106" t="s">
        <v>1325</v>
      </c>
      <c r="I226" s="106" t="s">
        <v>1325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1064</v>
      </c>
      <c r="W226" s="151" t="s">
        <v>1093</v>
      </c>
      <c r="X226" s="104" t="s">
        <v>416</v>
      </c>
      <c r="Y226" s="129" t="s">
        <v>415</v>
      </c>
      <c r="Z226" s="104"/>
      <c r="AA226" s="105" t="s">
        <v>1327</v>
      </c>
      <c r="AB226" s="103" t="s">
        <v>423</v>
      </c>
      <c r="AC226" s="152" t="s">
        <v>419</v>
      </c>
      <c r="AD226" s="107">
        <v>0.41666666666666669</v>
      </c>
      <c r="AE226" s="105" t="s">
        <v>1328</v>
      </c>
      <c r="AF226" s="105" t="s">
        <v>1329</v>
      </c>
      <c r="AG226" s="105" t="s">
        <v>593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1145</v>
      </c>
      <c r="BK226" s="18" t="s">
        <v>1145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1145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8" t="str">
        <f t="shared" si="25"/>
        <v>CCOCirculaçãoIntervaloContrato</v>
      </c>
    </row>
    <row r="227" spans="1:72" hidden="1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1366</v>
      </c>
      <c r="E227" s="159">
        <v>221</v>
      </c>
      <c r="F227" s="126" t="s">
        <v>607</v>
      </c>
      <c r="G227" s="142" t="str">
        <f>IF(D227="","*",VLOOKUP(F227,BS_ATIVIDADE[],3,FALSE))</f>
        <v>OUTROS</v>
      </c>
      <c r="H227" s="106" t="s">
        <v>1367</v>
      </c>
      <c r="I227" s="106" t="s">
        <v>1275</v>
      </c>
      <c r="J227" s="105">
        <v>70</v>
      </c>
      <c r="K227" s="105">
        <v>82</v>
      </c>
      <c r="L227" s="105" t="s">
        <v>593</v>
      </c>
      <c r="M227" s="127" t="s">
        <v>1276</v>
      </c>
      <c r="N227" s="127" t="s">
        <v>1368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1369</v>
      </c>
      <c r="W227" s="151" t="s">
        <v>1047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593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4">
        <f t="shared" si="20"/>
        <v>4.1666666666666664E-2</v>
      </c>
      <c r="AZ227" s="153"/>
      <c r="BA227" s="109"/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1</v>
      </c>
      <c r="BI227" s="17"/>
      <c r="BJ227" s="17" t="s">
        <v>1370</v>
      </c>
      <c r="BK227" s="18" t="s">
        <v>1370</v>
      </c>
      <c r="BL227" s="16"/>
      <c r="BM227" s="130"/>
      <c r="BN227" s="130"/>
      <c r="BO227" s="130"/>
      <c r="BP227" s="18"/>
      <c r="BQ227" s="12" t="str">
        <f t="shared" si="22"/>
        <v>Produção</v>
      </c>
      <c r="BR227" s="19">
        <f t="shared" si="23"/>
        <v>1</v>
      </c>
      <c r="BS227" s="19">
        <f t="shared" si="24"/>
        <v>0</v>
      </c>
      <c r="BT227" s="8" t="str">
        <f t="shared" si="25"/>
        <v/>
      </c>
    </row>
    <row r="228" spans="1:72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810</v>
      </c>
      <c r="E228" s="159">
        <v>162</v>
      </c>
      <c r="F228" s="126" t="s">
        <v>698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1061</v>
      </c>
      <c r="W228" s="151" t="s">
        <v>1050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593</v>
      </c>
      <c r="AG228" s="105" t="s">
        <v>593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/>
      <c r="AS228" s="108"/>
      <c r="AT228" s="108"/>
      <c r="AU228" s="136"/>
      <c r="AV228" s="136"/>
      <c r="AW228" s="14"/>
      <c r="AX228" s="14"/>
      <c r="AY228" s="164">
        <f t="shared" si="20"/>
        <v>0</v>
      </c>
      <c r="AZ228" s="153"/>
      <c r="BA228" s="109"/>
      <c r="BB228" s="10" t="str">
        <f>IFERROR(_xlfn.XLOOKUP(AI228, BS_ATIVIDADE[ATIVIDADE],BS_ATIVIDADE[UNIDADE] ), "*")</f>
        <v>M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/>
      <c r="BI228" s="17"/>
      <c r="BJ228" s="17" t="s">
        <v>1371</v>
      </c>
      <c r="BK228" s="18"/>
      <c r="BL228" s="16"/>
      <c r="BM228" s="130"/>
      <c r="BN228" s="130"/>
      <c r="BO228" s="130"/>
      <c r="BP228" s="18"/>
      <c r="BQ228" s="12" t="str">
        <f t="shared" si="22"/>
        <v>Produção e Intervalo</v>
      </c>
      <c r="BR228" s="19">
        <f t="shared" si="23"/>
        <v>0</v>
      </c>
      <c r="BS228" s="19">
        <f t="shared" si="24"/>
        <v>0</v>
      </c>
      <c r="BT228" s="8" t="str">
        <f t="shared" si="25"/>
        <v/>
      </c>
    </row>
    <row r="229" spans="1:72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876</v>
      </c>
      <c r="E229" s="159"/>
      <c r="F229" s="126" t="s">
        <v>779</v>
      </c>
      <c r="G229" s="142" t="str">
        <f>IF(D229="","*",VLOOKUP(F229,BS_ATIVIDADE[],3,FALSE))</f>
        <v>DORMENTE - SUBSTITUIÇÂO</v>
      </c>
      <c r="H229" s="105" t="s">
        <v>593</v>
      </c>
      <c r="I229" s="105" t="s">
        <v>593</v>
      </c>
      <c r="J229" s="105">
        <v>56</v>
      </c>
      <c r="K229" s="105">
        <v>205</v>
      </c>
      <c r="L229" s="105" t="s">
        <v>593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2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1069</v>
      </c>
      <c r="W229" s="151" t="s">
        <v>1332</v>
      </c>
      <c r="X229" s="104" t="s">
        <v>421</v>
      </c>
      <c r="Y229" s="129" t="s">
        <v>424</v>
      </c>
      <c r="Z229" s="104"/>
      <c r="AA229" s="105" t="s">
        <v>593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>
        <v>0.58125000000000004</v>
      </c>
      <c r="AT229" s="108">
        <v>0.61805555555555558</v>
      </c>
      <c r="AU229" s="136"/>
      <c r="AV229" s="136"/>
      <c r="AW229" s="14"/>
      <c r="AX229" s="14"/>
      <c r="AY229" s="164">
        <f t="shared" si="20"/>
        <v>3.6805555555555536E-2</v>
      </c>
      <c r="AZ229" s="153"/>
      <c r="BA229" s="109"/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>
        <v>1</v>
      </c>
      <c r="BI229" s="17"/>
      <c r="BJ229" s="17" t="s">
        <v>1080</v>
      </c>
      <c r="BK229" s="18" t="s">
        <v>1372</v>
      </c>
      <c r="BL229" s="16"/>
      <c r="BM229" s="130"/>
      <c r="BN229" s="130"/>
      <c r="BO229" s="130"/>
      <c r="BP229" s="18"/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8" t="str">
        <f t="shared" si="25"/>
        <v/>
      </c>
    </row>
    <row r="230" spans="1:72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935</v>
      </c>
      <c r="E230" s="159">
        <v>81</v>
      </c>
      <c r="F230" s="126" t="s">
        <v>779</v>
      </c>
      <c r="G230" s="142" t="str">
        <f>IF(D230="","*",VLOOKUP(F230,BS_ATIVIDADE[],3,FALSE))</f>
        <v>DORMENTE - SUBSTITUIÇÂO</v>
      </c>
      <c r="H230" s="105" t="s">
        <v>593</v>
      </c>
      <c r="I230" s="105" t="s">
        <v>593</v>
      </c>
      <c r="J230" s="105">
        <v>56</v>
      </c>
      <c r="K230" s="105">
        <v>205</v>
      </c>
      <c r="L230" s="105" t="s">
        <v>593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2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1174</v>
      </c>
      <c r="W230" s="151" t="s">
        <v>1126</v>
      </c>
      <c r="X230" s="104" t="s">
        <v>421</v>
      </c>
      <c r="Y230" s="129" t="s">
        <v>424</v>
      </c>
      <c r="Z230" s="104"/>
      <c r="AA230" s="105" t="s">
        <v>593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>
        <v>0.57430555555555551</v>
      </c>
      <c r="AT230" s="108">
        <v>0.61597222222222225</v>
      </c>
      <c r="AU230" s="136"/>
      <c r="AV230" s="136"/>
      <c r="AW230" s="14"/>
      <c r="AX230" s="14"/>
      <c r="AY230" s="164">
        <f t="shared" si="20"/>
        <v>4.1666666666666741E-2</v>
      </c>
      <c r="AZ230" s="153"/>
      <c r="BA230" s="109"/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>
        <v>1</v>
      </c>
      <c r="BI230" s="17"/>
      <c r="BJ230" s="17" t="s">
        <v>1080</v>
      </c>
      <c r="BK230" s="18" t="s">
        <v>1373</v>
      </c>
      <c r="BL230" s="16"/>
      <c r="BM230" s="130"/>
      <c r="BN230" s="130"/>
      <c r="BO230" s="130"/>
      <c r="BP230" s="18"/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</v>
      </c>
      <c r="BT230" s="8" t="str">
        <f t="shared" si="25"/>
        <v/>
      </c>
    </row>
    <row r="231" spans="1:72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825</v>
      </c>
      <c r="E231" s="159"/>
      <c r="F231" s="126" t="s">
        <v>756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1175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1176</v>
      </c>
      <c r="W231" s="151" t="s">
        <v>1129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593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1374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4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1375</v>
      </c>
      <c r="BK231" s="18" t="s">
        <v>1376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593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8" t="str">
        <f t="shared" si="25"/>
        <v>OKOK</v>
      </c>
    </row>
    <row r="232" spans="1:72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657</v>
      </c>
      <c r="E232" s="159">
        <v>226</v>
      </c>
      <c r="F232" s="126" t="s">
        <v>583</v>
      </c>
      <c r="G232" s="142" t="str">
        <f>IF(D232="","*",VLOOKUP(F232,BS_ATIVIDADE[],3,FALSE))</f>
        <v>OUTROS</v>
      </c>
      <c r="H232" s="106" t="s">
        <v>593</v>
      </c>
      <c r="I232" s="106" t="s">
        <v>593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1220</v>
      </c>
      <c r="W232" s="151" t="s">
        <v>1377</v>
      </c>
      <c r="X232" s="104" t="s">
        <v>416</v>
      </c>
      <c r="Y232" s="129" t="s">
        <v>415</v>
      </c>
      <c r="Z232" s="104"/>
      <c r="AA232" s="105" t="s">
        <v>593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4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1145</v>
      </c>
      <c r="BK232" s="18" t="s">
        <v>1145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1145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8" t="str">
        <f t="shared" si="25"/>
        <v>CCOCirculaçãoIntervaloContrato</v>
      </c>
    </row>
    <row r="233" spans="1:72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737</v>
      </c>
      <c r="E233" s="159">
        <v>4</v>
      </c>
      <c r="F233" s="126" t="s">
        <v>595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1084</v>
      </c>
      <c r="W233" s="151" t="s">
        <v>1085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4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1145</v>
      </c>
      <c r="BK233" s="18" t="s">
        <v>1145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1145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8" t="str">
        <f t="shared" si="25"/>
        <v>CCOCirculaçãoIntervaloContrato</v>
      </c>
    </row>
    <row r="234" spans="1:72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875</v>
      </c>
      <c r="E234" s="159"/>
      <c r="F234" s="126" t="s">
        <v>782</v>
      </c>
      <c r="G234" s="142" t="str">
        <f>IF(D234="","*",VLOOKUP(F234,BS_ATIVIDADE[],3,FALSE))</f>
        <v>TRILHO - SUBSTITUIÇÂO</v>
      </c>
      <c r="H234" s="105" t="s">
        <v>593</v>
      </c>
      <c r="I234" s="105" t="s">
        <v>593</v>
      </c>
      <c r="J234" s="105">
        <v>55</v>
      </c>
      <c r="K234" s="105">
        <v>102</v>
      </c>
      <c r="L234" s="105" t="s">
        <v>593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2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1220</v>
      </c>
      <c r="W234" s="151" t="s">
        <v>1336</v>
      </c>
      <c r="X234" s="104" t="s">
        <v>416</v>
      </c>
      <c r="Y234" s="129" t="s">
        <v>415</v>
      </c>
      <c r="Z234" s="104"/>
      <c r="AA234" s="105" t="s">
        <v>593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1145</v>
      </c>
      <c r="BK234" s="18" t="s">
        <v>1145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1145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8" t="str">
        <f t="shared" si="25"/>
        <v>CCOCirculaçãoIntervaloContrato</v>
      </c>
    </row>
    <row r="235" spans="1:72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864</v>
      </c>
      <c r="E235" s="159">
        <v>203</v>
      </c>
      <c r="F235" s="126" t="s">
        <v>775</v>
      </c>
      <c r="G235" s="142" t="str">
        <f>IF(D235="","*",VLOOKUP(F235,BS_ATIVIDADE[],3,FALSE))</f>
        <v>SOLDA</v>
      </c>
      <c r="H235" s="106" t="s">
        <v>593</v>
      </c>
      <c r="I235" s="106" t="s">
        <v>593</v>
      </c>
      <c r="J235" s="105">
        <v>55</v>
      </c>
      <c r="K235" s="105">
        <v>104</v>
      </c>
      <c r="L235" s="105" t="s">
        <v>593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1220</v>
      </c>
      <c r="W235" s="151" t="s">
        <v>1055</v>
      </c>
      <c r="X235" s="104" t="s">
        <v>416</v>
      </c>
      <c r="Y235" s="129" t="s">
        <v>415</v>
      </c>
      <c r="Z235" s="104"/>
      <c r="AA235" s="105" t="s">
        <v>593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1145</v>
      </c>
      <c r="BK235" s="18" t="s">
        <v>1145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1145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8" t="str">
        <f t="shared" si="25"/>
        <v>CCOCirculaçãoIntervaloContrato</v>
      </c>
    </row>
    <row r="236" spans="1:72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892</v>
      </c>
      <c r="E236" s="159">
        <v>204</v>
      </c>
      <c r="F236" s="126" t="s">
        <v>775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593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1220</v>
      </c>
      <c r="W236" s="151" t="s">
        <v>1055</v>
      </c>
      <c r="X236" s="104" t="s">
        <v>416</v>
      </c>
      <c r="Y236" s="129" t="s">
        <v>415</v>
      </c>
      <c r="Z236" s="104"/>
      <c r="AA236" s="105" t="s">
        <v>593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1145</v>
      </c>
      <c r="BK236" s="18" t="s">
        <v>1145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1145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8" t="str">
        <f t="shared" si="25"/>
        <v>CCOCirculaçãoIntervaloContrato</v>
      </c>
    </row>
    <row r="237" spans="1:72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803</v>
      </c>
      <c r="E237" s="159"/>
      <c r="F237" s="126" t="s">
        <v>698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593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2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1061</v>
      </c>
      <c r="W237" s="151" t="s">
        <v>1050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593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1145</v>
      </c>
      <c r="BK237" s="18" t="s">
        <v>1145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1145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8" t="str">
        <f t="shared" si="25"/>
        <v>CCOCirculaçãoIntervaloContrato</v>
      </c>
    </row>
    <row r="238" spans="1:72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826</v>
      </c>
      <c r="E238" s="159">
        <v>230</v>
      </c>
      <c r="F238" s="126" t="s">
        <v>756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1220</v>
      </c>
      <c r="W238" s="151" t="s">
        <v>1378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593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1379</v>
      </c>
      <c r="BK238" s="18" t="s">
        <v>1379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1379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8" t="str">
        <f t="shared" si="25"/>
        <v>CCOCirculaçãoIntervaloOportunidade</v>
      </c>
    </row>
    <row r="239" spans="1:72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723</v>
      </c>
      <c r="E239" s="159">
        <v>232</v>
      </c>
      <c r="F239" s="126" t="s">
        <v>614</v>
      </c>
      <c r="G239" s="142" t="str">
        <f>IF(D239="","*",VLOOKUP(F239,BS_ATIVIDADE[],3,FALSE))</f>
        <v>DETECÇÃO</v>
      </c>
      <c r="H239" s="106" t="s">
        <v>48</v>
      </c>
      <c r="I239" s="106" t="s">
        <v>1380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1346</v>
      </c>
      <c r="W239" s="151" t="s">
        <v>1381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4">
        <f t="shared" si="20"/>
        <v>4.1666666666666685E-2</v>
      </c>
      <c r="AZ239" s="153"/>
      <c r="BA239" s="109"/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1</v>
      </c>
      <c r="BI239" s="17"/>
      <c r="BJ239" s="17" t="s">
        <v>1382</v>
      </c>
      <c r="BK239" s="18"/>
      <c r="BL239" s="16"/>
      <c r="BM239" s="130"/>
      <c r="BN239" s="130"/>
      <c r="BO239" s="130"/>
      <c r="BP239" s="18"/>
      <c r="BQ239" s="12" t="str">
        <f t="shared" si="22"/>
        <v>Produção</v>
      </c>
      <c r="BR239" s="19">
        <f t="shared" si="23"/>
        <v>1.0000000000000004</v>
      </c>
      <c r="BS239" s="19">
        <f t="shared" si="24"/>
        <v>0</v>
      </c>
      <c r="BT239" s="8" t="str">
        <f t="shared" si="25"/>
        <v/>
      </c>
    </row>
    <row r="240" spans="1:72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617</v>
      </c>
      <c r="E240" s="159">
        <v>233</v>
      </c>
      <c r="F240" s="126" t="s">
        <v>583</v>
      </c>
      <c r="G240" s="142" t="str">
        <f>IF(D240="","*",VLOOKUP(F240,BS_ATIVIDADE[],3,FALSE))</f>
        <v>OUTROS</v>
      </c>
      <c r="H240" s="106" t="s">
        <v>593</v>
      </c>
      <c r="I240" s="106" t="s">
        <v>593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1383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1100</v>
      </c>
      <c r="W240" s="151" t="s">
        <v>1384</v>
      </c>
      <c r="X240" s="104" t="s">
        <v>416</v>
      </c>
      <c r="Y240" s="129" t="s">
        <v>415</v>
      </c>
      <c r="Z240" s="104"/>
      <c r="AA240" s="105" t="s">
        <v>593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1145</v>
      </c>
      <c r="BK240" s="18" t="s">
        <v>1145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1145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8" t="str">
        <f t="shared" si="25"/>
        <v>CCOCirculaçãoIntervaloContrato</v>
      </c>
    </row>
    <row r="241" spans="1:72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841</v>
      </c>
      <c r="E241" s="159">
        <v>234</v>
      </c>
      <c r="F241" s="126" t="s">
        <v>715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593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1100</v>
      </c>
      <c r="W241" s="151" t="s">
        <v>1385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1386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1145</v>
      </c>
      <c r="BK241" s="18" t="s">
        <v>1145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1145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8" t="str">
        <f t="shared" si="25"/>
        <v>CCOCirculaçãoIntervaloContrato</v>
      </c>
    </row>
    <row r="242" spans="1:72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817</v>
      </c>
      <c r="E242" s="159">
        <v>235</v>
      </c>
      <c r="F242" s="126" t="s">
        <v>724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593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1100</v>
      </c>
      <c r="W242" s="151" t="s">
        <v>1387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1145</v>
      </c>
      <c r="BK242" s="18" t="s">
        <v>1145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1145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8" t="str">
        <f t="shared" si="25"/>
        <v>CCOCirculaçãoIntervaloContrato</v>
      </c>
    </row>
    <row r="243" spans="1:72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944</v>
      </c>
      <c r="E243" s="159">
        <v>236</v>
      </c>
      <c r="F243" s="126" t="s">
        <v>726</v>
      </c>
      <c r="G243" s="142" t="str">
        <f>IF(D243="","*",VLOOKUP(F243,BS_ATIVIDADE[],3,FALSE))</f>
        <v>MODERNIZAÇÃO</v>
      </c>
      <c r="H243" s="106" t="s">
        <v>593</v>
      </c>
      <c r="I243" s="106" t="s">
        <v>593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1100</v>
      </c>
      <c r="W243" s="151" t="s">
        <v>1055</v>
      </c>
      <c r="X243" s="104" t="s">
        <v>416</v>
      </c>
      <c r="Y243" s="129" t="s">
        <v>415</v>
      </c>
      <c r="Z243" s="104"/>
      <c r="AA243" s="105" t="s">
        <v>593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4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1145</v>
      </c>
      <c r="BK243" s="18" t="s">
        <v>1145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1145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8" t="str">
        <f t="shared" si="25"/>
        <v>CCOCirculaçãoIntervaloContrato</v>
      </c>
    </row>
    <row r="244" spans="1:72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859</v>
      </c>
      <c r="E244" s="159">
        <v>237</v>
      </c>
      <c r="F244" s="126" t="s">
        <v>726</v>
      </c>
      <c r="G244" s="142" t="str">
        <f>IF(D244="","*",VLOOKUP(F244,BS_ATIVIDADE[],3,FALSE))</f>
        <v>MODERNIZAÇÃO</v>
      </c>
      <c r="H244" s="106" t="s">
        <v>593</v>
      </c>
      <c r="I244" s="106" t="s">
        <v>593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1100</v>
      </c>
      <c r="W244" s="151" t="s">
        <v>1055</v>
      </c>
      <c r="X244" s="104" t="s">
        <v>416</v>
      </c>
      <c r="Y244" s="129" t="s">
        <v>415</v>
      </c>
      <c r="Z244" s="104"/>
      <c r="AA244" s="105" t="s">
        <v>593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1145</v>
      </c>
      <c r="BK244" s="18" t="s">
        <v>1145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1145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8" t="str">
        <f t="shared" si="25"/>
        <v>CCOCirculaçãoIntervaloContrato</v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635</v>
      </c>
      <c r="E246" s="159">
        <v>61</v>
      </c>
      <c r="F246" s="126" t="s">
        <v>583</v>
      </c>
      <c r="G246" s="142" t="str">
        <f>IF(D246="","*",VLOOKUP(F246,BS_ATIVIDADE[],3,FALSE))</f>
        <v>OUTROS</v>
      </c>
      <c r="H246" s="106" t="s">
        <v>593</v>
      </c>
      <c r="I246" s="106" t="s">
        <v>593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1142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1143</v>
      </c>
      <c r="W246" s="151" t="s">
        <v>1388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1145</v>
      </c>
      <c r="BK246" s="18" t="s">
        <v>1145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1145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8" t="str">
        <f t="shared" si="25"/>
        <v>CCOCirculaçãoIntervaloContrato</v>
      </c>
    </row>
    <row r="247" spans="1:72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827</v>
      </c>
      <c r="E247" s="159">
        <v>61</v>
      </c>
      <c r="F247" s="126" t="s">
        <v>722</v>
      </c>
      <c r="G247" s="142" t="str">
        <f>IF(D247="","*",VLOOKUP(F247,BS_ATIVIDADE[],3,FALSE))</f>
        <v>MODERNIZAÇÃO</v>
      </c>
      <c r="H247" s="106" t="s">
        <v>1389</v>
      </c>
      <c r="I247" s="106" t="s">
        <v>1389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1142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1143</v>
      </c>
      <c r="W247" s="151" t="s">
        <v>1390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593</v>
      </c>
      <c r="AG247" s="105"/>
      <c r="AH247" s="15"/>
      <c r="AI247" s="126" t="s">
        <v>607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4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1391</v>
      </c>
      <c r="BK247" s="18" t="s">
        <v>1391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1392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8" t="str">
        <f t="shared" si="25"/>
        <v>CCOCirculaçãoIntervaloContrato</v>
      </c>
    </row>
    <row r="248" spans="1:72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794</v>
      </c>
      <c r="E248" s="159">
        <v>242</v>
      </c>
      <c r="F248" s="126" t="s">
        <v>698</v>
      </c>
      <c r="G248" s="142" t="str">
        <f>IF(D248="","*",VLOOKUP(F248,BS_ATIVIDADE[],3,FALSE))</f>
        <v>MECANIZAÇÃO - SOCADORA</v>
      </c>
      <c r="H248" s="106" t="s">
        <v>1389</v>
      </c>
      <c r="I248" s="106" t="s">
        <v>1389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1142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1143</v>
      </c>
      <c r="W248" s="151" t="s">
        <v>1050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1145</v>
      </c>
      <c r="BK248" s="18" t="s">
        <v>1145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1145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8" t="str">
        <f t="shared" si="25"/>
        <v>CCOCirculaçãoIntervaloContrato</v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635</v>
      </c>
      <c r="E250" s="159">
        <v>61</v>
      </c>
      <c r="F250" s="126" t="s">
        <v>583</v>
      </c>
      <c r="G250" s="142" t="str">
        <f>IF(D250="","*",VLOOKUP(F250,BS_ATIVIDADE[],3,FALSE))</f>
        <v>OUTROS</v>
      </c>
      <c r="H250" s="106" t="s">
        <v>593</v>
      </c>
      <c r="I250" s="106" t="s">
        <v>593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1154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1143</v>
      </c>
      <c r="W250" s="151" t="s">
        <v>1155</v>
      </c>
      <c r="X250" s="104" t="s">
        <v>416</v>
      </c>
      <c r="Y250" s="129" t="s">
        <v>415</v>
      </c>
      <c r="Z250" s="104"/>
      <c r="AA250" s="105" t="s">
        <v>593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4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1145</v>
      </c>
      <c r="BK250" s="18" t="s">
        <v>1145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1145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8" t="str">
        <f t="shared" si="25"/>
        <v>CCOCirculaçãoIntervaloContrato</v>
      </c>
    </row>
    <row r="251" spans="1:72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828</v>
      </c>
      <c r="E251" s="159">
        <v>66</v>
      </c>
      <c r="F251" s="126" t="s">
        <v>786</v>
      </c>
      <c r="G251" s="142" t="str">
        <f>IF(D251="","*",VLOOKUP(F251,BS_ATIVIDADE[],3,FALSE))</f>
        <v>OUTROS</v>
      </c>
      <c r="H251" s="106" t="s">
        <v>184</v>
      </c>
      <c r="I251" s="106" t="s">
        <v>1107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1143</v>
      </c>
      <c r="W251" s="151" t="s">
        <v>1156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607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4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1145</v>
      </c>
      <c r="BK251" s="18" t="s">
        <v>1393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1145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8" t="str">
        <f t="shared" si="25"/>
        <v>CCOCirculaçãoIntervaloContrato</v>
      </c>
    </row>
    <row r="252" spans="1:72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870</v>
      </c>
      <c r="E252" s="159">
        <v>93</v>
      </c>
      <c r="F252" s="126" t="s">
        <v>671</v>
      </c>
      <c r="G252" s="142" t="str">
        <f>IF(D252="","*",VLOOKUP(F252,BS_ATIVIDADE[],3,FALSE))</f>
        <v>LIMPEZA LASTRO</v>
      </c>
      <c r="H252" s="106" t="s">
        <v>593</v>
      </c>
      <c r="I252" s="106" t="s">
        <v>593</v>
      </c>
      <c r="J252" s="105">
        <v>53</v>
      </c>
      <c r="K252" s="105">
        <v>109.05</v>
      </c>
      <c r="L252" s="105" t="s">
        <v>593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1104</v>
      </c>
      <c r="W252" s="151" t="s">
        <v>1191</v>
      </c>
      <c r="X252" s="104" t="s">
        <v>421</v>
      </c>
      <c r="Y252" s="129" t="s">
        <v>424</v>
      </c>
      <c r="Z252" s="104"/>
      <c r="AA252" s="105" t="s">
        <v>593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4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1394</v>
      </c>
      <c r="BK252" s="18" t="s">
        <v>1394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1394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8" t="str">
        <f t="shared" si="25"/>
        <v>SuperExecução</v>
      </c>
    </row>
    <row r="253" spans="1:72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594</v>
      </c>
      <c r="E253" s="159">
        <v>185</v>
      </c>
      <c r="F253" s="126" t="s">
        <v>654</v>
      </c>
      <c r="G253" s="142" t="str">
        <f>IF(D253="","*",VLOOKUP(F253,BS_ATIVIDADE[],3,FALSE))</f>
        <v>EXPANSÃO</v>
      </c>
      <c r="H253" s="106" t="s">
        <v>593</v>
      </c>
      <c r="I253" s="106" t="s">
        <v>593</v>
      </c>
      <c r="J253" s="105">
        <v>53</v>
      </c>
      <c r="K253" s="105">
        <v>123.76</v>
      </c>
      <c r="L253" s="105" t="s">
        <v>593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1113</v>
      </c>
      <c r="W253" s="151" t="s">
        <v>1055</v>
      </c>
      <c r="X253" s="104" t="s">
        <v>421</v>
      </c>
      <c r="Y253" s="129" t="s">
        <v>424</v>
      </c>
      <c r="Z253" s="104"/>
      <c r="AA253" s="105" t="s">
        <v>593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1363</v>
      </c>
      <c r="BK253" s="18" t="s">
        <v>1363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1363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8" t="str">
        <f t="shared" si="25"/>
        <v>CondiçõesClimáticaChuva</v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593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 hidden="1">
      <c r="A256" s="47" t="str">
        <f t="shared" si="21"/>
        <v>EXPANSÃO TURMA 146064</v>
      </c>
      <c r="B256" s="102">
        <v>46064</v>
      </c>
      <c r="C256" s="135">
        <f>IF(BS_CONTROLE[[#This Row],[DATA]]="","",WEEKNUM(BS_CONTROLE[[#This Row],[DATA]]))</f>
        <v>7</v>
      </c>
      <c r="D256" s="104" t="s">
        <v>594</v>
      </c>
      <c r="E256" s="159"/>
      <c r="F256" s="126" t="s">
        <v>654</v>
      </c>
      <c r="G256" s="142" t="str">
        <f>IF(D256="","*",VLOOKUP(F256,BS_ATIVIDADE[],3,FALSE))</f>
        <v>EXPANSÃO</v>
      </c>
      <c r="H256" s="106" t="s">
        <v>593</v>
      </c>
      <c r="I256" s="106" t="s">
        <v>593</v>
      </c>
      <c r="J256" s="105">
        <v>70</v>
      </c>
      <c r="K256" s="105">
        <v>113.6</v>
      </c>
      <c r="L256" s="105" t="s">
        <v>593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1272</v>
      </c>
      <c r="W256" s="151" t="s">
        <v>1055</v>
      </c>
      <c r="X256" s="104" t="s">
        <v>421</v>
      </c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/>
      <c r="AS256" s="108"/>
      <c r="AT256" s="108"/>
      <c r="AU256" s="136"/>
      <c r="AV256" s="136"/>
      <c r="AW256" s="14"/>
      <c r="AX256" s="14"/>
      <c r="AY256" s="164">
        <f t="shared" si="20"/>
        <v>0</v>
      </c>
      <c r="AZ256" s="153"/>
      <c r="BA256" s="109"/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8" t="str">
        <f t="shared" si="25"/>
        <v/>
      </c>
    </row>
    <row r="257" spans="1:72" hidden="1">
      <c r="A257" s="47" t="str">
        <f t="shared" si="21"/>
        <v>KLECIO (TP-699)46064</v>
      </c>
      <c r="B257" s="102">
        <v>46064</v>
      </c>
      <c r="C257" s="135">
        <f>IF(BS_CONTROLE[[#This Row],[DATA]]="","",WEEKNUM(BS_CONTROLE[[#This Row],[DATA]]))</f>
        <v>7</v>
      </c>
      <c r="D257" s="104" t="s">
        <v>911</v>
      </c>
      <c r="E257" s="159"/>
      <c r="F257" s="126" t="s">
        <v>775</v>
      </c>
      <c r="G257" s="142" t="str">
        <f>IF(D257="","*",VLOOKUP(F257,BS_ATIVIDADE[],3,FALSE))</f>
        <v>SOLDA</v>
      </c>
      <c r="H257" s="106" t="s">
        <v>593</v>
      </c>
      <c r="I257" s="106" t="s">
        <v>593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2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1054</v>
      </c>
      <c r="W257" s="151" t="s">
        <v>1055</v>
      </c>
      <c r="X257" s="104" t="s">
        <v>421</v>
      </c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/>
      <c r="AS257" s="108"/>
      <c r="AT257" s="108"/>
      <c r="AU257" s="136"/>
      <c r="AV257" s="136"/>
      <c r="AW257" s="14"/>
      <c r="AX257" s="14"/>
      <c r="AY257" s="164">
        <f t="shared" si="20"/>
        <v>0</v>
      </c>
      <c r="AZ257" s="153"/>
      <c r="BA257" s="109"/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 t="shared" si="22"/>
        <v>Produção e Intervalo</v>
      </c>
      <c r="BR257" s="19">
        <f t="shared" si="23"/>
        <v>0</v>
      </c>
      <c r="BS257" s="19">
        <f t="shared" si="24"/>
        <v>0</v>
      </c>
      <c r="BT257" s="8" t="str">
        <f t="shared" si="25"/>
        <v/>
      </c>
    </row>
    <row r="258" spans="1:72" hidden="1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824</v>
      </c>
      <c r="E258" s="159"/>
      <c r="F258" s="126" t="s">
        <v>786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2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1064</v>
      </c>
      <c r="W258" s="151" t="s">
        <v>1067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593</v>
      </c>
      <c r="AD258" s="107">
        <v>0.29166666666666669</v>
      </c>
      <c r="AE258" s="105">
        <v>9341</v>
      </c>
      <c r="AF258" s="105" t="s">
        <v>593</v>
      </c>
      <c r="AG258" s="105" t="s">
        <v>593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4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 hidden="1">
      <c r="A259" s="47" t="str">
        <f t="shared" si="21"/>
        <v>E4246064</v>
      </c>
      <c r="B259" s="102">
        <v>46064</v>
      </c>
      <c r="C259" s="135">
        <f>IF(BS_CONTROLE[[#This Row],[DATA]]="","",WEEKNUM(BS_CONTROLE[[#This Row],[DATA]]))</f>
        <v>7</v>
      </c>
      <c r="D259" s="104" t="s">
        <v>744</v>
      </c>
      <c r="E259" s="159">
        <v>193</v>
      </c>
      <c r="F259" s="126" t="s">
        <v>660</v>
      </c>
      <c r="G259" s="142" t="str">
        <f>IF(D259="","*",VLOOKUP(F259,BS_ATIVIDADE[],3,FALSE))</f>
        <v>TRILHEIRO - DESCARGA</v>
      </c>
      <c r="H259" s="106" t="s">
        <v>1325</v>
      </c>
      <c r="I259" s="106" t="s">
        <v>1325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8.3333333333333329E-2</v>
      </c>
      <c r="Q259" s="105">
        <v>1560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1064</v>
      </c>
      <c r="W259" s="151" t="s">
        <v>1093</v>
      </c>
      <c r="X259" s="104" t="s">
        <v>421</v>
      </c>
      <c r="Y259" s="129"/>
      <c r="Z259" s="104"/>
      <c r="AA259" s="105" t="s">
        <v>1327</v>
      </c>
      <c r="AB259" s="103" t="s">
        <v>423</v>
      </c>
      <c r="AC259" s="152" t="s">
        <v>419</v>
      </c>
      <c r="AD259" s="107">
        <v>0.41666666666666669</v>
      </c>
      <c r="AE259" s="105" t="s">
        <v>1328</v>
      </c>
      <c r="AF259" s="105" t="s">
        <v>1329</v>
      </c>
      <c r="AG259" s="105" t="s">
        <v>593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/>
      <c r="AS259" s="108"/>
      <c r="AT259" s="108"/>
      <c r="AU259" s="136"/>
      <c r="AV259" s="136"/>
      <c r="AW259" s="14"/>
      <c r="AX259" s="14"/>
      <c r="AY259" s="164">
        <f t="shared" si="20"/>
        <v>0</v>
      </c>
      <c r="AZ259" s="153"/>
      <c r="BA259" s="109"/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8" t="str">
        <f t="shared" si="25"/>
        <v/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593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2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 hidden="1">
      <c r="A261" s="47" t="str">
        <f t="shared" si="21"/>
        <v>EDSON (TP-780)46064</v>
      </c>
      <c r="B261" s="102">
        <v>46064</v>
      </c>
      <c r="C261" s="135">
        <f>IF(BS_CONTROLE[[#This Row],[DATA]]="","",WEEKNUM(BS_CONTROLE[[#This Row],[DATA]]))</f>
        <v>7</v>
      </c>
      <c r="D261" s="104" t="s">
        <v>876</v>
      </c>
      <c r="E261" s="159"/>
      <c r="F261" s="126" t="s">
        <v>779</v>
      </c>
      <c r="G261" s="142" t="str">
        <f>IF(D261="","*",VLOOKUP(F261,BS_ATIVIDADE[],3,FALSE))</f>
        <v>DORMENTE - SUBSTITUIÇÂO</v>
      </c>
      <c r="H261" s="105" t="s">
        <v>593</v>
      </c>
      <c r="I261" s="105" t="s">
        <v>593</v>
      </c>
      <c r="J261" s="105">
        <v>56</v>
      </c>
      <c r="K261" s="105">
        <v>243.3</v>
      </c>
      <c r="L261" s="105" t="s">
        <v>593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2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1069</v>
      </c>
      <c r="W261" s="151" t="s">
        <v>1332</v>
      </c>
      <c r="X261" s="104" t="s">
        <v>421</v>
      </c>
      <c r="Y261" s="129"/>
      <c r="Z261" s="104"/>
      <c r="AA261" s="105"/>
      <c r="AB261" s="103"/>
      <c r="AC261" s="152"/>
      <c r="AD261" s="107"/>
      <c r="AE261" s="105"/>
      <c r="AF261" s="105" t="s">
        <v>593</v>
      </c>
      <c r="AG261" s="105" t="s">
        <v>593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/>
      <c r="AS261" s="108"/>
      <c r="AT261" s="108"/>
      <c r="AU261" s="136"/>
      <c r="AV261" s="136"/>
      <c r="AW261" s="14"/>
      <c r="AX261" s="14"/>
      <c r="AY261" s="164">
        <f t="shared" si="20"/>
        <v>0</v>
      </c>
      <c r="AZ261" s="153"/>
      <c r="BA261" s="109"/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8" t="str">
        <f t="shared" si="25"/>
        <v/>
      </c>
    </row>
    <row r="262" spans="1:72" hidden="1">
      <c r="A262" s="47" t="str">
        <f t="shared" si="21"/>
        <v>V9346064</v>
      </c>
      <c r="B262" s="102">
        <v>46064</v>
      </c>
      <c r="C262" s="135">
        <f>IF(BS_CONTROLE[[#This Row],[DATA]]="","",WEEKNUM(BS_CONTROLE[[#This Row],[DATA]]))</f>
        <v>7</v>
      </c>
      <c r="D262" s="104" t="s">
        <v>810</v>
      </c>
      <c r="E262" s="159">
        <v>162</v>
      </c>
      <c r="F262" s="126" t="s">
        <v>698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300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1061</v>
      </c>
      <c r="W262" s="151" t="s">
        <v>1050</v>
      </c>
      <c r="X262" s="104" t="s">
        <v>416</v>
      </c>
      <c r="Y262" s="129"/>
      <c r="Z262" s="104"/>
      <c r="AA262" s="105">
        <v>1</v>
      </c>
      <c r="AB262" s="103" t="s">
        <v>418</v>
      </c>
      <c r="AC262" s="152"/>
      <c r="AD262" s="107">
        <v>0.29166666666666669</v>
      </c>
      <c r="AE262" s="105">
        <v>7309</v>
      </c>
      <c r="AF262" s="105" t="s">
        <v>593</v>
      </c>
      <c r="AG262" s="105" t="s">
        <v>593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/>
      <c r="AS262" s="108"/>
      <c r="AT262" s="108"/>
      <c r="AU262" s="136"/>
      <c r="AV262" s="136"/>
      <c r="AW262" s="14"/>
      <c r="AX262" s="14"/>
      <c r="AY262" s="164">
        <f t="shared" si="20"/>
        <v>0</v>
      </c>
      <c r="AZ262" s="153"/>
      <c r="BA262" s="109"/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8" t="str">
        <f t="shared" si="25"/>
        <v/>
      </c>
    </row>
    <row r="263" spans="1:72" hidden="1">
      <c r="A263" s="47" t="str">
        <f t="shared" si="21"/>
        <v>ROGÉRIO (TP-730)46064</v>
      </c>
      <c r="B263" s="102">
        <v>46064</v>
      </c>
      <c r="C263" s="135">
        <f>IF(BS_CONTROLE[[#This Row],[DATA]]="","",WEEKNUM(BS_CONTROLE[[#This Row],[DATA]]))</f>
        <v>7</v>
      </c>
      <c r="D263" s="104" t="s">
        <v>935</v>
      </c>
      <c r="E263" s="159">
        <v>81</v>
      </c>
      <c r="F263" s="126" t="s">
        <v>779</v>
      </c>
      <c r="G263" s="142" t="str">
        <f>IF(D263="","*",VLOOKUP(F263,BS_ATIVIDADE[],3,FALSE))</f>
        <v>DORMENTE - SUBSTITUIÇÂO</v>
      </c>
      <c r="H263" s="105" t="s">
        <v>593</v>
      </c>
      <c r="I263" s="105" t="s">
        <v>593</v>
      </c>
      <c r="J263" s="105">
        <v>56</v>
      </c>
      <c r="K263" s="105">
        <v>205</v>
      </c>
      <c r="L263" s="105" t="s">
        <v>593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2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1174</v>
      </c>
      <c r="W263" s="151" t="s">
        <v>1126</v>
      </c>
      <c r="X263" s="104" t="s">
        <v>421</v>
      </c>
      <c r="Y263" s="129"/>
      <c r="Z263" s="104"/>
      <c r="AA263" s="105" t="s">
        <v>593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/>
      <c r="AS263" s="108"/>
      <c r="AT263" s="108"/>
      <c r="AU263" s="136"/>
      <c r="AV263" s="136"/>
      <c r="AW263" s="14"/>
      <c r="AX263" s="14"/>
      <c r="AY263" s="164">
        <f t="shared" ref="AY263:AY326" si="26">IF(D263="","*",IFERROR(IF(ISODD(COUNT(AS263:AX263)),"ERRO",SUM((AT263-AS263),(AV263-AU263),(AX263-AW263))),"ERRO"))</f>
        <v>0</v>
      </c>
      <c r="AZ263" s="153"/>
      <c r="BA263" s="109"/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8" t="str">
        <f t="shared" si="25"/>
        <v/>
      </c>
    </row>
    <row r="264" spans="1:72" hidden="1">
      <c r="A264" s="47" t="str">
        <f t="shared" ref="A264:A327" si="27">D264&amp;B264</f>
        <v>W5946064</v>
      </c>
      <c r="B264" s="102">
        <v>46064</v>
      </c>
      <c r="C264" s="135">
        <f>IF(BS_CONTROLE[[#This Row],[DATA]]="","",WEEKNUM(BS_CONTROLE[[#This Row],[DATA]]))</f>
        <v>7</v>
      </c>
      <c r="D264" s="104" t="s">
        <v>825</v>
      </c>
      <c r="E264" s="159"/>
      <c r="F264" s="126" t="s">
        <v>756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1175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1176</v>
      </c>
      <c r="W264" s="151" t="s">
        <v>1129</v>
      </c>
      <c r="X264" s="104" t="s">
        <v>421</v>
      </c>
      <c r="Y264" s="129"/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593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/>
      <c r="AS264" s="108"/>
      <c r="AT264" s="108"/>
      <c r="AU264" s="136"/>
      <c r="AV264" s="136"/>
      <c r="AW264" s="14"/>
      <c r="AX264" s="14"/>
      <c r="AY264" s="164">
        <f t="shared" si="26"/>
        <v>0</v>
      </c>
      <c r="AZ264" s="153"/>
      <c r="BA264" s="109"/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8" t="str">
        <f t="shared" ref="BT264:BT327" si="31">IF(BN264="","",SUBSTITUTE(BM264," ","")&amp;SUBSTITUTE(BN264," ",""))</f>
        <v/>
      </c>
    </row>
    <row r="265" spans="1:72" hidden="1">
      <c r="A265" s="47" t="str">
        <f t="shared" si="27"/>
        <v>ROBSON (TP-729)46064</v>
      </c>
      <c r="B265" s="102">
        <v>46064</v>
      </c>
      <c r="C265" s="135">
        <f>IF(BS_CONTROLE[[#This Row],[DATA]]="","",WEEKNUM(BS_CONTROLE[[#This Row],[DATA]]))</f>
        <v>7</v>
      </c>
      <c r="D265" s="104" t="s">
        <v>934</v>
      </c>
      <c r="E265" s="159">
        <v>81</v>
      </c>
      <c r="F265" s="126" t="s">
        <v>779</v>
      </c>
      <c r="G265" s="142" t="str">
        <f>IF(D265="","*",VLOOKUP(F265,BS_ATIVIDADE[],3,FALSE))</f>
        <v>DORMENTE - SUBSTITUIÇÂO</v>
      </c>
      <c r="H265" s="105" t="s">
        <v>593</v>
      </c>
      <c r="I265" s="105" t="s">
        <v>593</v>
      </c>
      <c r="J265" s="105">
        <v>56</v>
      </c>
      <c r="K265" s="105">
        <v>190.3</v>
      </c>
      <c r="L265" s="105" t="s">
        <v>593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2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1395</v>
      </c>
      <c r="W265" s="151" t="s">
        <v>1126</v>
      </c>
      <c r="X265" s="104" t="s">
        <v>421</v>
      </c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/>
      <c r="AS265" s="108"/>
      <c r="AT265" s="108"/>
      <c r="AU265" s="136"/>
      <c r="AV265" s="136"/>
      <c r="AW265" s="14"/>
      <c r="AX265" s="14"/>
      <c r="AY265" s="164">
        <f t="shared" si="26"/>
        <v>0</v>
      </c>
      <c r="AZ265" s="153"/>
      <c r="BA265" s="109"/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8" t="str">
        <f t="shared" si="31"/>
        <v/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2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 hidden="1">
      <c r="A267" s="47" t="str">
        <f t="shared" si="27"/>
        <v>E1746064</v>
      </c>
      <c r="B267" s="102">
        <v>46064</v>
      </c>
      <c r="C267" s="135">
        <f>IF(BS_CONTROLE[[#This Row],[DATA]]="","",WEEKNUM(BS_CONTROLE[[#This Row],[DATA]]))</f>
        <v>7</v>
      </c>
      <c r="D267" s="104" t="s">
        <v>737</v>
      </c>
      <c r="E267" s="159">
        <v>4</v>
      </c>
      <c r="F267" s="126" t="s">
        <v>595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1084</v>
      </c>
      <c r="W267" s="151" t="s">
        <v>1085</v>
      </c>
      <c r="X267" s="104" t="s">
        <v>421</v>
      </c>
      <c r="Y267" s="129"/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/>
      <c r="AS267" s="108"/>
      <c r="AT267" s="108"/>
      <c r="AU267" s="136"/>
      <c r="AV267" s="136"/>
      <c r="AW267" s="14"/>
      <c r="AX267" s="14"/>
      <c r="AY267" s="164">
        <f t="shared" si="26"/>
        <v>0</v>
      </c>
      <c r="AZ267" s="153"/>
      <c r="BA267" s="109"/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8" t="str">
        <f t="shared" si="31"/>
        <v/>
      </c>
    </row>
    <row r="268" spans="1:72" hidden="1">
      <c r="A268" s="47" t="str">
        <f t="shared" si="27"/>
        <v>EDSON (TP-719)46064</v>
      </c>
      <c r="B268" s="102">
        <v>46064</v>
      </c>
      <c r="C268" s="135">
        <f>IF(BS_CONTROLE[[#This Row],[DATA]]="","",WEEKNUM(BS_CONTROLE[[#This Row],[DATA]]))</f>
        <v>7</v>
      </c>
      <c r="D268" s="104" t="s">
        <v>875</v>
      </c>
      <c r="E268" s="159"/>
      <c r="F268" s="126" t="s">
        <v>782</v>
      </c>
      <c r="G268" s="142" t="str">
        <f>IF(D268="","*",VLOOKUP(F268,BS_ATIVIDADE[],3,FALSE))</f>
        <v>TRILHO - SUBSTITUIÇÂO</v>
      </c>
      <c r="H268" s="105" t="s">
        <v>593</v>
      </c>
      <c r="I268" s="105" t="s">
        <v>593</v>
      </c>
      <c r="J268" s="105">
        <v>55</v>
      </c>
      <c r="K268" s="105">
        <v>102</v>
      </c>
      <c r="L268" s="105" t="s">
        <v>593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6.25E-2</v>
      </c>
      <c r="Q268" s="172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1220</v>
      </c>
      <c r="W268" s="151" t="s">
        <v>1336</v>
      </c>
      <c r="X268" s="104" t="s">
        <v>421</v>
      </c>
      <c r="Y268" s="129"/>
      <c r="Z268" s="104"/>
      <c r="AA268" s="105" t="s">
        <v>593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/>
      <c r="AS268" s="108"/>
      <c r="AT268" s="108"/>
      <c r="AU268" s="136"/>
      <c r="AV268" s="136"/>
      <c r="AW268" s="14"/>
      <c r="AX268" s="14"/>
      <c r="AY268" s="164">
        <f t="shared" si="26"/>
        <v>0</v>
      </c>
      <c r="AZ268" s="153"/>
      <c r="BA268" s="109"/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 t="shared" si="28"/>
        <v>Produção e Intervalo</v>
      </c>
      <c r="BR268" s="19">
        <f t="shared" si="29"/>
        <v>0</v>
      </c>
      <c r="BS268" s="19">
        <f t="shared" si="30"/>
        <v>0</v>
      </c>
      <c r="BT268" s="8" t="str">
        <f t="shared" si="31"/>
        <v/>
      </c>
    </row>
    <row r="269" spans="1:72" hidden="1">
      <c r="A269" s="47" t="str">
        <f t="shared" si="27"/>
        <v>CLEBISON (TP-728)46064</v>
      </c>
      <c r="B269" s="102">
        <v>46064</v>
      </c>
      <c r="C269" s="135">
        <f>IF(BS_CONTROLE[[#This Row],[DATA]]="","",WEEKNUM(BS_CONTROLE[[#This Row],[DATA]]))</f>
        <v>7</v>
      </c>
      <c r="D269" s="104" t="s">
        <v>864</v>
      </c>
      <c r="E269" s="159">
        <v>203</v>
      </c>
      <c r="F269" s="126" t="s">
        <v>775</v>
      </c>
      <c r="G269" s="142" t="str">
        <f>IF(D269="","*",VLOOKUP(F269,BS_ATIVIDADE[],3,FALSE))</f>
        <v>SOLDA</v>
      </c>
      <c r="H269" s="106" t="s">
        <v>593</v>
      </c>
      <c r="I269" s="106" t="s">
        <v>593</v>
      </c>
      <c r="J269" s="105">
        <v>55</v>
      </c>
      <c r="K269" s="105">
        <v>104</v>
      </c>
      <c r="L269" s="105" t="s">
        <v>593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6.25E-2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1220</v>
      </c>
      <c r="W269" s="151" t="s">
        <v>1055</v>
      </c>
      <c r="X269" s="104" t="s">
        <v>421</v>
      </c>
      <c r="Y269" s="129"/>
      <c r="Z269" s="104"/>
      <c r="AA269" s="105" t="s">
        <v>593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/>
      <c r="AS269" s="108"/>
      <c r="AT269" s="108"/>
      <c r="AU269" s="136"/>
      <c r="AV269" s="136"/>
      <c r="AW269" s="14"/>
      <c r="AX269" s="14"/>
      <c r="AY269" s="164">
        <f t="shared" si="26"/>
        <v>0</v>
      </c>
      <c r="AZ269" s="153"/>
      <c r="BA269" s="109"/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8" t="str">
        <f t="shared" si="31"/>
        <v/>
      </c>
    </row>
    <row r="270" spans="1:72" hidden="1">
      <c r="A270" s="47" t="str">
        <f t="shared" si="27"/>
        <v>ISMAEL(TP-726)46064</v>
      </c>
      <c r="B270" s="102">
        <v>46064</v>
      </c>
      <c r="C270" s="135">
        <f>IF(BS_CONTROLE[[#This Row],[DATA]]="","",WEEKNUM(BS_CONTROLE[[#This Row],[DATA]]))</f>
        <v>7</v>
      </c>
      <c r="D270" s="104" t="s">
        <v>892</v>
      </c>
      <c r="E270" s="159">
        <v>204</v>
      </c>
      <c r="F270" s="126" t="s">
        <v>775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593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6.25E-2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1220</v>
      </c>
      <c r="W270" s="151" t="s">
        <v>1055</v>
      </c>
      <c r="X270" s="104" t="s">
        <v>421</v>
      </c>
      <c r="Y270" s="129"/>
      <c r="Z270" s="104"/>
      <c r="AA270" s="105" t="s">
        <v>593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/>
      <c r="AS270" s="108"/>
      <c r="AT270" s="108"/>
      <c r="AU270" s="136"/>
      <c r="AV270" s="136"/>
      <c r="AW270" s="14"/>
      <c r="AX270" s="14"/>
      <c r="AY270" s="164">
        <f t="shared" si="26"/>
        <v>0</v>
      </c>
      <c r="AZ270" s="153"/>
      <c r="BA270" s="109"/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8" t="str">
        <f t="shared" si="31"/>
        <v/>
      </c>
    </row>
    <row r="271" spans="1:72" hidden="1">
      <c r="A271" s="47" t="str">
        <f t="shared" si="27"/>
        <v>V8946064</v>
      </c>
      <c r="B271" s="102">
        <v>46064</v>
      </c>
      <c r="C271" s="135">
        <f>IF(BS_CONTROLE[[#This Row],[DATA]]="","",WEEKNUM(BS_CONTROLE[[#This Row],[DATA]]))</f>
        <v>7</v>
      </c>
      <c r="D271" s="104" t="s">
        <v>803</v>
      </c>
      <c r="E271" s="159"/>
      <c r="F271" s="126" t="s">
        <v>698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593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2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1061</v>
      </c>
      <c r="W271" s="151" t="s">
        <v>1050</v>
      </c>
      <c r="X271" s="104" t="s">
        <v>421</v>
      </c>
      <c r="Y271" s="129"/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593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/>
      <c r="AS271" s="108"/>
      <c r="AT271" s="108"/>
      <c r="AU271" s="136"/>
      <c r="AV271" s="136"/>
      <c r="AW271" s="14"/>
      <c r="AX271" s="14"/>
      <c r="AY271" s="164">
        <f t="shared" si="26"/>
        <v>0</v>
      </c>
      <c r="AZ271" s="153"/>
      <c r="BA271" s="109"/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 t="shared" si="28"/>
        <v>Produção e Intervalo</v>
      </c>
      <c r="BR271" s="19">
        <f t="shared" si="29"/>
        <v>0</v>
      </c>
      <c r="BS271" s="19">
        <f t="shared" si="30"/>
        <v>0</v>
      </c>
      <c r="BT271" s="8" t="str">
        <f t="shared" si="31"/>
        <v/>
      </c>
    </row>
    <row r="272" spans="1:72" hidden="1">
      <c r="A272" s="47" t="str">
        <f t="shared" si="27"/>
        <v>W6046064</v>
      </c>
      <c r="B272" s="102">
        <v>46064</v>
      </c>
      <c r="C272" s="135">
        <f>IF(BS_CONTROLE[[#This Row],[DATA]]="","",WEEKNUM(BS_CONTROLE[[#This Row],[DATA]]))</f>
        <v>7</v>
      </c>
      <c r="D272" s="104" t="s">
        <v>826</v>
      </c>
      <c r="E272" s="159">
        <v>230</v>
      </c>
      <c r="F272" s="126" t="s">
        <v>756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1220</v>
      </c>
      <c r="W272" s="151" t="s">
        <v>1378</v>
      </c>
      <c r="X272" s="104" t="s">
        <v>421</v>
      </c>
      <c r="Y272" s="129"/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593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/>
      <c r="AS272" s="108"/>
      <c r="AT272" s="108"/>
      <c r="AU272" s="136"/>
      <c r="AV272" s="136"/>
      <c r="AW272" s="14"/>
      <c r="AX272" s="14"/>
      <c r="AY272" s="164">
        <f t="shared" si="26"/>
        <v>0</v>
      </c>
      <c r="AZ272" s="153"/>
      <c r="BA272" s="109"/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8" t="str">
        <f t="shared" si="31"/>
        <v/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 hidden="1">
      <c r="A274" s="47" t="str">
        <f t="shared" si="27"/>
        <v>CAIQUE (TMA-677)46064</v>
      </c>
      <c r="B274" s="102">
        <v>46064</v>
      </c>
      <c r="C274" s="135">
        <f>IF(BS_CONTROLE[[#This Row],[DATA]]="","",WEEKNUM(BS_CONTROLE[[#This Row],[DATA]]))</f>
        <v>7</v>
      </c>
      <c r="D274" s="104" t="s">
        <v>859</v>
      </c>
      <c r="E274" s="159">
        <v>268</v>
      </c>
      <c r="F274" s="126" t="s">
        <v>726</v>
      </c>
      <c r="G274" s="142" t="str">
        <f>IF(D274="","*",VLOOKUP(F274,BS_ATIVIDADE[],3,FALSE))</f>
        <v>MODERNIZAÇÃO</v>
      </c>
      <c r="H274" s="106" t="s">
        <v>593</v>
      </c>
      <c r="I274" s="106" t="s">
        <v>593</v>
      </c>
      <c r="J274" s="105">
        <v>48</v>
      </c>
      <c r="K274" s="105">
        <v>123.465</v>
      </c>
      <c r="L274" s="105" t="s">
        <v>593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7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6">
        <v>0.35416666666666669</v>
      </c>
      <c r="P274" s="106">
        <v>6.9444444444444448E-2</v>
      </c>
      <c r="Q274" s="105">
        <v>1</v>
      </c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5" t="s">
        <v>1100</v>
      </c>
      <c r="W274" s="151" t="s">
        <v>1055</v>
      </c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ZWI-ZEM</v>
      </c>
      <c r="AN274" s="105">
        <f>IF(BS_CONTROLE[[#This Row],[SB]]=0, "-", BS_CONTROLE[[#This Row],[SB]])</f>
        <v>1241231</v>
      </c>
      <c r="AO274" s="105">
        <f>IF(BS_CONTROLE[[#This Row],[SUB]]=0, "-", BS_CONTROLE[[#This Row],[SUB]])</f>
        <v>48</v>
      </c>
      <c r="AP274" s="105">
        <f>BS_CONTROLE[[#This Row],[KM - Inicio]]</f>
        <v>123.465</v>
      </c>
      <c r="AQ274" s="105">
        <f>BS_CONTROLE[[#This Row],[KM - Inicio]]</f>
        <v>123.465</v>
      </c>
      <c r="AR274" s="108"/>
      <c r="AS274" s="108"/>
      <c r="AT274" s="108"/>
      <c r="AU274" s="136"/>
      <c r="AV274" s="136"/>
      <c r="AW274" s="14"/>
      <c r="AX274" s="14"/>
      <c r="AY274" s="164">
        <f t="shared" si="26"/>
        <v>0</v>
      </c>
      <c r="AZ274" s="153"/>
      <c r="BA274" s="109"/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8" t="str">
        <f t="shared" si="31"/>
        <v/>
      </c>
    </row>
    <row r="275" spans="1:72" hidden="1">
      <c r="A275" s="47" t="str">
        <f t="shared" si="27"/>
        <v>ADENISON (TP-810)46064</v>
      </c>
      <c r="B275" s="102">
        <v>46064</v>
      </c>
      <c r="C275" s="135">
        <f>IF(BS_CONTROLE[[#This Row],[DATA]]="","",WEEKNUM(BS_CONTROLE[[#This Row],[DATA]]))</f>
        <v>7</v>
      </c>
      <c r="D275" s="104" t="s">
        <v>847</v>
      </c>
      <c r="E275" s="159">
        <v>269</v>
      </c>
      <c r="F275" s="126" t="s">
        <v>726</v>
      </c>
      <c r="G275" s="142" t="str">
        <f>IF(D275="","*",VLOOKUP(F275,BS_ATIVIDADE[],3,FALSE))</f>
        <v>MODERNIZAÇÃO</v>
      </c>
      <c r="H275" s="106" t="s">
        <v>593</v>
      </c>
      <c r="I275" s="106" t="s">
        <v>593</v>
      </c>
      <c r="J275" s="105">
        <v>48</v>
      </c>
      <c r="K275" s="105">
        <v>123.929</v>
      </c>
      <c r="L275" s="105" t="s">
        <v>593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7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6">
        <v>0.35416666666666669</v>
      </c>
      <c r="P275" s="106">
        <v>6.9444444444444448E-2</v>
      </c>
      <c r="Q275" s="105">
        <v>1</v>
      </c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5" t="s">
        <v>1100</v>
      </c>
      <c r="W275" s="151" t="s">
        <v>1055</v>
      </c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ZWI-ZEM</v>
      </c>
      <c r="AN275" s="105">
        <f>IF(BS_CONTROLE[[#This Row],[SB]]=0, "-", BS_CONTROLE[[#This Row],[SB]])</f>
        <v>1241231</v>
      </c>
      <c r="AO275" s="105">
        <f>IF(BS_CONTROLE[[#This Row],[SUB]]=0, "-", BS_CONTROLE[[#This Row],[SUB]])</f>
        <v>48</v>
      </c>
      <c r="AP275" s="105">
        <f>BS_CONTROLE[[#This Row],[KM - Inicio]]</f>
        <v>123.929</v>
      </c>
      <c r="AQ275" s="105">
        <f>BS_CONTROLE[[#This Row],[KM - Inicio]]</f>
        <v>123.929</v>
      </c>
      <c r="AR275" s="108"/>
      <c r="AS275" s="108"/>
      <c r="AT275" s="108"/>
      <c r="AU275" s="136"/>
      <c r="AV275" s="136"/>
      <c r="AW275" s="14"/>
      <c r="AX275" s="14"/>
      <c r="AY275" s="164">
        <f t="shared" si="26"/>
        <v>0</v>
      </c>
      <c r="AZ275" s="153"/>
      <c r="BA275" s="109"/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 t="shared" si="28"/>
        <v>Produção e Intervalo</v>
      </c>
      <c r="BR275" s="19">
        <f t="shared" si="29"/>
        <v>0</v>
      </c>
      <c r="BS275" s="19">
        <f t="shared" si="30"/>
        <v>0</v>
      </c>
      <c r="BT275" s="8" t="str">
        <f t="shared" si="31"/>
        <v/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>
        <v>1</v>
      </c>
      <c r="AB276" s="103" t="s">
        <v>412</v>
      </c>
      <c r="AC276" s="152"/>
      <c r="AD276" s="107">
        <v>0.3125</v>
      </c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 hidden="1">
      <c r="A277" s="47" t="str">
        <f t="shared" si="27"/>
        <v>W9546064</v>
      </c>
      <c r="B277" s="102">
        <v>46064</v>
      </c>
      <c r="C277" s="135">
        <f>IF(BS_CONTROLE[[#This Row],[DATA]]="","",WEEKNUM(BS_CONTROLE[[#This Row],[DATA]]))</f>
        <v>7</v>
      </c>
      <c r="D277" s="104" t="s">
        <v>839</v>
      </c>
      <c r="E277" s="159">
        <v>210</v>
      </c>
      <c r="F277" s="126" t="s">
        <v>607</v>
      </c>
      <c r="G277" s="142" t="str">
        <f>IF(D277="","*",VLOOKUP(F277,BS_ATIVIDADE[],3,FALSE))</f>
        <v>OUTROS</v>
      </c>
      <c r="H277" s="106" t="s">
        <v>1352</v>
      </c>
      <c r="I277" s="106" t="s">
        <v>335</v>
      </c>
      <c r="J277" s="105">
        <v>54</v>
      </c>
      <c r="K277" s="105">
        <v>67</v>
      </c>
      <c r="L277" s="105" t="s">
        <v>593</v>
      </c>
      <c r="M277" s="127" t="s">
        <v>1353</v>
      </c>
      <c r="N277" s="127" t="s">
        <v>1354</v>
      </c>
      <c r="O277" s="106">
        <v>0.33333333333333331</v>
      </c>
      <c r="P277" s="106">
        <v>4.1666666666666664E-2</v>
      </c>
      <c r="Q277" s="105">
        <v>1</v>
      </c>
      <c r="R277" s="10" t="str">
        <f>IFERROR(_xlfn.XLOOKUP(F277, BS_ATIVIDADE[ATIVIDADE],BS_ATIVIDADE[UNIDADE] ), "*")</f>
        <v>BINÁRIO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5" t="s">
        <v>1143</v>
      </c>
      <c r="W277" s="151" t="s">
        <v>1047</v>
      </c>
      <c r="X277" s="104" t="s">
        <v>421</v>
      </c>
      <c r="Y277" s="129"/>
      <c r="Z277" s="104"/>
      <c r="AA277" s="105">
        <v>1</v>
      </c>
      <c r="AB277" s="103" t="s">
        <v>412</v>
      </c>
      <c r="AC277" s="152"/>
      <c r="AD277" s="107">
        <v>0.29166666666666669</v>
      </c>
      <c r="AE277" s="105">
        <v>6293</v>
      </c>
      <c r="AF277" s="105"/>
      <c r="AG277" s="105"/>
      <c r="AH277" s="15"/>
      <c r="AI277" s="126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5" t="str">
        <f>IF(BS_CONTROLE[[#This Row],[Entre - Estações]]=0, "-", BS_CONTROLE[[#This Row],[Entre - Estações]])</f>
        <v>ZEV-ZTP</v>
      </c>
      <c r="AN277" s="105" t="str">
        <f>IF(BS_CONTROLE[[#This Row],[SB]]=0, "-", BS_CONTROLE[[#This Row],[SB]])</f>
        <v>ZEVZPT</v>
      </c>
      <c r="AO277" s="105">
        <f>IF(BS_CONTROLE[[#This Row],[SUB]]=0, "-", BS_CONTROLE[[#This Row],[SUB]])</f>
        <v>54</v>
      </c>
      <c r="AP277" s="105">
        <f>BS_CONTROLE[[#This Row],[KM - Inicio]]</f>
        <v>67</v>
      </c>
      <c r="AQ277" s="105">
        <f>BS_CONTROLE[[#This Row],[KM - Inicio]]</f>
        <v>67</v>
      </c>
      <c r="AR277" s="108"/>
      <c r="AS277" s="108"/>
      <c r="AT277" s="108"/>
      <c r="AU277" s="136"/>
      <c r="AV277" s="136"/>
      <c r="AW277" s="14"/>
      <c r="AX277" s="14"/>
      <c r="AY277" s="164">
        <f t="shared" si="26"/>
        <v>0</v>
      </c>
      <c r="AZ277" s="153"/>
      <c r="BA277" s="109"/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 t="shared" si="28"/>
        <v>Produção e Intervalo</v>
      </c>
      <c r="BR277" s="19">
        <f t="shared" si="29"/>
        <v>0</v>
      </c>
      <c r="BS277" s="19">
        <f t="shared" si="30"/>
        <v>0</v>
      </c>
      <c r="BT277" s="8" t="str">
        <f t="shared" si="31"/>
        <v/>
      </c>
    </row>
    <row r="278" spans="1:72" hidden="1">
      <c r="A278" s="47" t="str">
        <f t="shared" si="27"/>
        <v>A8446064</v>
      </c>
      <c r="B278" s="102">
        <v>46064</v>
      </c>
      <c r="C278" s="135">
        <f>IF(BS_CONTROLE[[#This Row],[DATA]]="","",WEEKNUM(BS_CONTROLE[[#This Row],[DATA]]))</f>
        <v>7</v>
      </c>
      <c r="D278" s="104" t="s">
        <v>723</v>
      </c>
      <c r="E278" s="159">
        <v>277</v>
      </c>
      <c r="F278" s="126" t="s">
        <v>614</v>
      </c>
      <c r="G278" s="142" t="str">
        <f>IF(D278="","*",VLOOKUP(F278,BS_ATIVIDADE[],3,FALSE))</f>
        <v>DETECÇÃO</v>
      </c>
      <c r="H278" s="106" t="s">
        <v>1150</v>
      </c>
      <c r="I278" s="106" t="s">
        <v>1396</v>
      </c>
      <c r="J278" s="105">
        <v>92</v>
      </c>
      <c r="K278" s="105">
        <v>66</v>
      </c>
      <c r="L278" s="105" t="s">
        <v>593</v>
      </c>
      <c r="M278" s="127" t="s">
        <v>11</v>
      </c>
      <c r="N278" s="127" t="s">
        <v>1354</v>
      </c>
      <c r="O278" s="106">
        <v>0.3125</v>
      </c>
      <c r="P278" s="106">
        <v>4.1666666666666664E-2</v>
      </c>
      <c r="Q278" s="105">
        <v>52</v>
      </c>
      <c r="R278" s="10" t="str">
        <f>IFERROR(_xlfn.XLOOKUP(F278, BS_ATIVIDADE[ATIVIDADE],BS_ATIVIDADE[UNIDADE] ), "*")</f>
        <v>KM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5" t="s">
        <v>1346</v>
      </c>
      <c r="W278" s="151" t="s">
        <v>1347</v>
      </c>
      <c r="X278" s="104" t="s">
        <v>416</v>
      </c>
      <c r="Y278" s="129"/>
      <c r="Z278" s="104"/>
      <c r="AA278" s="105" t="s">
        <v>593</v>
      </c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5" t="str">
        <f>IF(BS_CONTROLE[[#This Row],[Entre - Estações]]=0, "-", BS_CONTROLE[[#This Row],[Entre - Estações]])</f>
        <v>ZEV-ZPT</v>
      </c>
      <c r="AN278" s="105" t="str">
        <f>IF(BS_CONTROLE[[#This Row],[SB]]=0, "-", BS_CONTROLE[[#This Row],[SB]])</f>
        <v>ZEVZPT</v>
      </c>
      <c r="AO278" s="105">
        <f>IF(BS_CONTROLE[[#This Row],[SUB]]=0, "-", BS_CONTROLE[[#This Row],[SUB]])</f>
        <v>92</v>
      </c>
      <c r="AP278" s="105">
        <f>BS_CONTROLE[[#This Row],[KM - Inicio]]</f>
        <v>66</v>
      </c>
      <c r="AQ278" s="105">
        <f>BS_CONTROLE[[#This Row],[KM - Inicio]]</f>
        <v>66</v>
      </c>
      <c r="AR278" s="108"/>
      <c r="AS278" s="108"/>
      <c r="AT278" s="108"/>
      <c r="AU278" s="136"/>
      <c r="AV278" s="136"/>
      <c r="AW278" s="14"/>
      <c r="AX278" s="14"/>
      <c r="AY278" s="164">
        <f t="shared" si="26"/>
        <v>0</v>
      </c>
      <c r="AZ278" s="153"/>
      <c r="BA278" s="109"/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 t="shared" si="28"/>
        <v>Produção e Intervalo</v>
      </c>
      <c r="BR278" s="19">
        <f t="shared" si="29"/>
        <v>0</v>
      </c>
      <c r="BS278" s="19">
        <f t="shared" si="30"/>
        <v>0</v>
      </c>
      <c r="BT278" s="8" t="str">
        <f t="shared" si="31"/>
        <v/>
      </c>
    </row>
    <row r="279" spans="1:72" hidden="1">
      <c r="A279" s="47" t="str">
        <f t="shared" si="27"/>
        <v>DIEGO (TF-42)46064</v>
      </c>
      <c r="B279" s="102">
        <v>46064</v>
      </c>
      <c r="C279" s="135">
        <f>IF(BS_CONTROLE[[#This Row],[DATA]]="","",WEEKNUM(BS_CONTROLE[[#This Row],[DATA]]))</f>
        <v>7</v>
      </c>
      <c r="D279" s="104" t="s">
        <v>870</v>
      </c>
      <c r="E279" s="159">
        <v>93</v>
      </c>
      <c r="F279" s="126" t="s">
        <v>671</v>
      </c>
      <c r="G279" s="142" t="str">
        <f>IF(D279="","*",VLOOKUP(F279,BS_ATIVIDADE[],3,FALSE))</f>
        <v>LIMPEZA LASTRO</v>
      </c>
      <c r="H279" s="106" t="s">
        <v>593</v>
      </c>
      <c r="I279" s="106" t="s">
        <v>593</v>
      </c>
      <c r="J279" s="105">
        <v>53</v>
      </c>
      <c r="K279" s="105">
        <v>109.05</v>
      </c>
      <c r="L279" s="105" t="s">
        <v>593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6">
        <v>0.41666666666666669</v>
      </c>
      <c r="P279" s="106">
        <v>8.3333333333333329E-2</v>
      </c>
      <c r="Q279" s="105">
        <v>30</v>
      </c>
      <c r="R279" s="10" t="str">
        <f>IFERROR(_xlfn.XLOOKUP(F279, BS_ATIVIDADE[ATIVIDADE],BS_ATIVIDADE[UNIDADE] ), "*")</f>
        <v>M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5" t="s">
        <v>1104</v>
      </c>
      <c r="W279" s="151" t="s">
        <v>1191</v>
      </c>
      <c r="X279" s="104" t="s">
        <v>421</v>
      </c>
      <c r="Y279" s="129"/>
      <c r="Z279" s="104"/>
      <c r="AA279" s="105" t="s">
        <v>593</v>
      </c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5" t="str">
        <f>IF(BS_CONTROLE[[#This Row],[Entre - Estações]]=0, "-", BS_CONTROLE[[#This Row],[Entre - Estações]])</f>
        <v>PAT-ZGM</v>
      </c>
      <c r="AN279" s="105" t="str">
        <f>IF(BS_CONTROLE[[#This Row],[SB]]=0, "-", BS_CONTROLE[[#This Row],[SB]])</f>
        <v>PAT1102</v>
      </c>
      <c r="AO279" s="105">
        <f>IF(BS_CONTROLE[[#This Row],[SUB]]=0, "-", BS_CONTROLE[[#This Row],[SUB]])</f>
        <v>53</v>
      </c>
      <c r="AP279" s="105">
        <f>BS_CONTROLE[[#This Row],[KM - Inicio]]</f>
        <v>109.05</v>
      </c>
      <c r="AQ279" s="105">
        <f>BS_CONTROLE[[#This Row],[KM - Inicio]]</f>
        <v>109.05</v>
      </c>
      <c r="AR279" s="108"/>
      <c r="AS279" s="108"/>
      <c r="AT279" s="108"/>
      <c r="AU279" s="136"/>
      <c r="AV279" s="136"/>
      <c r="AW279" s="14"/>
      <c r="AX279" s="14"/>
      <c r="AY279" s="164">
        <f t="shared" si="26"/>
        <v>0</v>
      </c>
      <c r="AZ279" s="153"/>
      <c r="BA279" s="109"/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 t="shared" si="28"/>
        <v>Produção e Intervalo</v>
      </c>
      <c r="BR279" s="19">
        <f t="shared" si="29"/>
        <v>0</v>
      </c>
      <c r="BS279" s="19">
        <f t="shared" si="30"/>
        <v>0</v>
      </c>
      <c r="BT279" s="8" t="str">
        <f t="shared" si="31"/>
        <v/>
      </c>
    </row>
    <row r="280" spans="1:72" hidden="1">
      <c r="A280" s="47" t="str">
        <f t="shared" si="27"/>
        <v>EXPANSÃO TURMA 146064</v>
      </c>
      <c r="B280" s="102">
        <v>46064</v>
      </c>
      <c r="C280" s="135">
        <f>IF(BS_CONTROLE[[#This Row],[DATA]]="","",WEEKNUM(BS_CONTROLE[[#This Row],[DATA]]))</f>
        <v>7</v>
      </c>
      <c r="D280" s="104" t="s">
        <v>594</v>
      </c>
      <c r="E280" s="159">
        <v>279</v>
      </c>
      <c r="F280" s="126" t="s">
        <v>638</v>
      </c>
      <c r="G280" s="142" t="str">
        <f>IF(D280="","*",VLOOKUP(F280,BS_ATIVIDADE[],3,FALSE))</f>
        <v>EXPANSÃO</v>
      </c>
      <c r="H280" s="106" t="s">
        <v>593</v>
      </c>
      <c r="I280" s="106" t="s">
        <v>593</v>
      </c>
      <c r="J280" s="105">
        <v>53</v>
      </c>
      <c r="K280" s="105">
        <v>123.35</v>
      </c>
      <c r="L280" s="105" t="s">
        <v>593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6">
        <v>0.33333333333333331</v>
      </c>
      <c r="P280" s="106">
        <v>8.3333333333333329E-2</v>
      </c>
      <c r="Q280" s="105">
        <v>1</v>
      </c>
      <c r="R280" s="10" t="str">
        <f>IFERROR(_xlfn.XLOOKUP(F280, BS_ATIVIDADE[ATIVIDADE],BS_ATIVIDADE[UNIDADE] ), "*")</f>
        <v>BINÁRIO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5" t="s">
        <v>1113</v>
      </c>
      <c r="W280" s="151" t="s">
        <v>1397</v>
      </c>
      <c r="X280" s="104" t="s">
        <v>421</v>
      </c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5" t="str">
        <f>IF(BS_CONTROLE[[#This Row],[Entre - Estações]]=0, "-", BS_CONTROLE[[#This Row],[Entre - Estações]])</f>
        <v>ZZV-ZPG</v>
      </c>
      <c r="AN280" s="105" t="str">
        <f>IF(BS_CONTROLE[[#This Row],[SB]]=0, "-", BS_CONTROLE[[#This Row],[SB]])</f>
        <v>ZPGZZV</v>
      </c>
      <c r="AO280" s="105">
        <f>IF(BS_CONTROLE[[#This Row],[SUB]]=0, "-", BS_CONTROLE[[#This Row],[SUB]])</f>
        <v>53</v>
      </c>
      <c r="AP280" s="105">
        <f>BS_CONTROLE[[#This Row],[KM - Inicio]]</f>
        <v>123.35</v>
      </c>
      <c r="AQ280" s="105">
        <f>BS_CONTROLE[[#This Row],[KM - Inicio]]</f>
        <v>123.35</v>
      </c>
      <c r="AR280" s="108"/>
      <c r="AS280" s="108"/>
      <c r="AT280" s="108"/>
      <c r="AU280" s="136"/>
      <c r="AV280" s="136"/>
      <c r="AW280" s="14"/>
      <c r="AX280" s="14"/>
      <c r="AY280" s="164">
        <f t="shared" si="26"/>
        <v>0</v>
      </c>
      <c r="AZ280" s="153"/>
      <c r="BA280" s="109"/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8" t="str">
        <f t="shared" si="31"/>
        <v/>
      </c>
    </row>
    <row r="281" spans="1:72" hidden="1">
      <c r="A281" s="47" t="str">
        <f t="shared" si="27"/>
        <v>EXPANSÃO TURMA 146064</v>
      </c>
      <c r="B281" s="102">
        <v>46064</v>
      </c>
      <c r="C281" s="135">
        <f>IF(BS_CONTROLE[[#This Row],[DATA]]="","",WEEKNUM(BS_CONTROLE[[#This Row],[DATA]]))</f>
        <v>7</v>
      </c>
      <c r="D281" s="104" t="s">
        <v>594</v>
      </c>
      <c r="E281" s="159">
        <v>280</v>
      </c>
      <c r="F281" s="126" t="s">
        <v>654</v>
      </c>
      <c r="G281" s="142" t="str">
        <f>IF(D281="","*",VLOOKUP(F281,BS_ATIVIDADE[],3,FALSE))</f>
        <v>EXPANSÃO</v>
      </c>
      <c r="H281" s="106" t="s">
        <v>593</v>
      </c>
      <c r="I281" s="106" t="s">
        <v>593</v>
      </c>
      <c r="J281" s="105">
        <v>53</v>
      </c>
      <c r="K281" s="105">
        <v>123.76</v>
      </c>
      <c r="L281" s="105" t="s">
        <v>593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7" t="s">
        <v>142</v>
      </c>
      <c r="O281" s="106">
        <v>0.33333333333333331</v>
      </c>
      <c r="P281" s="106">
        <v>8.3333333333333329E-2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5" t="s">
        <v>1113</v>
      </c>
      <c r="W281" s="151" t="s">
        <v>1055</v>
      </c>
      <c r="X281" s="104" t="s">
        <v>421</v>
      </c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5" t="str">
        <f>IF(BS_CONTROLE[[#This Row],[Entre - Estações]]=0, "-", BS_CONTROLE[[#This Row],[Entre - Estações]])</f>
        <v>ZZV-ZPG</v>
      </c>
      <c r="AN281" s="105" t="str">
        <f>IF(BS_CONTROLE[[#This Row],[SB]]=0, "-", BS_CONTROLE[[#This Row],[SB]])</f>
        <v>ZPGRUM2</v>
      </c>
      <c r="AO281" s="105">
        <f>IF(BS_CONTROLE[[#This Row],[SUB]]=0, "-", BS_CONTROLE[[#This Row],[SUB]])</f>
        <v>53</v>
      </c>
      <c r="AP281" s="105">
        <f>BS_CONTROLE[[#This Row],[KM - Inicio]]</f>
        <v>123.76</v>
      </c>
      <c r="AQ281" s="105">
        <f>BS_CONTROLE[[#This Row],[KM - Inicio]]</f>
        <v>123.76</v>
      </c>
      <c r="AR281" s="108"/>
      <c r="AS281" s="108"/>
      <c r="AT281" s="108"/>
      <c r="AU281" s="136"/>
      <c r="AV281" s="136"/>
      <c r="AW281" s="14"/>
      <c r="AX281" s="14"/>
      <c r="AY281" s="164">
        <f t="shared" si="26"/>
        <v>0</v>
      </c>
      <c r="AZ281" s="153"/>
      <c r="BA281" s="109"/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 t="shared" si="28"/>
        <v>Produção e Intervalo</v>
      </c>
      <c r="BR281" s="19">
        <f t="shared" si="29"/>
        <v>0</v>
      </c>
      <c r="BS281" s="19">
        <f t="shared" si="30"/>
        <v>0</v>
      </c>
      <c r="BT281" s="8" t="str">
        <f t="shared" si="31"/>
        <v/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 hidden="1">
      <c r="A283" s="47" t="str">
        <f t="shared" si="27"/>
        <v/>
      </c>
      <c r="B283" s="102"/>
      <c r="C283" s="135" t="str">
        <f>IF(BS_CONTROLE[[#This Row],[DATA]]="","",WEEKNUM(BS_CONTROLE[[#This Row],[DATA]]))</f>
        <v/>
      </c>
      <c r="D283" s="104"/>
      <c r="E283" s="159"/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6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 hidden="1">
      <c r="A284" s="47" t="str">
        <f t="shared" si="27"/>
        <v/>
      </c>
      <c r="B284" s="102"/>
      <c r="C284" s="135" t="str">
        <f>IF(BS_CONTROLE[[#This Row],[DATA]]="","",WEEKNUM(BS_CONTROLE[[#This Row],[DATA]]))</f>
        <v/>
      </c>
      <c r="D284" s="104"/>
      <c r="E284" s="159"/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6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 hidden="1">
      <c r="A285" s="47" t="str">
        <f t="shared" si="27"/>
        <v/>
      </c>
      <c r="B285" s="102"/>
      <c r="C285" s="135" t="str">
        <f>IF(BS_CONTROLE[[#This Row],[DATA]]="","",WEEKNUM(BS_CONTROLE[[#This Row],[DATA]]))</f>
        <v/>
      </c>
      <c r="D285" s="104"/>
      <c r="E285" s="159"/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6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 hidden="1">
      <c r="A286" s="47" t="str">
        <f t="shared" si="27"/>
        <v/>
      </c>
      <c r="B286" s="102"/>
      <c r="C286" s="135" t="str">
        <f>IF(BS_CONTROLE[[#This Row],[DATA]]="","",WEEKNUM(BS_CONTROLE[[#This Row],[DATA]]))</f>
        <v/>
      </c>
      <c r="D286" s="104"/>
      <c r="E286" s="159"/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6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 hidden="1">
      <c r="A288" s="47" t="str">
        <f t="shared" si="27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6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 hidden="1">
      <c r="A289" s="47" t="str">
        <f t="shared" si="27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6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 hidden="1">
      <c r="A290" s="47" t="str">
        <f t="shared" si="27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6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 hidden="1">
      <c r="A291" s="47" t="str">
        <f t="shared" si="27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6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 hidden="1">
      <c r="A293" s="47" t="str">
        <f t="shared" si="27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6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 hidden="1">
      <c r="A294" s="47" t="str">
        <f t="shared" si="27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6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 hidden="1">
      <c r="A295" s="47" t="str">
        <f t="shared" si="27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6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 hidden="1">
      <c r="A296" s="47" t="str">
        <f t="shared" si="27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6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 hidden="1">
      <c r="A297" s="47" t="str">
        <f t="shared" si="27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6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 hidden="1">
      <c r="A298" s="47" t="str">
        <f t="shared" si="27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6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 hidden="1">
      <c r="A300" s="47" t="str">
        <f t="shared" si="27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6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 hidden="1">
      <c r="A301" s="47" t="str">
        <f t="shared" si="27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6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 hidden="1">
      <c r="A302" s="47" t="str">
        <f t="shared" si="27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6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 hidden="1">
      <c r="A303" s="47" t="str">
        <f t="shared" si="27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6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 hidden="1">
      <c r="A304" s="47" t="str">
        <f t="shared" si="27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6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 hidden="1">
      <c r="A305" s="47" t="str">
        <f t="shared" si="27"/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6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 hidden="1">
      <c r="A306" s="47" t="str">
        <f t="shared" si="27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6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 hidden="1">
      <c r="A308" s="47" t="str">
        <f t="shared" si="27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6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 hidden="1">
      <c r="A309" s="47" t="str">
        <f t="shared" si="27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6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 hidden="1">
      <c r="A310" s="47" t="str">
        <f t="shared" si="27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6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 hidden="1">
      <c r="A311" s="47" t="str">
        <f t="shared" si="27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6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 hidden="1">
      <c r="A313" s="47" t="str">
        <f t="shared" si="27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6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 hidden="1">
      <c r="A314" s="47" t="str">
        <f t="shared" si="27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6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 hidden="1">
      <c r="A315" s="47" t="str">
        <f t="shared" si="27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6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 hidden="1">
      <c r="A316" s="47" t="str">
        <f t="shared" si="27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6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 hidden="1">
      <c r="A317" s="47" t="str">
        <f t="shared" si="27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6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 hidden="1">
      <c r="A319" s="47" t="str">
        <f t="shared" si="27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6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 hidden="1">
      <c r="A320" s="47" t="str">
        <f t="shared" si="27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6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 hidden="1">
      <c r="A321" s="47" t="str">
        <f t="shared" si="27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6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 hidden="1">
      <c r="A322" s="47" t="str">
        <f t="shared" si="27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6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 hidden="1">
      <c r="A324" s="47" t="str">
        <f t="shared" si="27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6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 hidden="1">
      <c r="A325" s="47" t="str">
        <f t="shared" si="27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6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 hidden="1">
      <c r="A326" s="47" t="str">
        <f t="shared" si="27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6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 hidden="1">
      <c r="A327" s="47" t="str">
        <f t="shared" si="27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ref="AY327:AY390" si="32"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 hidden="1">
      <c r="A328" s="47" t="str">
        <f t="shared" ref="A328:A391" si="33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si="32"/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 hidden="1">
      <c r="A329" s="47" t="str">
        <f t="shared" si="33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2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 hidden="1">
      <c r="A330" s="47" t="str">
        <f t="shared" si="33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2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 hidden="1">
      <c r="A331" s="47" t="str">
        <f t="shared" si="33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2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 hidden="1">
      <c r="A332" s="47" t="str">
        <f t="shared" si="33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2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 hidden="1">
      <c r="A333" s="47" t="str">
        <f t="shared" si="33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2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 hidden="1">
      <c r="A334" s="47" t="str">
        <f t="shared" si="33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2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 hidden="1">
      <c r="A335" s="47" t="str">
        <f t="shared" si="33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2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 hidden="1">
      <c r="A336" s="47" t="str">
        <f t="shared" si="33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2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 hidden="1">
      <c r="A337" s="47" t="str">
        <f t="shared" si="33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2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 hidden="1">
      <c r="A338" s="47" t="str">
        <f t="shared" si="33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2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 hidden="1">
      <c r="A339" s="47" t="str">
        <f t="shared" si="33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2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 hidden="1">
      <c r="A340" s="47" t="str">
        <f t="shared" si="33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2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 hidden="1">
      <c r="A341" s="47" t="str">
        <f t="shared" si="33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2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 hidden="1">
      <c r="A342" s="47" t="str">
        <f t="shared" si="33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2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 hidden="1">
      <c r="A343" s="47" t="str">
        <f t="shared" si="33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2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 hidden="1">
      <c r="A344" s="47" t="str">
        <f t="shared" si="33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2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 hidden="1">
      <c r="A345" s="47" t="str">
        <f t="shared" si="33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2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 hidden="1">
      <c r="A346" s="47" t="str">
        <f t="shared" si="33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2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 hidden="1">
      <c r="A347" s="47" t="str">
        <f t="shared" si="33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2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 hidden="1">
      <c r="A348" s="47" t="str">
        <f t="shared" si="33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2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 hidden="1">
      <c r="A349" s="47" t="str">
        <f t="shared" si="33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2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 hidden="1">
      <c r="A350" s="47" t="str">
        <f t="shared" si="33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2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 hidden="1">
      <c r="A351" s="47" t="str">
        <f t="shared" si="33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2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 hidden="1">
      <c r="A352" s="47" t="str">
        <f t="shared" si="33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2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 hidden="1">
      <c r="A353" s="47" t="str">
        <f t="shared" si="33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2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 hidden="1">
      <c r="A354" s="47" t="str">
        <f t="shared" si="33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2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 hidden="1">
      <c r="A355" s="47" t="str">
        <f t="shared" si="33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2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 hidden="1">
      <c r="A356" s="47" t="str">
        <f t="shared" si="33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2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 hidden="1">
      <c r="A357" s="47" t="str">
        <f t="shared" si="33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2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 hidden="1">
      <c r="A358" s="47" t="str">
        <f t="shared" si="33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2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 hidden="1">
      <c r="A359" s="47" t="str">
        <f t="shared" si="33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2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 hidden="1">
      <c r="A360" s="47" t="str">
        <f t="shared" si="33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2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 hidden="1">
      <c r="A361" s="47" t="str">
        <f t="shared" si="33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2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 hidden="1">
      <c r="A362" s="47" t="str">
        <f t="shared" si="33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2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 hidden="1">
      <c r="A363" s="47" t="str">
        <f t="shared" si="33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2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 hidden="1">
      <c r="A364" s="47" t="str">
        <f t="shared" si="33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2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 hidden="1">
      <c r="A365" s="47" t="str">
        <f t="shared" si="33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2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 hidden="1">
      <c r="A366" s="47" t="str">
        <f t="shared" si="33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2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 hidden="1">
      <c r="A367" s="47" t="str">
        <f t="shared" si="33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2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 hidden="1">
      <c r="A368" s="47" t="str">
        <f t="shared" si="33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2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 hidden="1">
      <c r="A369" s="47" t="str">
        <f t="shared" si="33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2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 hidden="1">
      <c r="A370" s="47" t="str">
        <f t="shared" si="33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2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 hidden="1">
      <c r="A371" s="47" t="str">
        <f t="shared" si="33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2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 hidden="1">
      <c r="A372" s="47" t="str">
        <f t="shared" si="33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2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 hidden="1">
      <c r="A373" s="47" t="str">
        <f t="shared" si="33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2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 hidden="1">
      <c r="A374" s="47" t="str">
        <f t="shared" si="33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2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 hidden="1">
      <c r="A375" s="47" t="str">
        <f t="shared" si="33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2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 hidden="1">
      <c r="A376" s="47" t="str">
        <f t="shared" si="33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2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 hidden="1">
      <c r="A377" s="47" t="str">
        <f t="shared" si="33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2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 hidden="1">
      <c r="A378" s="47" t="str">
        <f t="shared" si="33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2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 hidden="1">
      <c r="A379" s="47" t="str">
        <f t="shared" si="33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2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 hidden="1">
      <c r="A380" s="47" t="str">
        <f t="shared" si="33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2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 hidden="1">
      <c r="A381" s="47" t="str">
        <f t="shared" si="33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2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 hidden="1">
      <c r="A382" s="47" t="str">
        <f t="shared" si="33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2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 hidden="1">
      <c r="A383" s="47" t="str">
        <f t="shared" si="33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2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 hidden="1">
      <c r="A384" s="47" t="str">
        <f t="shared" si="33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2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 hidden="1">
      <c r="A385" s="47" t="str">
        <f t="shared" si="33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2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 hidden="1">
      <c r="A386" s="47" t="str">
        <f t="shared" si="33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2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 hidden="1">
      <c r="A387" s="47" t="str">
        <f t="shared" si="33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2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 hidden="1">
      <c r="A388" s="47" t="str">
        <f t="shared" si="33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2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 hidden="1">
      <c r="A389" s="47" t="str">
        <f t="shared" si="33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2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 hidden="1">
      <c r="A390" s="47" t="str">
        <f t="shared" si="33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2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 hidden="1">
      <c r="A391" s="47" t="str">
        <f t="shared" si="33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38"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 hidden="1">
      <c r="A392" s="47" t="str">
        <f t="shared" ref="A392:A455" si="39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38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 hidden="1">
      <c r="A393" s="47" t="str">
        <f t="shared" si="39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8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 hidden="1">
      <c r="A394" s="47" t="str">
        <f t="shared" si="39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8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 hidden="1">
      <c r="A395" s="47" t="str">
        <f t="shared" si="39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8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 hidden="1">
      <c r="A396" s="47" t="str">
        <f t="shared" si="39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8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 hidden="1">
      <c r="A397" s="47" t="str">
        <f t="shared" si="39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8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 hidden="1">
      <c r="A398" s="47" t="str">
        <f t="shared" si="39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8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 hidden="1">
      <c r="A399" s="47" t="str">
        <f t="shared" si="39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8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 hidden="1">
      <c r="A400" s="47" t="str">
        <f t="shared" si="39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8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 hidden="1">
      <c r="A401" s="47" t="str">
        <f t="shared" si="39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8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 hidden="1">
      <c r="A402" s="47" t="str">
        <f t="shared" si="39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8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 hidden="1">
      <c r="A403" s="47" t="str">
        <f t="shared" si="39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8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 hidden="1">
      <c r="A404" s="47" t="str">
        <f t="shared" si="39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8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 hidden="1">
      <c r="A405" s="47" t="str">
        <f t="shared" si="39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8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 hidden="1">
      <c r="A406" s="47" t="str">
        <f t="shared" si="39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8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 hidden="1">
      <c r="A407" s="47" t="str">
        <f t="shared" si="39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8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 hidden="1">
      <c r="A408" s="47" t="str">
        <f t="shared" si="39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8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 hidden="1">
      <c r="A409" s="47" t="str">
        <f t="shared" si="39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8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 hidden="1">
      <c r="A410" s="47" t="str">
        <f t="shared" si="39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8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 hidden="1">
      <c r="A411" s="47" t="str">
        <f t="shared" si="39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8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 hidden="1">
      <c r="A412" s="47" t="str">
        <f t="shared" si="39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8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 hidden="1">
      <c r="A413" s="47" t="str">
        <f t="shared" si="39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8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 hidden="1">
      <c r="A414" s="47" t="str">
        <f t="shared" si="39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8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 hidden="1">
      <c r="A415" s="47" t="str">
        <f t="shared" si="39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8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 hidden="1">
      <c r="A416" s="47" t="str">
        <f t="shared" si="39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8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 hidden="1">
      <c r="A417" s="47" t="str">
        <f t="shared" si="39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8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 hidden="1">
      <c r="A418" s="47" t="str">
        <f t="shared" si="39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8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 hidden="1">
      <c r="A419" s="47" t="str">
        <f t="shared" si="39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8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 hidden="1">
      <c r="A420" s="47" t="str">
        <f t="shared" si="39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8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 hidden="1">
      <c r="A421" s="47" t="str">
        <f t="shared" si="39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8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 hidden="1">
      <c r="A422" s="47" t="str">
        <f t="shared" si="39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8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 hidden="1">
      <c r="A423" s="47" t="str">
        <f t="shared" si="39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8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 hidden="1">
      <c r="A424" s="47" t="str">
        <f t="shared" si="39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8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 hidden="1">
      <c r="A425" s="47" t="str">
        <f t="shared" si="39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8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 hidden="1">
      <c r="A426" s="47" t="str">
        <f t="shared" si="39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8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 hidden="1">
      <c r="A427" s="47" t="str">
        <f t="shared" si="39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8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 hidden="1">
      <c r="A428" s="47" t="str">
        <f t="shared" si="39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8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 hidden="1">
      <c r="A429" s="47" t="str">
        <f t="shared" si="39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8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 hidden="1">
      <c r="A430" s="47" t="str">
        <f t="shared" si="39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8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 hidden="1">
      <c r="A431" s="47" t="str">
        <f t="shared" si="39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8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 hidden="1">
      <c r="A432" s="47" t="str">
        <f t="shared" si="39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8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 hidden="1">
      <c r="A433" s="47" t="str">
        <f t="shared" si="39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8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 hidden="1">
      <c r="A434" s="47" t="str">
        <f t="shared" si="39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8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 hidden="1">
      <c r="A435" s="47" t="str">
        <f t="shared" si="39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8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 hidden="1">
      <c r="A436" s="47" t="str">
        <f t="shared" si="39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8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 hidden="1">
      <c r="A437" s="47" t="str">
        <f t="shared" si="39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8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 hidden="1">
      <c r="A438" s="47" t="str">
        <f t="shared" si="39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8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 hidden="1">
      <c r="A439" s="47" t="str">
        <f t="shared" si="39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8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 hidden="1">
      <c r="A440" s="47" t="str">
        <f t="shared" si="39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8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 hidden="1">
      <c r="A441" s="47" t="str">
        <f t="shared" si="39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8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 hidden="1">
      <c r="A442" s="47" t="str">
        <f t="shared" si="39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8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 hidden="1">
      <c r="A443" s="47" t="str">
        <f t="shared" si="39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8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 hidden="1">
      <c r="A444" s="47" t="str">
        <f t="shared" si="39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8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 hidden="1">
      <c r="A445" s="47" t="str">
        <f t="shared" si="39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8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 hidden="1">
      <c r="A446" s="47" t="str">
        <f t="shared" si="39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8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 hidden="1">
      <c r="A447" s="47" t="str">
        <f t="shared" si="39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8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 hidden="1">
      <c r="A448" s="47" t="str">
        <f t="shared" si="39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8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 hidden="1">
      <c r="A449" s="47" t="str">
        <f t="shared" si="39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8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 hidden="1">
      <c r="A450" s="47" t="str">
        <f t="shared" si="39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8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 hidden="1">
      <c r="A451" s="47" t="str">
        <f t="shared" si="39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8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 hidden="1">
      <c r="A452" s="47" t="str">
        <f t="shared" si="39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8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 hidden="1">
      <c r="A453" s="47" t="str">
        <f t="shared" si="39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8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 hidden="1">
      <c r="A454" s="47" t="str">
        <f t="shared" si="39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8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 hidden="1">
      <c r="A455" s="47" t="str">
        <f t="shared" si="39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4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 hidden="1">
      <c r="A456" s="47" t="str">
        <f t="shared" ref="A456:A519" si="45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4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 hidden="1">
      <c r="A457" s="47" t="str">
        <f t="shared" si="45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4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 hidden="1">
      <c r="A458" s="47" t="str">
        <f t="shared" si="45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4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 hidden="1">
      <c r="A459" s="47" t="str">
        <f t="shared" si="45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4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 hidden="1">
      <c r="A460" s="47" t="str">
        <f t="shared" si="45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4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 hidden="1">
      <c r="A461" s="47" t="str">
        <f t="shared" si="45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4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 hidden="1">
      <c r="A462" s="47" t="str">
        <f t="shared" si="45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4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 hidden="1">
      <c r="A463" s="47" t="str">
        <f t="shared" si="45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4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 hidden="1">
      <c r="A464" s="47" t="str">
        <f t="shared" si="45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4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 hidden="1">
      <c r="A465" s="47" t="str">
        <f t="shared" si="45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4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 hidden="1">
      <c r="A466" s="47" t="str">
        <f t="shared" si="45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4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 hidden="1">
      <c r="A467" s="47" t="str">
        <f t="shared" si="45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4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 hidden="1">
      <c r="A468" s="47" t="str">
        <f t="shared" si="45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4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 hidden="1">
      <c r="A469" s="47" t="str">
        <f t="shared" si="45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4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 hidden="1">
      <c r="A470" s="47" t="str">
        <f t="shared" si="45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4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 hidden="1">
      <c r="A471" s="47" t="str">
        <f t="shared" si="45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4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 hidden="1">
      <c r="A472" s="47" t="str">
        <f t="shared" si="45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4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 hidden="1">
      <c r="A473" s="47" t="str">
        <f t="shared" si="45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4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 hidden="1">
      <c r="A474" s="47" t="str">
        <f t="shared" si="45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4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 hidden="1">
      <c r="A475" s="47" t="str">
        <f t="shared" si="45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4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 hidden="1">
      <c r="A476" s="47" t="str">
        <f t="shared" si="45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4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 hidden="1">
      <c r="A477" s="47" t="str">
        <f t="shared" si="45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4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 hidden="1">
      <c r="A478" s="47" t="str">
        <f t="shared" si="45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4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 hidden="1">
      <c r="A479" s="47" t="str">
        <f t="shared" si="45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4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 hidden="1">
      <c r="A480" s="47" t="str">
        <f t="shared" si="45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4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 hidden="1">
      <c r="A481" s="47" t="str">
        <f t="shared" si="45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4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 hidden="1">
      <c r="A482" s="47" t="str">
        <f t="shared" si="45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4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 hidden="1">
      <c r="A483" s="47" t="str">
        <f t="shared" si="45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4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 hidden="1">
      <c r="A484" s="47" t="str">
        <f t="shared" si="45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4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 hidden="1">
      <c r="A485" s="47" t="str">
        <f t="shared" si="45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4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 hidden="1">
      <c r="A486" s="47" t="str">
        <f t="shared" si="45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4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 hidden="1">
      <c r="A487" s="47" t="str">
        <f t="shared" si="45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4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 hidden="1">
      <c r="A488" s="47" t="str">
        <f t="shared" si="45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4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 hidden="1">
      <c r="A489" s="47" t="str">
        <f t="shared" si="45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4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 hidden="1">
      <c r="A490" s="47" t="str">
        <f t="shared" si="45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4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 hidden="1">
      <c r="A491" s="47" t="str">
        <f t="shared" si="45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4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 hidden="1">
      <c r="A492" s="47" t="str">
        <f t="shared" si="45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4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 hidden="1">
      <c r="A493" s="47" t="str">
        <f t="shared" si="45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4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 hidden="1">
      <c r="A494" s="47" t="str">
        <f t="shared" si="45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4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 hidden="1">
      <c r="A495" s="47" t="str">
        <f t="shared" si="45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4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 hidden="1">
      <c r="A496" s="47" t="str">
        <f t="shared" si="45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4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 hidden="1">
      <c r="A497" s="47" t="str">
        <f t="shared" si="45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4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 hidden="1">
      <c r="A498" s="47" t="str">
        <f t="shared" si="45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4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 hidden="1">
      <c r="A499" s="47" t="str">
        <f t="shared" si="45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4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 hidden="1">
      <c r="A500" s="47" t="str">
        <f t="shared" si="45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4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 hidden="1">
      <c r="A501" s="47" t="str">
        <f t="shared" si="45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4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 hidden="1">
      <c r="A502" s="47" t="str">
        <f t="shared" si="45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4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 hidden="1">
      <c r="A503" s="47" t="str">
        <f t="shared" si="45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4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 hidden="1">
      <c r="A504" s="47" t="str">
        <f t="shared" si="45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4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 hidden="1">
      <c r="A505" s="47" t="str">
        <f t="shared" si="45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4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 hidden="1">
      <c r="A506" s="47" t="str">
        <f t="shared" si="45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4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 hidden="1">
      <c r="A507" s="47" t="str">
        <f t="shared" si="45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4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 hidden="1">
      <c r="A508" s="47" t="str">
        <f t="shared" si="45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4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 hidden="1">
      <c r="A509" s="47" t="str">
        <f t="shared" si="45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4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 hidden="1">
      <c r="A510" s="47" t="str">
        <f t="shared" si="45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4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 hidden="1">
      <c r="A511" s="47" t="str">
        <f t="shared" si="45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4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 hidden="1">
      <c r="A512" s="47" t="str">
        <f t="shared" si="45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4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 hidden="1">
      <c r="A513" s="47" t="str">
        <f t="shared" si="45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4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 hidden="1">
      <c r="A514" s="47" t="str">
        <f t="shared" si="45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4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 hidden="1">
      <c r="A515" s="47" t="str">
        <f t="shared" si="45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4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 hidden="1">
      <c r="A516" s="47" t="str">
        <f t="shared" si="45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4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 hidden="1">
      <c r="A517" s="47" t="str">
        <f t="shared" si="45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4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 hidden="1">
      <c r="A518" s="47" t="str">
        <f t="shared" si="45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4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 hidden="1">
      <c r="A519" s="47" t="str">
        <f t="shared" si="45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0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 hidden="1">
      <c r="A520" s="47" t="str">
        <f t="shared" ref="A520:A583" si="51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0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 hidden="1">
      <c r="A521" s="47" t="str">
        <f t="shared" si="51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0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 hidden="1">
      <c r="A522" s="47" t="str">
        <f t="shared" si="51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0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 hidden="1">
      <c r="A523" s="47" t="str">
        <f t="shared" si="51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0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 hidden="1">
      <c r="A524" s="47" t="str">
        <f t="shared" si="51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0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 hidden="1">
      <c r="A525" s="47" t="str">
        <f t="shared" si="51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0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 hidden="1">
      <c r="A526" s="47" t="str">
        <f t="shared" si="51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0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 hidden="1">
      <c r="A527" s="47" t="str">
        <f t="shared" si="51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0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 hidden="1">
      <c r="A528" s="47" t="str">
        <f t="shared" si="51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0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 hidden="1">
      <c r="A529" s="47" t="str">
        <f t="shared" si="51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0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 hidden="1">
      <c r="A530" s="47" t="str">
        <f t="shared" si="51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0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 hidden="1">
      <c r="A531" s="47" t="str">
        <f t="shared" si="51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0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 hidden="1">
      <c r="A532" s="47" t="str">
        <f t="shared" si="51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0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 hidden="1">
      <c r="A533" s="47" t="str">
        <f t="shared" si="51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0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 hidden="1">
      <c r="A534" s="47" t="str">
        <f t="shared" si="51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0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 hidden="1">
      <c r="A535" s="47" t="str">
        <f t="shared" si="51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0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 hidden="1">
      <c r="A536" s="47" t="str">
        <f t="shared" si="51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0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 hidden="1">
      <c r="A537" s="47" t="str">
        <f t="shared" si="51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0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 hidden="1">
      <c r="A538" s="47" t="str">
        <f t="shared" si="51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0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 hidden="1">
      <c r="A539" s="47" t="str">
        <f t="shared" si="51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0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 hidden="1">
      <c r="A540" s="47" t="str">
        <f t="shared" si="51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0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 hidden="1">
      <c r="A541" s="47" t="str">
        <f t="shared" si="51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0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 hidden="1">
      <c r="A542" s="47" t="str">
        <f t="shared" si="51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0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 hidden="1">
      <c r="A543" s="47" t="str">
        <f t="shared" si="51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0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 hidden="1">
      <c r="A544" s="47" t="str">
        <f t="shared" si="51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0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 hidden="1">
      <c r="A545" s="47" t="str">
        <f t="shared" si="51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0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 hidden="1">
      <c r="A546" s="47" t="str">
        <f t="shared" si="51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0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 hidden="1">
      <c r="A547" s="47" t="str">
        <f t="shared" si="51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0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 hidden="1">
      <c r="A548" s="47" t="str">
        <f t="shared" si="51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0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 hidden="1">
      <c r="A549" s="47" t="str">
        <f t="shared" si="51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0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 hidden="1">
      <c r="A550" s="47" t="str">
        <f t="shared" si="51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0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 hidden="1">
      <c r="A551" s="47" t="str">
        <f t="shared" si="51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0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 hidden="1">
      <c r="A552" s="47" t="str">
        <f t="shared" si="51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0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 hidden="1">
      <c r="A553" s="47" t="str">
        <f t="shared" si="51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0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 hidden="1">
      <c r="A554" s="47" t="str">
        <f t="shared" si="51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0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 hidden="1">
      <c r="A555" s="47" t="str">
        <f t="shared" si="51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0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 hidden="1">
      <c r="A556" s="47" t="str">
        <f t="shared" si="51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0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 hidden="1">
      <c r="A557" s="47" t="str">
        <f t="shared" si="51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0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 hidden="1">
      <c r="A558" s="47" t="str">
        <f t="shared" si="51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0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 hidden="1">
      <c r="A559" s="47" t="str">
        <f t="shared" si="51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0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 hidden="1">
      <c r="A560" s="47" t="str">
        <f t="shared" si="51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0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 hidden="1">
      <c r="A561" s="47" t="str">
        <f t="shared" si="51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0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 hidden="1">
      <c r="A562" s="47" t="str">
        <f t="shared" si="51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0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 hidden="1">
      <c r="A563" s="47" t="str">
        <f t="shared" si="51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0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 hidden="1">
      <c r="A564" s="47" t="str">
        <f t="shared" si="51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0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 hidden="1">
      <c r="A565" s="47" t="str">
        <f t="shared" si="51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0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 hidden="1">
      <c r="A566" s="47" t="str">
        <f t="shared" si="51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0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 hidden="1">
      <c r="A567" s="47" t="str">
        <f t="shared" si="51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0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 hidden="1">
      <c r="A568" s="47" t="str">
        <f t="shared" si="51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0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 hidden="1">
      <c r="A569" s="47" t="str">
        <f t="shared" si="51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0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 hidden="1">
      <c r="A570" s="47" t="str">
        <f t="shared" si="51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0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 hidden="1">
      <c r="A571" s="47" t="str">
        <f t="shared" si="51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0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 hidden="1">
      <c r="A572" s="47" t="str">
        <f t="shared" si="51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0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 hidden="1">
      <c r="A573" s="47" t="str">
        <f t="shared" si="51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0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 hidden="1">
      <c r="A574" s="47" t="str">
        <f t="shared" si="51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0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 hidden="1">
      <c r="A575" s="47" t="str">
        <f t="shared" si="51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0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 hidden="1">
      <c r="A576" s="47" t="str">
        <f t="shared" si="51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0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 hidden="1">
      <c r="A577" s="47" t="str">
        <f t="shared" si="51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0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 hidden="1">
      <c r="A578" s="47" t="str">
        <f t="shared" si="51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0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 hidden="1">
      <c r="A579" s="47" t="str">
        <f t="shared" si="51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0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 hidden="1">
      <c r="A580" s="47" t="str">
        <f t="shared" si="51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0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 hidden="1">
      <c r="A581" s="47" t="str">
        <f t="shared" si="51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0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 hidden="1">
      <c r="A582" s="47" t="str">
        <f t="shared" si="51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0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 hidden="1">
      <c r="A583" s="47" t="str">
        <f t="shared" si="51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56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 hidden="1">
      <c r="A584" s="47" t="str">
        <f t="shared" ref="A584:A647" si="57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56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 hidden="1">
      <c r="A585" s="47" t="str">
        <f t="shared" si="57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6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 hidden="1">
      <c r="A586" s="47" t="str">
        <f t="shared" si="57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6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 hidden="1">
      <c r="A587" s="47" t="str">
        <f t="shared" si="57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6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 hidden="1">
      <c r="A588" s="47" t="str">
        <f t="shared" si="57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6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 hidden="1">
      <c r="A589" s="47" t="str">
        <f t="shared" si="57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6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 hidden="1">
      <c r="A590" s="47" t="str">
        <f t="shared" si="57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6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 hidden="1">
      <c r="A591" s="47" t="str">
        <f t="shared" si="57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6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 hidden="1">
      <c r="A592" s="47" t="str">
        <f t="shared" si="57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6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 hidden="1">
      <c r="A593" s="47" t="str">
        <f t="shared" si="57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6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 hidden="1">
      <c r="A594" s="47" t="str">
        <f t="shared" si="57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6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 hidden="1">
      <c r="A595" s="47" t="str">
        <f t="shared" si="57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6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 hidden="1">
      <c r="A596" s="47" t="str">
        <f t="shared" si="57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6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 hidden="1">
      <c r="A597" s="47" t="str">
        <f t="shared" si="57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6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 hidden="1">
      <c r="A598" s="47" t="str">
        <f t="shared" si="57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6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 hidden="1">
      <c r="A599" s="47" t="str">
        <f t="shared" si="57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6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 hidden="1">
      <c r="A600" s="47" t="str">
        <f t="shared" si="57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6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 hidden="1">
      <c r="A601" s="47" t="str">
        <f t="shared" si="57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6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 hidden="1">
      <c r="A602" s="47" t="str">
        <f t="shared" si="57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6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 hidden="1">
      <c r="A603" s="47" t="str">
        <f t="shared" si="57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6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 hidden="1">
      <c r="A604" s="47" t="str">
        <f t="shared" si="57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6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 hidden="1">
      <c r="A605" s="47" t="str">
        <f t="shared" si="57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6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 hidden="1">
      <c r="A606" s="47" t="str">
        <f t="shared" si="57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6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 hidden="1">
      <c r="A607" s="47" t="str">
        <f t="shared" si="57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6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 hidden="1">
      <c r="A608" s="47" t="str">
        <f t="shared" si="57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6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 hidden="1">
      <c r="A609" s="47" t="str">
        <f t="shared" si="57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6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 hidden="1">
      <c r="A610" s="47" t="str">
        <f t="shared" si="57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6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 hidden="1">
      <c r="A611" s="47" t="str">
        <f t="shared" si="57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6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 hidden="1">
      <c r="A612" s="47" t="str">
        <f t="shared" si="57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6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 hidden="1">
      <c r="A613" s="47" t="str">
        <f t="shared" si="57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6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 hidden="1">
      <c r="A614" s="47" t="str">
        <f t="shared" si="57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6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 hidden="1">
      <c r="A615" s="47" t="str">
        <f t="shared" si="57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6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 hidden="1">
      <c r="A616" s="47" t="str">
        <f t="shared" si="57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6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 hidden="1">
      <c r="A617" s="47" t="str">
        <f t="shared" si="57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6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 hidden="1">
      <c r="A618" s="47" t="str">
        <f t="shared" si="57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6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 hidden="1">
      <c r="A619" s="47" t="str">
        <f t="shared" si="57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6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 hidden="1">
      <c r="A620" s="47" t="str">
        <f t="shared" si="57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6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 hidden="1">
      <c r="A621" s="47" t="str">
        <f t="shared" si="57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6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 hidden="1">
      <c r="A622" s="47" t="str">
        <f t="shared" si="57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6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 hidden="1">
      <c r="A623" s="47" t="str">
        <f t="shared" si="57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6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 hidden="1">
      <c r="A624" s="47" t="str">
        <f t="shared" si="57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6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 hidden="1">
      <c r="A625" s="47" t="str">
        <f t="shared" si="57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6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 hidden="1">
      <c r="A626" s="47" t="str">
        <f t="shared" si="57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6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 hidden="1">
      <c r="A627" s="47" t="str">
        <f t="shared" si="57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6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 hidden="1">
      <c r="A628" s="47" t="str">
        <f t="shared" si="57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6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 hidden="1">
      <c r="A629" s="47" t="str">
        <f t="shared" si="57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6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 hidden="1">
      <c r="A630" s="47" t="str">
        <f t="shared" si="57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6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 hidden="1">
      <c r="A631" s="47" t="str">
        <f t="shared" si="57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6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 hidden="1">
      <c r="A632" s="47" t="str">
        <f t="shared" si="57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6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 hidden="1">
      <c r="A633" s="47" t="str">
        <f t="shared" si="57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6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 hidden="1">
      <c r="A634" s="47" t="str">
        <f t="shared" si="57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6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 hidden="1">
      <c r="A635" s="47" t="str">
        <f t="shared" si="57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6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 hidden="1">
      <c r="A636" s="47" t="str">
        <f t="shared" si="57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6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 hidden="1">
      <c r="A637" s="47" t="str">
        <f t="shared" si="57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6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 hidden="1">
      <c r="A638" s="47" t="str">
        <f t="shared" si="57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6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 hidden="1">
      <c r="A639" s="47" t="str">
        <f t="shared" si="57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6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 hidden="1">
      <c r="A640" s="47" t="str">
        <f t="shared" si="57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6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 hidden="1">
      <c r="A641" s="47" t="str">
        <f t="shared" si="57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6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 hidden="1">
      <c r="A642" s="47" t="str">
        <f t="shared" si="57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6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 hidden="1">
      <c r="A643" s="47" t="str">
        <f t="shared" si="57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6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 hidden="1">
      <c r="A644" s="47" t="str">
        <f t="shared" si="57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6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 hidden="1">
      <c r="A645" s="47" t="str">
        <f t="shared" si="57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6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 hidden="1">
      <c r="A646" s="47" t="str">
        <f t="shared" si="57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6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 hidden="1">
      <c r="A647" s="47" t="str">
        <f t="shared" si="57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2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 hidden="1">
      <c r="A648" s="47" t="str">
        <f t="shared" ref="A648:A711" si="63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2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 hidden="1">
      <c r="A649" s="47" t="str">
        <f t="shared" si="63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2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 hidden="1">
      <c r="A650" s="47" t="str">
        <f t="shared" si="63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2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 hidden="1">
      <c r="A651" s="47" t="str">
        <f t="shared" si="63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2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 hidden="1">
      <c r="A652" s="47" t="str">
        <f t="shared" si="63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2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 hidden="1">
      <c r="A653" s="47" t="str">
        <f t="shared" si="63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2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 hidden="1">
      <c r="A654" s="47" t="str">
        <f t="shared" si="63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2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 hidden="1">
      <c r="A655" s="47" t="str">
        <f t="shared" si="63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2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 hidden="1">
      <c r="A656" s="47" t="str">
        <f t="shared" si="63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2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 hidden="1">
      <c r="A657" s="47" t="str">
        <f t="shared" si="63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2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 hidden="1">
      <c r="A658" s="47" t="str">
        <f t="shared" si="63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2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 hidden="1">
      <c r="A659" s="47" t="str">
        <f t="shared" si="63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2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 hidden="1">
      <c r="A660" s="47" t="str">
        <f t="shared" si="63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2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 hidden="1">
      <c r="A661" s="47" t="str">
        <f t="shared" si="63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2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 hidden="1">
      <c r="A662" s="47" t="str">
        <f t="shared" si="63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2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 hidden="1">
      <c r="A663" s="47" t="str">
        <f t="shared" si="63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2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 hidden="1">
      <c r="A664" s="47" t="str">
        <f t="shared" si="63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2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 hidden="1">
      <c r="A665" s="47" t="str">
        <f t="shared" si="63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2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 hidden="1">
      <c r="A666" s="47" t="str">
        <f t="shared" si="63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2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 hidden="1">
      <c r="A667" s="47" t="str">
        <f t="shared" si="63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2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 hidden="1">
      <c r="A668" s="47" t="str">
        <f t="shared" si="63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2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 hidden="1">
      <c r="A669" s="47" t="str">
        <f t="shared" si="63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2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 hidden="1">
      <c r="A670" s="47" t="str">
        <f t="shared" si="63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2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 hidden="1">
      <c r="A671" s="47" t="str">
        <f t="shared" si="63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2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 hidden="1">
      <c r="A672" s="47" t="str">
        <f t="shared" si="63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2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 hidden="1">
      <c r="A673" s="47" t="str">
        <f t="shared" si="63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2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 hidden="1">
      <c r="A674" s="47" t="str">
        <f t="shared" si="63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2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 hidden="1">
      <c r="A675" s="47" t="str">
        <f t="shared" si="63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2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 hidden="1">
      <c r="A676" s="47" t="str">
        <f t="shared" si="63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2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 hidden="1">
      <c r="A677" s="47" t="str">
        <f t="shared" si="63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2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 hidden="1">
      <c r="A678" s="47" t="str">
        <f t="shared" si="63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2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 hidden="1">
      <c r="A679" s="47" t="str">
        <f t="shared" si="63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2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 hidden="1">
      <c r="A680" s="47" t="str">
        <f t="shared" si="63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2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 hidden="1">
      <c r="A681" s="47" t="str">
        <f t="shared" si="63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2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 hidden="1">
      <c r="A682" s="47" t="str">
        <f t="shared" si="63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2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 hidden="1">
      <c r="A683" s="47" t="str">
        <f t="shared" si="63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2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 hidden="1">
      <c r="A684" s="47" t="str">
        <f t="shared" si="63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2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 hidden="1">
      <c r="A685" s="47" t="str">
        <f t="shared" si="63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2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 hidden="1">
      <c r="A686" s="47" t="str">
        <f t="shared" si="63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2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 hidden="1">
      <c r="A687" s="47" t="str">
        <f t="shared" si="63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2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 hidden="1">
      <c r="A688" s="47" t="str">
        <f t="shared" si="63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2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 hidden="1">
      <c r="A689" s="47" t="str">
        <f t="shared" si="63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2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 hidden="1">
      <c r="A690" s="47" t="str">
        <f t="shared" si="63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2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 hidden="1">
      <c r="A691" s="47" t="str">
        <f t="shared" si="63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2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 hidden="1">
      <c r="A692" s="47" t="str">
        <f t="shared" si="63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2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 hidden="1">
      <c r="A693" s="47" t="str">
        <f t="shared" si="63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2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 hidden="1">
      <c r="A694" s="47" t="str">
        <f t="shared" si="63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2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 hidden="1">
      <c r="A695" s="47" t="str">
        <f t="shared" si="63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2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 hidden="1">
      <c r="A696" s="47" t="str">
        <f t="shared" si="63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2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 hidden="1">
      <c r="A697" s="47" t="str">
        <f t="shared" si="63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2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 hidden="1">
      <c r="A698" s="47" t="str">
        <f t="shared" si="63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2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 hidden="1">
      <c r="A699" s="47" t="str">
        <f t="shared" si="63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2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 hidden="1">
      <c r="A700" s="47" t="str">
        <f t="shared" si="63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2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 hidden="1">
      <c r="A701" s="47" t="str">
        <f t="shared" si="63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2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 hidden="1">
      <c r="A702" s="47" t="str">
        <f t="shared" si="63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2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 hidden="1">
      <c r="A703" s="47" t="str">
        <f t="shared" si="63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2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 hidden="1">
      <c r="A704" s="47" t="str">
        <f t="shared" si="63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2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 hidden="1">
      <c r="A705" s="47" t="str">
        <f t="shared" si="63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2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 hidden="1">
      <c r="A706" s="47" t="str">
        <f t="shared" si="63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2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 hidden="1">
      <c r="A707" s="47" t="str">
        <f t="shared" si="63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2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 hidden="1">
      <c r="A708" s="47" t="str">
        <f t="shared" si="63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2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 hidden="1">
      <c r="A709" s="47" t="str">
        <f t="shared" si="63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2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 hidden="1">
      <c r="A710" s="47" t="str">
        <f t="shared" si="63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2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 hidden="1">
      <c r="A711" s="47" t="str">
        <f t="shared" si="63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68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 hidden="1">
      <c r="A712" s="47" t="str">
        <f t="shared" ref="A712:A775" si="69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68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 hidden="1">
      <c r="A713" s="47" t="str">
        <f t="shared" si="69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8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 hidden="1">
      <c r="A714" s="47" t="str">
        <f t="shared" si="69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8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 hidden="1">
      <c r="A715" s="47" t="str">
        <f t="shared" si="69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8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 hidden="1">
      <c r="A716" s="47" t="str">
        <f t="shared" si="69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8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 hidden="1">
      <c r="A717" s="47" t="str">
        <f t="shared" si="69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8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 hidden="1">
      <c r="A718" s="47" t="str">
        <f t="shared" si="69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8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 hidden="1">
      <c r="A719" s="47" t="str">
        <f t="shared" si="69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8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 hidden="1">
      <c r="A720" s="47" t="str">
        <f t="shared" si="69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8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 hidden="1">
      <c r="A721" s="47" t="str">
        <f t="shared" si="69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8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 hidden="1">
      <c r="A722" s="47" t="str">
        <f t="shared" si="69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8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 hidden="1">
      <c r="A723" s="47" t="str">
        <f t="shared" si="69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8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 hidden="1">
      <c r="A724" s="47" t="str">
        <f t="shared" si="69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8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 hidden="1">
      <c r="A725" s="47" t="str">
        <f t="shared" si="69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8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 hidden="1">
      <c r="A726" s="47" t="str">
        <f t="shared" si="69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8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 hidden="1">
      <c r="A727" s="47" t="str">
        <f t="shared" si="69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8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 hidden="1">
      <c r="A728" s="47" t="str">
        <f t="shared" si="69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8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 hidden="1">
      <c r="A729" s="47" t="str">
        <f t="shared" si="69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8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 hidden="1">
      <c r="A730" s="47" t="str">
        <f t="shared" si="69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8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 hidden="1">
      <c r="A731" s="47" t="str">
        <f t="shared" si="69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8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 hidden="1">
      <c r="A732" s="47" t="str">
        <f t="shared" si="69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8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 hidden="1">
      <c r="A733" s="47" t="str">
        <f t="shared" si="69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8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 hidden="1">
      <c r="A734" s="47" t="str">
        <f t="shared" si="69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8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 hidden="1">
      <c r="A735" s="47" t="str">
        <f t="shared" si="69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8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 hidden="1">
      <c r="A736" s="47" t="str">
        <f t="shared" si="69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8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 hidden="1">
      <c r="A737" s="47" t="str">
        <f t="shared" si="69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8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 hidden="1">
      <c r="A738" s="47" t="str">
        <f t="shared" si="69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8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 hidden="1">
      <c r="A739" s="47" t="str">
        <f t="shared" si="69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8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 hidden="1">
      <c r="A740" s="47" t="str">
        <f t="shared" si="69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8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 hidden="1">
      <c r="A741" s="47" t="str">
        <f t="shared" si="69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8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 hidden="1">
      <c r="A742" s="47" t="str">
        <f t="shared" si="69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8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 hidden="1">
      <c r="A743" s="47" t="str">
        <f t="shared" si="69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8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 hidden="1">
      <c r="A744" s="47" t="str">
        <f t="shared" si="69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8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 hidden="1">
      <c r="A745" s="47" t="str">
        <f t="shared" si="69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8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 hidden="1">
      <c r="A746" s="47" t="str">
        <f t="shared" si="69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8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 hidden="1">
      <c r="A747" s="47" t="str">
        <f t="shared" si="69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8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 hidden="1">
      <c r="A748" s="47" t="str">
        <f t="shared" si="69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8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 hidden="1">
      <c r="A749" s="47" t="str">
        <f t="shared" si="69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8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 hidden="1">
      <c r="A750" s="47" t="str">
        <f t="shared" si="69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8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 hidden="1">
      <c r="A751" s="47" t="str">
        <f t="shared" si="69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8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 hidden="1">
      <c r="A752" s="47" t="str">
        <f t="shared" si="69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8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 hidden="1">
      <c r="A753" s="47" t="str">
        <f t="shared" si="69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8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 hidden="1">
      <c r="A754" s="47" t="str">
        <f t="shared" si="69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8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 hidden="1">
      <c r="A755" s="47" t="str">
        <f t="shared" si="69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8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 hidden="1">
      <c r="A756" s="47" t="str">
        <f t="shared" si="69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8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 hidden="1">
      <c r="A757" s="47" t="str">
        <f t="shared" si="69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8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 hidden="1">
      <c r="A758" s="47" t="str">
        <f t="shared" si="69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8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 hidden="1">
      <c r="A759" s="47" t="str">
        <f t="shared" si="69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8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 hidden="1">
      <c r="A760" s="47" t="str">
        <f t="shared" si="69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8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 hidden="1">
      <c r="A761" s="47" t="str">
        <f t="shared" si="69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8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 hidden="1">
      <c r="A762" s="47" t="str">
        <f t="shared" si="69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8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 hidden="1">
      <c r="A763" s="47" t="str">
        <f t="shared" si="69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8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 hidden="1">
      <c r="A764" s="47" t="str">
        <f t="shared" si="69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8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 hidden="1">
      <c r="A765" s="47" t="str">
        <f t="shared" si="69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8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 hidden="1">
      <c r="A766" s="47" t="str">
        <f t="shared" si="69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8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 hidden="1">
      <c r="A767" s="47" t="str">
        <f t="shared" si="69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8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 hidden="1">
      <c r="A768" s="47" t="str">
        <f t="shared" si="69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8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 hidden="1">
      <c r="A769" s="47" t="str">
        <f t="shared" si="69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8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 hidden="1">
      <c r="A770" s="47" t="str">
        <f t="shared" si="69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8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 hidden="1">
      <c r="A771" s="47" t="str">
        <f t="shared" si="69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8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 hidden="1">
      <c r="A772" s="47" t="str">
        <f t="shared" si="69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8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 hidden="1">
      <c r="A773" s="47" t="str">
        <f t="shared" si="69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8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 hidden="1">
      <c r="A774" s="47" t="str">
        <f t="shared" si="69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8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 hidden="1">
      <c r="A775" s="47" t="str">
        <f t="shared" si="69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4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 hidden="1">
      <c r="A776" s="47" t="str">
        <f t="shared" ref="A776:A839" si="75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4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 hidden="1">
      <c r="A777" s="47" t="str">
        <f t="shared" si="75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4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 hidden="1">
      <c r="A778" s="47" t="str">
        <f t="shared" si="75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4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 hidden="1">
      <c r="A779" s="47" t="str">
        <f t="shared" si="75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4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 hidden="1">
      <c r="A780" s="47" t="str">
        <f t="shared" si="75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4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 hidden="1">
      <c r="A781" s="47" t="str">
        <f t="shared" si="75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4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 hidden="1">
      <c r="A782" s="47" t="str">
        <f t="shared" si="75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4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 hidden="1">
      <c r="A783" s="47" t="str">
        <f t="shared" si="75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4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 hidden="1">
      <c r="A784" s="47" t="str">
        <f t="shared" si="75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4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 hidden="1">
      <c r="A785" s="47" t="str">
        <f t="shared" si="75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4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 hidden="1">
      <c r="A786" s="47" t="str">
        <f t="shared" si="75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4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 hidden="1">
      <c r="A787" s="47" t="str">
        <f t="shared" si="75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4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 hidden="1">
      <c r="A788" s="47" t="str">
        <f t="shared" si="75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4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 hidden="1">
      <c r="A789" s="47" t="str">
        <f t="shared" si="75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4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 hidden="1">
      <c r="A790" s="47" t="str">
        <f t="shared" si="75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4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 hidden="1">
      <c r="A791" s="47" t="str">
        <f t="shared" si="75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4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 hidden="1">
      <c r="A792" s="47" t="str">
        <f t="shared" si="75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4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 hidden="1">
      <c r="A793" s="47" t="str">
        <f t="shared" si="75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4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 hidden="1">
      <c r="A794" s="47" t="str">
        <f t="shared" si="75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4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 hidden="1">
      <c r="A795" s="47" t="str">
        <f t="shared" si="75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4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 hidden="1">
      <c r="A796" s="47" t="str">
        <f t="shared" si="75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4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 hidden="1">
      <c r="A797" s="47" t="str">
        <f t="shared" si="75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4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 hidden="1">
      <c r="A798" s="47" t="str">
        <f t="shared" si="75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4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 hidden="1">
      <c r="A799" s="47" t="str">
        <f t="shared" si="75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4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 hidden="1">
      <c r="A800" s="47" t="str">
        <f t="shared" si="75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4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 hidden="1">
      <c r="A801" s="47" t="str">
        <f t="shared" si="75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4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 hidden="1">
      <c r="A802" s="47" t="str">
        <f t="shared" si="75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4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 hidden="1">
      <c r="A803" s="47" t="str">
        <f t="shared" si="75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4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 hidden="1">
      <c r="A804" s="47" t="str">
        <f t="shared" si="75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4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 hidden="1">
      <c r="A805" s="47" t="str">
        <f t="shared" si="75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4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 hidden="1">
      <c r="A806" s="47" t="str">
        <f t="shared" si="75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4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 hidden="1">
      <c r="A807" s="47" t="str">
        <f t="shared" si="75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4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 hidden="1">
      <c r="A808" s="47" t="str">
        <f t="shared" si="75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4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 hidden="1">
      <c r="A809" s="47" t="str">
        <f t="shared" si="75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4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 hidden="1">
      <c r="A810" s="47" t="str">
        <f t="shared" si="75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4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 hidden="1">
      <c r="A811" s="47" t="str">
        <f t="shared" si="75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4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 hidden="1">
      <c r="A812" s="47" t="str">
        <f t="shared" si="75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4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 hidden="1">
      <c r="A813" s="47" t="str">
        <f t="shared" si="75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4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 hidden="1">
      <c r="A814" s="47" t="str">
        <f t="shared" si="75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4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 hidden="1">
      <c r="A815" s="47" t="str">
        <f t="shared" si="75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4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 hidden="1">
      <c r="A816" s="47" t="str">
        <f t="shared" si="75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4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 hidden="1">
      <c r="A817" s="47" t="str">
        <f t="shared" si="75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4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 hidden="1">
      <c r="A818" s="47" t="str">
        <f t="shared" si="75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4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 hidden="1">
      <c r="A819" s="47" t="str">
        <f t="shared" si="75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4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 hidden="1">
      <c r="A820" s="47" t="str">
        <f t="shared" si="75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4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 hidden="1">
      <c r="A821" s="47" t="str">
        <f t="shared" si="75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4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 hidden="1">
      <c r="A822" s="47" t="str">
        <f t="shared" si="75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4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 hidden="1">
      <c r="A823" s="47" t="str">
        <f t="shared" si="75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4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 hidden="1">
      <c r="A824" s="47" t="str">
        <f t="shared" si="75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4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 hidden="1">
      <c r="A825" s="47" t="str">
        <f t="shared" si="75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4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 hidden="1">
      <c r="A826" s="47" t="str">
        <f t="shared" si="75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4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 hidden="1">
      <c r="A827" s="47" t="str">
        <f t="shared" si="75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4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 hidden="1">
      <c r="A828" s="47" t="str">
        <f t="shared" si="75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4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 hidden="1">
      <c r="A829" s="47" t="str">
        <f t="shared" si="75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4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 hidden="1">
      <c r="A830" s="47" t="str">
        <f t="shared" si="75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4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 hidden="1">
      <c r="A831" s="47" t="str">
        <f t="shared" si="75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4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 hidden="1">
      <c r="A832" s="47" t="str">
        <f t="shared" si="75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4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 hidden="1">
      <c r="A833" s="47" t="str">
        <f t="shared" si="75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4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 hidden="1">
      <c r="A834" s="47" t="str">
        <f t="shared" si="75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4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 hidden="1">
      <c r="A835" s="47" t="str">
        <f t="shared" si="75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4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 hidden="1">
      <c r="A836" s="47" t="str">
        <f t="shared" si="75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4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 hidden="1">
      <c r="A837" s="47" t="str">
        <f t="shared" si="75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4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 hidden="1">
      <c r="A838" s="47" t="str">
        <f t="shared" si="75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4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 hidden="1">
      <c r="A839" s="47" t="str">
        <f t="shared" si="75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0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 hidden="1">
      <c r="A840" s="47" t="str">
        <f t="shared" ref="A840:A903" si="81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0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 hidden="1">
      <c r="A841" s="47" t="str">
        <f t="shared" si="81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0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 hidden="1">
      <c r="A842" s="47" t="str">
        <f t="shared" si="81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0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 hidden="1">
      <c r="A843" s="47" t="str">
        <f t="shared" si="81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0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 hidden="1">
      <c r="A844" s="47" t="str">
        <f t="shared" si="81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0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 hidden="1">
      <c r="A845" s="47" t="str">
        <f t="shared" si="81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0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 hidden="1">
      <c r="A846" s="47" t="str">
        <f t="shared" si="81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0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 hidden="1">
      <c r="A847" s="47" t="str">
        <f t="shared" si="81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0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 hidden="1">
      <c r="A848" s="47" t="str">
        <f t="shared" si="81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0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 hidden="1">
      <c r="A849" s="47" t="str">
        <f t="shared" si="81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0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 hidden="1">
      <c r="A850" s="47" t="str">
        <f t="shared" si="81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0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 hidden="1">
      <c r="A851" s="47" t="str">
        <f t="shared" si="81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0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 hidden="1">
      <c r="A852" s="47" t="str">
        <f t="shared" si="81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0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 hidden="1">
      <c r="A853" s="47" t="str">
        <f t="shared" si="81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0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 hidden="1">
      <c r="A854" s="47" t="str">
        <f t="shared" si="81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0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 hidden="1">
      <c r="A855" s="47" t="str">
        <f t="shared" si="81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0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 hidden="1">
      <c r="A856" s="47" t="str">
        <f t="shared" si="81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0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 hidden="1">
      <c r="A857" s="47" t="str">
        <f t="shared" si="81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0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 hidden="1">
      <c r="A858" s="47" t="str">
        <f t="shared" si="81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0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 hidden="1">
      <c r="A859" s="47" t="str">
        <f t="shared" si="81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0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 hidden="1">
      <c r="A860" s="47" t="str">
        <f t="shared" si="81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0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 hidden="1">
      <c r="A861" s="47" t="str">
        <f t="shared" si="81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0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 hidden="1">
      <c r="A862" s="47" t="str">
        <f t="shared" si="81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0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 hidden="1">
      <c r="A863" s="47" t="str">
        <f t="shared" si="81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0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 hidden="1">
      <c r="A864" s="47" t="str">
        <f t="shared" si="81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0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 hidden="1">
      <c r="A865" s="47" t="str">
        <f t="shared" si="81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0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 hidden="1">
      <c r="A866" s="47" t="str">
        <f t="shared" si="81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0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 hidden="1">
      <c r="A867" s="47" t="str">
        <f t="shared" si="81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0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 hidden="1">
      <c r="A868" s="47" t="str">
        <f t="shared" si="81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0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 hidden="1">
      <c r="A869" s="47" t="str">
        <f t="shared" si="81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0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 hidden="1">
      <c r="A870" s="47" t="str">
        <f t="shared" si="81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0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 hidden="1">
      <c r="A871" s="47" t="str">
        <f t="shared" si="81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0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 hidden="1">
      <c r="A872" s="47" t="str">
        <f t="shared" si="81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0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 hidden="1">
      <c r="A873" s="47" t="str">
        <f t="shared" si="81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0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 hidden="1">
      <c r="A874" s="47" t="str">
        <f t="shared" si="81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0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 hidden="1">
      <c r="A875" s="47" t="str">
        <f t="shared" si="81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0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 hidden="1">
      <c r="A876" s="47" t="str">
        <f t="shared" si="81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0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 hidden="1">
      <c r="A877" s="47" t="str">
        <f t="shared" si="81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0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 hidden="1">
      <c r="A878" s="47" t="str">
        <f t="shared" si="81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0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 hidden="1">
      <c r="A879" s="47" t="str">
        <f t="shared" si="81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0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 hidden="1">
      <c r="A880" s="47" t="str">
        <f t="shared" si="81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0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 hidden="1">
      <c r="A881" s="47" t="str">
        <f t="shared" si="81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0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 hidden="1">
      <c r="A882" s="47" t="str">
        <f t="shared" si="81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0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 hidden="1">
      <c r="A883" s="47" t="str">
        <f t="shared" si="81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0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 hidden="1">
      <c r="A884" s="47" t="str">
        <f t="shared" si="81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0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 hidden="1">
      <c r="A885" s="47" t="str">
        <f t="shared" si="81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0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 hidden="1">
      <c r="A886" s="47" t="str">
        <f t="shared" si="81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0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 hidden="1">
      <c r="A887" s="47" t="str">
        <f t="shared" si="81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0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 hidden="1">
      <c r="A888" s="47" t="str">
        <f t="shared" si="81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0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 hidden="1">
      <c r="A889" s="47" t="str">
        <f t="shared" si="81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0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 hidden="1">
      <c r="A890" s="47" t="str">
        <f t="shared" si="81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0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 hidden="1">
      <c r="A891" s="47" t="str">
        <f t="shared" si="81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0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 hidden="1">
      <c r="A892" s="47" t="str">
        <f t="shared" si="81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0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 hidden="1">
      <c r="A893" s="47" t="str">
        <f t="shared" si="81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0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 hidden="1">
      <c r="A894" s="47" t="str">
        <f t="shared" si="81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0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 hidden="1">
      <c r="A895" s="47" t="str">
        <f t="shared" si="81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0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 hidden="1">
      <c r="A896" s="47" t="str">
        <f t="shared" si="81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0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 hidden="1">
      <c r="A897" s="47" t="str">
        <f t="shared" si="81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0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 hidden="1">
      <c r="A898" s="47" t="str">
        <f t="shared" si="81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0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 hidden="1">
      <c r="A899" s="47" t="str">
        <f t="shared" si="81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0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 hidden="1">
      <c r="A900" s="47" t="str">
        <f t="shared" si="81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0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 hidden="1">
      <c r="A901" s="47" t="str">
        <f t="shared" si="81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0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 hidden="1">
      <c r="A902" s="47" t="str">
        <f t="shared" si="81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0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 hidden="1">
      <c r="A903" s="47" t="str">
        <f t="shared" si="81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86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 hidden="1">
      <c r="A904" s="47" t="str">
        <f t="shared" ref="A904:A967" si="87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86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 hidden="1">
      <c r="A905" s="47" t="str">
        <f t="shared" si="87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6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 hidden="1">
      <c r="A906" s="47" t="str">
        <f t="shared" si="87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6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 hidden="1">
      <c r="A907" s="47" t="str">
        <f t="shared" si="87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6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 hidden="1">
      <c r="A908" s="47" t="str">
        <f t="shared" si="87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6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 hidden="1">
      <c r="A909" s="47" t="str">
        <f t="shared" si="87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6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 hidden="1">
      <c r="A910" s="47" t="str">
        <f t="shared" si="87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6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 hidden="1">
      <c r="A911" s="47" t="str">
        <f t="shared" si="87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6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 hidden="1">
      <c r="A912" s="47" t="str">
        <f t="shared" si="87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6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 hidden="1">
      <c r="A913" s="47" t="str">
        <f t="shared" si="87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6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 hidden="1">
      <c r="A914" s="47" t="str">
        <f t="shared" si="87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6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 hidden="1">
      <c r="A915" s="47" t="str">
        <f t="shared" si="87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6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 hidden="1">
      <c r="A916" s="47" t="str">
        <f t="shared" si="87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6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 hidden="1">
      <c r="A917" s="47" t="str">
        <f t="shared" si="87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6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 hidden="1">
      <c r="A918" s="47" t="str">
        <f t="shared" si="87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6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 hidden="1">
      <c r="A919" s="47" t="str">
        <f t="shared" si="87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6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 hidden="1">
      <c r="A920" s="47" t="str">
        <f t="shared" si="87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6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 hidden="1">
      <c r="A921" s="47" t="str">
        <f t="shared" si="87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6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 hidden="1">
      <c r="A922" s="47" t="str">
        <f t="shared" si="87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6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 hidden="1">
      <c r="A923" s="47" t="str">
        <f t="shared" si="87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6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 hidden="1">
      <c r="A924" s="47" t="str">
        <f t="shared" si="87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6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 hidden="1">
      <c r="A925" s="47" t="str">
        <f t="shared" si="87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6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 hidden="1">
      <c r="A926" s="47" t="str">
        <f t="shared" si="87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6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 hidden="1">
      <c r="A927" s="47" t="str">
        <f t="shared" si="87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6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 hidden="1">
      <c r="A928" s="47" t="str">
        <f t="shared" si="87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6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 hidden="1">
      <c r="A929" s="47" t="str">
        <f t="shared" si="87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6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 hidden="1">
      <c r="A930" s="47" t="str">
        <f t="shared" si="87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6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 hidden="1">
      <c r="A931" s="47" t="str">
        <f t="shared" si="87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6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 hidden="1">
      <c r="A932" s="47" t="str">
        <f t="shared" si="87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6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 hidden="1">
      <c r="A933" s="47" t="str">
        <f t="shared" si="87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6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 hidden="1">
      <c r="A934" s="47" t="str">
        <f t="shared" si="87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6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 hidden="1">
      <c r="A935" s="47" t="str">
        <f t="shared" si="87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6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 hidden="1">
      <c r="A936" s="47" t="str">
        <f t="shared" si="87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6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 hidden="1">
      <c r="A937" s="47" t="str">
        <f t="shared" si="87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6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 hidden="1">
      <c r="A938" s="47" t="str">
        <f t="shared" si="87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6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 hidden="1">
      <c r="A939" s="47" t="str">
        <f t="shared" si="87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6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 hidden="1">
      <c r="A940" s="47" t="str">
        <f t="shared" si="87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6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 hidden="1">
      <c r="A941" s="47" t="str">
        <f t="shared" si="87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6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 hidden="1">
      <c r="A942" s="47" t="str">
        <f t="shared" si="87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6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 hidden="1">
      <c r="A943" s="47" t="str">
        <f t="shared" si="87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6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 hidden="1">
      <c r="A944" s="47" t="str">
        <f t="shared" si="87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6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 hidden="1">
      <c r="A945" s="47" t="str">
        <f t="shared" si="87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6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 hidden="1">
      <c r="A946" s="47" t="str">
        <f t="shared" si="87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6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 hidden="1">
      <c r="A947" s="47" t="str">
        <f t="shared" si="87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6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 hidden="1">
      <c r="A948" s="47" t="str">
        <f t="shared" si="87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6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 hidden="1">
      <c r="A949" s="47" t="str">
        <f t="shared" si="87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6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 hidden="1">
      <c r="A950" s="47" t="str">
        <f t="shared" si="87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6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 hidden="1">
      <c r="A951" s="47" t="str">
        <f t="shared" si="87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6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 hidden="1">
      <c r="A952" s="47" t="str">
        <f t="shared" si="87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6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 hidden="1">
      <c r="A953" s="47" t="str">
        <f t="shared" si="87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6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 hidden="1">
      <c r="A954" s="47" t="str">
        <f t="shared" si="87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6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 hidden="1">
      <c r="A955" s="47" t="str">
        <f t="shared" si="87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6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 hidden="1">
      <c r="A956" s="47" t="str">
        <f t="shared" si="87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6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 hidden="1">
      <c r="A957" s="47" t="str">
        <f t="shared" si="87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6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 hidden="1">
      <c r="A958" s="47" t="str">
        <f t="shared" si="87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6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 hidden="1">
      <c r="A959" s="47" t="str">
        <f t="shared" si="87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6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 hidden="1">
      <c r="A960" s="47" t="str">
        <f t="shared" si="87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6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 hidden="1">
      <c r="A961" s="47" t="str">
        <f t="shared" si="87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6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 hidden="1">
      <c r="A962" s="47" t="str">
        <f t="shared" si="87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6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 hidden="1">
      <c r="A963" s="47" t="str">
        <f t="shared" si="87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6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 hidden="1">
      <c r="A964" s="47" t="str">
        <f t="shared" si="87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6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 hidden="1">
      <c r="A965" s="47" t="str">
        <f t="shared" si="87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6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 hidden="1">
      <c r="A966" s="47" t="str">
        <f t="shared" si="87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6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 hidden="1">
      <c r="A967" s="47" t="str">
        <f t="shared" si="87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2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 hidden="1">
      <c r="A968" s="47" t="str">
        <f t="shared" ref="A968:A1001" si="93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2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 hidden="1">
      <c r="A969" s="47" t="str">
        <f t="shared" si="93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2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 hidden="1">
      <c r="A970" s="47" t="str">
        <f t="shared" si="93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2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 hidden="1">
      <c r="A971" s="47" t="str">
        <f t="shared" si="93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2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 hidden="1">
      <c r="A972" s="47" t="str">
        <f t="shared" si="93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2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 hidden="1">
      <c r="A973" s="47" t="str">
        <f t="shared" si="93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2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 hidden="1">
      <c r="A974" s="47" t="str">
        <f t="shared" si="93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2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 hidden="1">
      <c r="A975" s="47" t="str">
        <f t="shared" si="93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2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 hidden="1">
      <c r="A976" s="47" t="str">
        <f t="shared" si="93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2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 hidden="1">
      <c r="A977" s="47" t="str">
        <f t="shared" si="93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2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 hidden="1">
      <c r="A978" s="47" t="str">
        <f t="shared" si="93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2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 hidden="1">
      <c r="A979" s="47" t="str">
        <f t="shared" si="93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2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 hidden="1">
      <c r="A980" s="47" t="str">
        <f t="shared" si="93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2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 hidden="1">
      <c r="A981" s="47" t="str">
        <f t="shared" si="93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2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 hidden="1">
      <c r="A982" s="47" t="str">
        <f t="shared" si="93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2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 hidden="1">
      <c r="A983" s="47" t="str">
        <f t="shared" si="93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2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 hidden="1">
      <c r="A984" s="47" t="str">
        <f t="shared" si="93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2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 hidden="1">
      <c r="A985" s="47" t="str">
        <f t="shared" si="93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2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 hidden="1">
      <c r="A986" s="47" t="str">
        <f t="shared" si="93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2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 hidden="1">
      <c r="A987" s="47" t="str">
        <f t="shared" si="93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2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 hidden="1">
      <c r="A988" s="47" t="str">
        <f t="shared" si="93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2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 hidden="1">
      <c r="A989" s="47" t="str">
        <f t="shared" si="93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2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 hidden="1">
      <c r="A990" s="47" t="str">
        <f t="shared" si="93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2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 hidden="1">
      <c r="A991" s="47" t="str">
        <f t="shared" si="93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2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 hidden="1">
      <c r="A992" s="47" t="str">
        <f t="shared" si="93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2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 hidden="1">
      <c r="A993" s="47" t="str">
        <f t="shared" si="93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2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 hidden="1">
      <c r="A994" s="47" t="str">
        <f t="shared" si="93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2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 hidden="1">
      <c r="A995" s="47" t="str">
        <f t="shared" si="93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2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 hidden="1">
      <c r="A996" s="47" t="str">
        <f t="shared" si="93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2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 hidden="1">
      <c r="A997" s="47" t="str">
        <f t="shared" si="93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2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 hidden="1">
      <c r="A998" s="47" t="str">
        <f t="shared" si="93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2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 hidden="1">
      <c r="A999" s="47" t="str">
        <f t="shared" si="93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2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 hidden="1">
      <c r="A1000" s="47" t="str">
        <f t="shared" si="93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2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 hidden="1">
      <c r="A1001" s="47" t="str">
        <f t="shared" si="93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2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protectedRanges>
    <protectedRange sqref="Z28" name="Range1_19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27 Y29:Z1001">
    <cfRule type="cellIs" dxfId="171" priority="53882" operator="equal">
      <formula>"OPORTUNIDADE"</formula>
    </cfRule>
  </conditionalFormatting>
  <conditionalFormatting sqref="Y6:Z27 Y29:Z1001">
    <cfRule type="cellIs" dxfId="170" priority="11468" operator="equal">
      <formula>"NÃO"</formula>
    </cfRule>
    <cfRule type="cellIs" dxfId="169" priority="11469" operator="equal">
      <formula>"SIM"</formula>
    </cfRule>
  </conditionalFormatting>
  <conditionalFormatting sqref="AZ6:AZ1001">
    <cfRule type="expression" dxfId="168" priority="53924">
      <formula>#REF!=1</formula>
    </cfRule>
  </conditionalFormatting>
  <conditionalFormatting sqref="BE6:BE1001 U6:U1001 AY6:AY1001">
    <cfRule type="cellIs" dxfId="167" priority="53908" operator="equal">
      <formula>"ERRO"</formula>
    </cfRule>
  </conditionalFormatting>
  <conditionalFormatting sqref="BQ6:BQ1001">
    <cfRule type="cellIs" dxfId="166" priority="53903" operator="equal">
      <formula>"Produção e Intervalo"</formula>
    </cfRule>
    <cfRule type="cellIs" dxfId="165" priority="53904" operator="equal">
      <formula>"Aderente"</formula>
    </cfRule>
    <cfRule type="cellIs" dxfId="164" priority="53905" operator="equal">
      <formula>"Intervalo"</formula>
    </cfRule>
    <cfRule type="cellIs" dxfId="163" priority="53906" operator="equal">
      <formula>"Produção"</formula>
    </cfRule>
    <cfRule type="cellIs" dxfId="162" priority="53907" operator="equal">
      <formula>"ERRO"</formula>
    </cfRule>
  </conditionalFormatting>
  <conditionalFormatting sqref="BR6:BS1001">
    <cfRule type="cellIs" dxfId="161" priority="53885" operator="equal">
      <formula>"*"</formula>
    </cfRule>
    <cfRule type="cellIs" dxfId="160" priority="53886" operator="greaterThanOrEqual">
      <formula>1</formula>
    </cfRule>
    <cfRule type="cellIs" dxfId="159" priority="53887" operator="lessThan">
      <formula>1</formula>
    </cfRule>
  </conditionalFormatting>
  <conditionalFormatting sqref="BH6:BH1001">
    <cfRule type="iconSet" priority="60669">
      <iconSet showValue="0">
        <cfvo type="percent" val="0"/>
        <cfvo type="num" val="1"/>
        <cfvo type="num" val="1" gte="0"/>
      </iconSet>
    </cfRule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K6 BK8:BK164 BK166:BK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11" operator="equal">
      <formula>"OPORTUNIDADE"</formula>
    </cfRule>
  </conditionalFormatting>
  <conditionalFormatting sqref="Z28">
    <cfRule type="cellIs" dxfId="157" priority="9" operator="equal">
      <formula>"NÃO"</formula>
    </cfRule>
    <cfRule type="cellIs" dxfId="156" priority="10" operator="equal">
      <formula>"SIM"</formula>
    </cfRule>
  </conditionalFormatting>
  <conditionalFormatting sqref="Y28">
    <cfRule type="cellIs" dxfId="155" priority="8" operator="equal">
      <formula>"OPORTUNIDADE"</formula>
    </cfRule>
  </conditionalFormatting>
  <conditionalFormatting sqref="Y28">
    <cfRule type="cellIs" dxfId="154" priority="6" operator="equal">
      <formula>"NÃO"</formula>
    </cfRule>
    <cfRule type="cellIs" dxfId="153" priority="7" operator="equal">
      <formula>"SIM"</formula>
    </cfRule>
  </conditionalFormatting>
  <conditionalFormatting sqref="BK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 BO145" xr:uid="{83E6D9B7-9D50-48B7-9A7D-60667A977272}">
      <formula1>INDIRECT(SUBSTITUTE(BM6," ",""))</formula1>
    </dataValidation>
    <dataValidation type="list" allowBlank="1" showInputMessage="1" showErrorMessage="1" sqref="BO6:BO144 BO14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G25" sqref="G25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12" t="s">
        <v>1398</v>
      </c>
      <c r="C2" s="212"/>
      <c r="D2" s="212"/>
      <c r="E2" s="212"/>
      <c r="F2" s="212"/>
      <c r="G2" s="212"/>
    </row>
    <row r="3" spans="2:7" ht="15" customHeight="1">
      <c r="B3" s="213"/>
      <c r="C3" s="213"/>
      <c r="D3" s="213"/>
      <c r="E3" s="213"/>
      <c r="F3" s="213"/>
      <c r="G3" s="213"/>
    </row>
    <row r="4" spans="2:7">
      <c r="B4" s="160" t="s">
        <v>1399</v>
      </c>
      <c r="C4" s="160" t="s">
        <v>1400</v>
      </c>
      <c r="D4" s="160" t="s">
        <v>1401</v>
      </c>
      <c r="E4" s="160" t="s">
        <v>1402</v>
      </c>
      <c r="F4" s="160" t="s">
        <v>4</v>
      </c>
      <c r="G4" s="160" t="s">
        <v>1403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1404</v>
      </c>
      <c r="C6" s="161">
        <v>407867</v>
      </c>
      <c r="D6" s="161" t="s">
        <v>1405</v>
      </c>
      <c r="E6" s="161" t="s">
        <v>824</v>
      </c>
      <c r="F6" s="161" t="s">
        <v>1406</v>
      </c>
      <c r="G6" s="162"/>
    </row>
    <row r="7" spans="2:7">
      <c r="B7" s="161" t="s">
        <v>1407</v>
      </c>
      <c r="C7" s="161">
        <v>293644</v>
      </c>
      <c r="D7" s="161" t="s">
        <v>1408</v>
      </c>
      <c r="E7" s="161" t="s">
        <v>824</v>
      </c>
      <c r="F7" s="161" t="s">
        <v>1406</v>
      </c>
      <c r="G7" s="162"/>
    </row>
    <row r="8" spans="2:7">
      <c r="B8" s="161" t="s">
        <v>1409</v>
      </c>
      <c r="C8" s="161" t="s">
        <v>593</v>
      </c>
      <c r="D8" s="161" t="s">
        <v>593</v>
      </c>
      <c r="E8" s="161" t="s">
        <v>593</v>
      </c>
      <c r="F8" s="161" t="s">
        <v>593</v>
      </c>
      <c r="G8" s="162" t="s">
        <v>593</v>
      </c>
    </row>
    <row r="9" spans="2:7">
      <c r="B9" s="161" t="s">
        <v>1410</v>
      </c>
      <c r="C9" s="161">
        <v>256790</v>
      </c>
      <c r="D9" s="161" t="s">
        <v>1411</v>
      </c>
      <c r="E9" s="161" t="s">
        <v>825</v>
      </c>
      <c r="F9" s="161" t="s">
        <v>1412</v>
      </c>
      <c r="G9" s="162">
        <v>46357</v>
      </c>
    </row>
    <row r="10" spans="2:7">
      <c r="B10" s="161" t="s">
        <v>1413</v>
      </c>
      <c r="C10" s="161">
        <v>265193</v>
      </c>
      <c r="D10" s="161" t="s">
        <v>1414</v>
      </c>
      <c r="E10" s="161" t="s">
        <v>826</v>
      </c>
      <c r="F10" s="161" t="s">
        <v>54</v>
      </c>
      <c r="G10" s="161" t="s">
        <v>1415</v>
      </c>
    </row>
    <row r="11" spans="2:7">
      <c r="B11" s="161" t="s">
        <v>1416</v>
      </c>
      <c r="C11" s="161">
        <v>293716</v>
      </c>
      <c r="D11" s="161" t="s">
        <v>1417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1418</v>
      </c>
      <c r="C12" s="161">
        <v>257258</v>
      </c>
      <c r="D12" s="161" t="s">
        <v>1419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1420</v>
      </c>
      <c r="C13" s="161">
        <v>371147</v>
      </c>
      <c r="D13" s="161" t="s">
        <v>1421</v>
      </c>
      <c r="E13" s="161" t="s">
        <v>827</v>
      </c>
      <c r="F13" s="161" t="s">
        <v>71</v>
      </c>
      <c r="G13" s="161" t="s">
        <v>1415</v>
      </c>
    </row>
    <row r="14" spans="2:7">
      <c r="B14" s="161" t="s">
        <v>1422</v>
      </c>
      <c r="C14" s="161">
        <v>259230</v>
      </c>
      <c r="D14" s="161" t="s">
        <v>1423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1424</v>
      </c>
      <c r="C15" s="161">
        <v>370705</v>
      </c>
      <c r="D15" s="161"/>
      <c r="E15" s="161" t="s">
        <v>827</v>
      </c>
      <c r="F15" s="161" t="s">
        <v>71</v>
      </c>
      <c r="G15" s="161" t="s">
        <v>1415</v>
      </c>
    </row>
    <row r="16" spans="2:7">
      <c r="B16" s="161" t="s">
        <v>1425</v>
      </c>
      <c r="C16" s="161">
        <v>258542</v>
      </c>
      <c r="D16" s="161" t="s">
        <v>1426</v>
      </c>
      <c r="E16" s="161" t="s">
        <v>828</v>
      </c>
      <c r="F16" s="161" t="s">
        <v>335</v>
      </c>
      <c r="G16" s="162">
        <v>45962</v>
      </c>
    </row>
    <row r="17" spans="2:7">
      <c r="B17" s="161" t="s">
        <v>1427</v>
      </c>
      <c r="C17" s="161">
        <v>257050</v>
      </c>
      <c r="D17" s="161" t="s">
        <v>1428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1" sqref="G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4" t="s">
        <v>1429</v>
      </c>
      <c r="C2" s="214"/>
      <c r="D2" s="214"/>
      <c r="E2" s="214"/>
      <c r="F2" s="214"/>
      <c r="G2" s="214"/>
    </row>
    <row r="3" spans="2:7" ht="19.5" customHeight="1">
      <c r="B3" s="214"/>
      <c r="C3" s="214"/>
      <c r="D3" s="214"/>
      <c r="E3" s="214"/>
      <c r="F3" s="214"/>
      <c r="G3" s="214"/>
    </row>
    <row r="4" spans="2:7" ht="19.5" customHeight="1">
      <c r="B4" s="163" t="s">
        <v>686</v>
      </c>
      <c r="C4" s="163" t="s">
        <v>1430</v>
      </c>
      <c r="D4" s="163" t="s">
        <v>1431</v>
      </c>
      <c r="E4" s="163" t="s">
        <v>1432</v>
      </c>
      <c r="F4" s="160" t="s">
        <v>1433</v>
      </c>
      <c r="G4" s="163" t="s">
        <v>1434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1435</v>
      </c>
      <c r="G6" s="167"/>
    </row>
    <row r="7" spans="2:7" ht="19.5" customHeight="1">
      <c r="B7" s="167" t="s">
        <v>825</v>
      </c>
      <c r="C7" s="167">
        <v>7629</v>
      </c>
      <c r="D7" s="168">
        <v>46062</v>
      </c>
      <c r="E7" s="167">
        <v>11000</v>
      </c>
      <c r="F7" s="169" t="s">
        <v>1436</v>
      </c>
      <c r="G7" s="167"/>
    </row>
    <row r="8" spans="2:7" ht="19.5" customHeight="1">
      <c r="B8" s="167" t="s">
        <v>826</v>
      </c>
      <c r="C8" s="167">
        <v>7694</v>
      </c>
      <c r="D8" s="168">
        <v>46062</v>
      </c>
      <c r="E8" s="167">
        <v>9500</v>
      </c>
      <c r="F8" s="169" t="s">
        <v>1435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1435</v>
      </c>
      <c r="G9" s="167"/>
    </row>
    <row r="10" spans="2:7" ht="19.5" customHeight="1">
      <c r="B10" s="167" t="s">
        <v>1437</v>
      </c>
      <c r="C10" s="167">
        <v>9038</v>
      </c>
      <c r="D10" s="168">
        <v>46063</v>
      </c>
      <c r="E10" s="167">
        <v>11450</v>
      </c>
      <c r="F10" s="169" t="s">
        <v>1438</v>
      </c>
      <c r="G10" s="167"/>
    </row>
    <row r="11" spans="2:7" ht="19.5" customHeight="1">
      <c r="B11" s="167" t="s">
        <v>744</v>
      </c>
      <c r="C11" s="167" t="s">
        <v>1439</v>
      </c>
      <c r="D11" s="168">
        <v>46056</v>
      </c>
      <c r="E11" s="167">
        <v>9100</v>
      </c>
      <c r="F11" s="169" t="s">
        <v>1440</v>
      </c>
      <c r="G11" s="167" t="s">
        <v>1441</v>
      </c>
    </row>
    <row r="12" spans="2:7" ht="19.5" customHeight="1">
      <c r="B12" s="167" t="s">
        <v>744</v>
      </c>
      <c r="C12" s="167" t="s">
        <v>1442</v>
      </c>
      <c r="D12" s="168">
        <v>46058</v>
      </c>
      <c r="E12" s="167">
        <v>12000</v>
      </c>
      <c r="F12" s="169" t="s">
        <v>1435</v>
      </c>
      <c r="G12" s="167"/>
    </row>
    <row r="13" spans="2:7" ht="19.5" customHeight="1">
      <c r="B13" s="167" t="s">
        <v>744</v>
      </c>
      <c r="C13" s="167" t="s">
        <v>1443</v>
      </c>
      <c r="D13" s="168">
        <v>46058</v>
      </c>
      <c r="E13" s="167">
        <v>12000</v>
      </c>
      <c r="F13" s="169" t="s">
        <v>1435</v>
      </c>
      <c r="G13" s="167"/>
    </row>
    <row r="14" spans="2:7" ht="19.5" customHeight="1">
      <c r="B14" s="167" t="s">
        <v>744</v>
      </c>
      <c r="C14" s="167" t="s">
        <v>1444</v>
      </c>
      <c r="D14" s="168">
        <v>46058</v>
      </c>
      <c r="E14" s="167">
        <v>13800</v>
      </c>
      <c r="F14" s="169" t="s">
        <v>1435</v>
      </c>
      <c r="G14" s="167" t="s">
        <v>1445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5" t="s">
        <v>1446</v>
      </c>
      <c r="D5" s="216"/>
      <c r="E5" s="216"/>
      <c r="F5" s="216"/>
      <c r="G5" s="216"/>
      <c r="H5" s="216"/>
      <c r="I5" s="216"/>
      <c r="J5" s="217"/>
      <c r="K5" s="218" t="s">
        <v>1447</v>
      </c>
      <c r="L5" s="219"/>
      <c r="M5" s="219"/>
      <c r="N5" s="219"/>
      <c r="O5" s="220" t="s">
        <v>1448</v>
      </c>
      <c r="P5" s="221"/>
    </row>
    <row r="6" spans="1:16" s="74" customFormat="1" ht="15" customHeight="1">
      <c r="A6" s="66" t="s">
        <v>1449</v>
      </c>
      <c r="B6" s="75" t="s">
        <v>1450</v>
      </c>
      <c r="C6" s="76" t="s">
        <v>992</v>
      </c>
      <c r="D6" s="77" t="s">
        <v>993</v>
      </c>
      <c r="E6" s="76" t="s">
        <v>1451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1452</v>
      </c>
      <c r="M6" s="80" t="s">
        <v>611</v>
      </c>
      <c r="N6" s="81" t="s">
        <v>987</v>
      </c>
      <c r="O6" s="158" t="s">
        <v>1030</v>
      </c>
      <c r="P6" s="133" t="s">
        <v>1453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8.3333333333333329E-2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>
        <f>IF(SP_SUL!BH224="","*",SP_SUL!BH224)</f>
        <v>0</v>
      </c>
      <c r="P224" s="147" t="str">
        <f>IF($A$2=1,IF(SP_SUL!BJ224="","*",SP_SUL!BJ224),IF(SP_SUL!BK224="","*",SP_SUL!BK224))</f>
        <v>TP não solicitou intervalo / parada de segurança.</v>
      </c>
    </row>
    <row r="225" spans="1:16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1</v>
      </c>
      <c r="P227" s="147" t="str">
        <f>IF($A$2=1,IF(SP_SUL!BJ227="","*",SP_SUL!BJ227),IF(SP_SUL!BK227="","*",SP_SUL!BK227))</f>
        <v>MC1 07h33 / Em deslocamento</v>
      </c>
    </row>
    <row r="228" spans="1:16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>
        <f>IF(SP_SUL!BH229="","*",SP_SUL!BH229)</f>
        <v>1</v>
      </c>
      <c r="P229" s="147" t="str">
        <f>IF($A$2=1,IF(SP_SUL!BJ229="","*",SP_SUL!BJ229),IF(SP_SUL!BK229="","*",SP_SUL!BK229))</f>
        <v>TP pronto 12h50 / Em intervalo das 13h57 até 14h50.</v>
      </c>
    </row>
    <row r="230" spans="1:16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>
        <f>IF(SP_SUL!BH230="","*",SP_SUL!BH230)</f>
        <v>1</v>
      </c>
      <c r="P230" s="147" t="str">
        <f>IF($A$2=1,IF(SP_SUL!BJ230="","*",SP_SUL!BJ230),IF(SP_SUL!BK230="","*",SP_SUL!BK230))</f>
        <v>TP pronto 12h50 / Em intervalo das 14h47 até 14h50</v>
      </c>
    </row>
    <row r="231" spans="1:16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1</v>
      </c>
      <c r="P239" s="147" t="str">
        <f>IF($A$2=1,IF(SP_SUL!BJ239="","*",SP_SUL!BJ239),IF(SP_SUL!BK239="","*",SP_SUL!BK239))</f>
        <v>*</v>
      </c>
    </row>
    <row r="240" spans="1:16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8.3333333333333329E-2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6.25E-2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6.25E-2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6.25E-2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>
        <f>IF(SP_SUL!B274="","*",SP_SUL!B274)</f>
        <v>46064</v>
      </c>
      <c r="B274" s="83" t="str">
        <f>IF(SP_SUL!X274="","*",SP_SUL!X274)</f>
        <v>*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ZWI-ZEM</v>
      </c>
      <c r="H274" s="116">
        <f>IF(SP_SUL!K274="","*",SP_SUL!K274)</f>
        <v>123.465</v>
      </c>
      <c r="I274" s="113">
        <f>IF(SP_SUL!O274="","*",SP_SUL!O274)</f>
        <v>0.35416666666666669</v>
      </c>
      <c r="J274" s="113">
        <f>IF(SP_SUL!P274="","*",SP_SUL!P274)</f>
        <v>6.9444444444444448E-2</v>
      </c>
      <c r="K274" s="83" t="str">
        <f>IF(SP_SUL!AK274="","*",SP_SUL!AK274)</f>
        <v>-</v>
      </c>
      <c r="L274" s="83" t="str">
        <f>IF(SP_SUL!AM274="","*",SP_SUL!AM274)</f>
        <v>ZWI-ZEM</v>
      </c>
      <c r="M274" s="83">
        <f>IF(SP_SUL!AP274="","*",SP_SUL!AP274)</f>
        <v>123.465</v>
      </c>
      <c r="N274" s="83" t="str">
        <f>IF(SP_SUL!AM274="","*",SP_SUL!AM274)</f>
        <v>ZWI-ZEM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>
        <f>IF(SP_SUL!B275="","*",SP_SUL!B275)</f>
        <v>46064</v>
      </c>
      <c r="B275" s="83" t="str">
        <f>IF(SP_SUL!X275="","*",SP_SUL!X275)</f>
        <v>*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ADENISON (TP-810)</v>
      </c>
      <c r="F275" s="83" t="str">
        <f>IF(SP_SUL!H275="","*",SP_SUL!H275)</f>
        <v>-</v>
      </c>
      <c r="G275" s="83" t="str">
        <f>IF(SP_SUL!M275="","*",SP_SUL!M275)</f>
        <v>ZWI-ZEM</v>
      </c>
      <c r="H275" s="116">
        <f>IF(SP_SUL!K275="","*",SP_SUL!K275)</f>
        <v>123.929</v>
      </c>
      <c r="I275" s="113">
        <f>IF(SP_SUL!O275="","*",SP_SUL!O275)</f>
        <v>0.35416666666666669</v>
      </c>
      <c r="J275" s="113">
        <f>IF(SP_SUL!P275="","*",SP_SUL!P275)</f>
        <v>6.9444444444444448E-2</v>
      </c>
      <c r="K275" s="83" t="str">
        <f>IF(SP_SUL!AK275="","*",SP_SUL!AK275)</f>
        <v>-</v>
      </c>
      <c r="L275" s="83" t="str">
        <f>IF(SP_SUL!AM275="","*",SP_SUL!AM275)</f>
        <v>ZWI-ZEM</v>
      </c>
      <c r="M275" s="83">
        <f>IF(SP_SUL!AP275="","*",SP_SUL!AP275)</f>
        <v>123.929</v>
      </c>
      <c r="N275" s="83" t="str">
        <f>IF(SP_SUL!AM275="","*",SP_SUL!AM275)</f>
        <v>ZWI-ZEM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>
        <f>IF(SP_SUL!B277="","*",SP_SUL!B277)</f>
        <v>46064</v>
      </c>
      <c r="B277" s="83" t="str">
        <f>IF(SP_SUL!X277="","*",SP_SUL!X277)</f>
        <v>Oportunidade</v>
      </c>
      <c r="C277" s="83" t="str">
        <f>IF(SP_SUL!S277="","*",SP_SUL!S277)</f>
        <v>SP SUL</v>
      </c>
      <c r="D277" s="83" t="str">
        <f>IF(SP_SUL!T277="","*",SP_SUL!T277)</f>
        <v>ZEV-ZPT</v>
      </c>
      <c r="E277" s="83" t="str">
        <f>IF(SP_SUL!D277="","*",SP_SUL!D277)</f>
        <v>W95</v>
      </c>
      <c r="F277" s="83" t="str">
        <f>IF(SP_SUL!H277="","*",SP_SUL!H277)</f>
        <v>Z3ZEV</v>
      </c>
      <c r="G277" s="83" t="str">
        <f>IF(SP_SUL!M277="","*",SP_SUL!M277)</f>
        <v>ZEV-ZTP</v>
      </c>
      <c r="H277" s="116">
        <f>IF(SP_SUL!K277="","*",SP_SUL!K277)</f>
        <v>67</v>
      </c>
      <c r="I277" s="113">
        <f>IF(SP_SUL!O277="","*",SP_SUL!O277)</f>
        <v>0.33333333333333331</v>
      </c>
      <c r="J277" s="113">
        <f>IF(SP_SUL!P277="","*",SP_SUL!P277)</f>
        <v>4.1666666666666664E-2</v>
      </c>
      <c r="K277" s="83" t="str">
        <f>IF(SP_SUL!AK277="","*",SP_SUL!AK277)</f>
        <v>Z3ZEV</v>
      </c>
      <c r="L277" s="83" t="str">
        <f>IF(SP_SUL!AM277="","*",SP_SUL!AM277)</f>
        <v>ZEV-ZTP</v>
      </c>
      <c r="M277" s="83">
        <f>IF(SP_SUL!AP277="","*",SP_SUL!AP277)</f>
        <v>67</v>
      </c>
      <c r="N277" s="83" t="str">
        <f>IF(SP_SUL!AM277="","*",SP_SUL!AM277)</f>
        <v>ZEV-ZTP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>
        <f>IF(SP_SUL!B278="","*",SP_SUL!B278)</f>
        <v>46064</v>
      </c>
      <c r="B278" s="83" t="str">
        <f>IF(SP_SUL!X278="","*",SP_SUL!X278)</f>
        <v>Contrato</v>
      </c>
      <c r="C278" s="83" t="str">
        <f>IF(SP_SUL!S278="","*",SP_SUL!S278)</f>
        <v>SP SUL</v>
      </c>
      <c r="D278" s="83" t="str">
        <f>IF(SP_SUL!T278="","*",SP_SUL!T278)</f>
        <v>ZEV-ZPT</v>
      </c>
      <c r="E278" s="83" t="str">
        <f>IF(SP_SUL!D278="","*",SP_SUL!D278)</f>
        <v>A84</v>
      </c>
      <c r="F278" s="83" t="str">
        <f>IF(SP_SUL!H278="","*",SP_SUL!H278)</f>
        <v>ZEV-2</v>
      </c>
      <c r="G278" s="83" t="str">
        <f>IF(SP_SUL!M278="","*",SP_SUL!M278)</f>
        <v>ZEV-ZPT</v>
      </c>
      <c r="H278" s="116">
        <f>IF(SP_SUL!K278="","*",SP_SUL!K278)</f>
        <v>66</v>
      </c>
      <c r="I278" s="113">
        <f>IF(SP_SUL!O278="","*",SP_SUL!O278)</f>
        <v>0.3125</v>
      </c>
      <c r="J278" s="113">
        <f>IF(SP_SUL!P278="","*",SP_SUL!P278)</f>
        <v>4.1666666666666664E-2</v>
      </c>
      <c r="K278" s="83" t="str">
        <f>IF(SP_SUL!AK278="","*",SP_SUL!AK278)</f>
        <v>ZEV-2</v>
      </c>
      <c r="L278" s="83" t="str">
        <f>IF(SP_SUL!AM278="","*",SP_SUL!AM278)</f>
        <v>ZEV-ZPT</v>
      </c>
      <c r="M278" s="83">
        <f>IF(SP_SUL!AP278="","*",SP_SUL!AP278)</f>
        <v>66</v>
      </c>
      <c r="N278" s="83" t="str">
        <f>IF(SP_SUL!AM278="","*",SP_SUL!AM278)</f>
        <v>ZEV-ZPT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>
        <f>IF(SP_SUL!B279="","*",SP_SUL!B279)</f>
        <v>46064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ZPT-ZPG</v>
      </c>
      <c r="E279" s="83" t="str">
        <f>IF(SP_SUL!D279="","*",SP_SUL!D279)</f>
        <v>DIEGO (TF-42)</v>
      </c>
      <c r="F279" s="83" t="str">
        <f>IF(SP_SUL!H279="","*",SP_SUL!H279)</f>
        <v>-</v>
      </c>
      <c r="G279" s="83" t="str">
        <f>IF(SP_SUL!M279="","*",SP_SUL!M279)</f>
        <v>PAT-ZGM</v>
      </c>
      <c r="H279" s="116">
        <f>IF(SP_SUL!K279="","*",SP_SUL!K279)</f>
        <v>109.05</v>
      </c>
      <c r="I279" s="113">
        <f>IF(SP_SUL!O279="","*",SP_SUL!O279)</f>
        <v>0.41666666666666669</v>
      </c>
      <c r="J279" s="113">
        <f>IF(SP_SUL!P279="","*",SP_SUL!P279)</f>
        <v>8.3333333333333329E-2</v>
      </c>
      <c r="K279" s="83" t="str">
        <f>IF(SP_SUL!AK279="","*",SP_SUL!AK279)</f>
        <v>-</v>
      </c>
      <c r="L279" s="83" t="str">
        <f>IF(SP_SUL!AM279="","*",SP_SUL!AM279)</f>
        <v>PAT-ZGM</v>
      </c>
      <c r="M279" s="83">
        <f>IF(SP_SUL!AP279="","*",SP_SUL!AP279)</f>
        <v>109.05</v>
      </c>
      <c r="N279" s="83" t="str">
        <f>IF(SP_SUL!AM279="","*",SP_SUL!AM279)</f>
        <v>PAT-ZGM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>
        <f>IF(SP_SUL!B280="","*",SP_SUL!B280)</f>
        <v>46064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ZPT-ZPG</v>
      </c>
      <c r="E280" s="83" t="str">
        <f>IF(SP_SUL!D280="","*",SP_SUL!D280)</f>
        <v>EXPANSÃO TURMA 1</v>
      </c>
      <c r="F280" s="83" t="str">
        <f>IF(SP_SUL!H280="","*",SP_SUL!H280)</f>
        <v>-</v>
      </c>
      <c r="G280" s="83" t="str">
        <f>IF(SP_SUL!M280="","*",SP_SUL!M280)</f>
        <v>ZZV-ZPG</v>
      </c>
      <c r="H280" s="116">
        <f>IF(SP_SUL!K280="","*",SP_SUL!K280)</f>
        <v>123.35</v>
      </c>
      <c r="I280" s="113">
        <f>IF(SP_SUL!O280="","*",SP_SUL!O280)</f>
        <v>0.33333333333333331</v>
      </c>
      <c r="J280" s="113">
        <f>IF(SP_SUL!P280="","*",SP_SUL!P280)</f>
        <v>8.3333333333333329E-2</v>
      </c>
      <c r="K280" s="83" t="str">
        <f>IF(SP_SUL!AK280="","*",SP_SUL!AK280)</f>
        <v>-</v>
      </c>
      <c r="L280" s="83" t="str">
        <f>IF(SP_SUL!AM280="","*",SP_SUL!AM280)</f>
        <v>ZZV-ZPG</v>
      </c>
      <c r="M280" s="83">
        <f>IF(SP_SUL!AP280="","*",SP_SUL!AP280)</f>
        <v>123.35</v>
      </c>
      <c r="N280" s="83" t="str">
        <f>IF(SP_SUL!AM280="","*",SP_SUL!AM280)</f>
        <v>ZZV-ZPG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>
        <f>IF(SP_SUL!B281="","*",SP_SUL!B281)</f>
        <v>46064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ZPT-ZPG</v>
      </c>
      <c r="E281" s="83" t="str">
        <f>IF(SP_SUL!D281="","*",SP_SUL!D281)</f>
        <v>EXPANSÃO TURMA 1</v>
      </c>
      <c r="F281" s="83" t="str">
        <f>IF(SP_SUL!H281="","*",SP_SUL!H281)</f>
        <v>-</v>
      </c>
      <c r="G281" s="83" t="str">
        <f>IF(SP_SUL!M281="","*",SP_SUL!M281)</f>
        <v>ZZV-ZPG</v>
      </c>
      <c r="H281" s="116">
        <f>IF(SP_SUL!K281="","*",SP_SUL!K281)</f>
        <v>123.76</v>
      </c>
      <c r="I281" s="113">
        <f>IF(SP_SUL!O281="","*",SP_SUL!O281)</f>
        <v>0.33333333333333331</v>
      </c>
      <c r="J281" s="113">
        <f>IF(SP_SUL!P281="","*",SP_SUL!P281)</f>
        <v>8.3333333333333329E-2</v>
      </c>
      <c r="K281" s="83" t="str">
        <f>IF(SP_SUL!AK281="","*",SP_SUL!AK281)</f>
        <v>-</v>
      </c>
      <c r="L281" s="83" t="str">
        <f>IF(SP_SUL!AM281="","*",SP_SUL!AM281)</f>
        <v>ZZV-ZPG</v>
      </c>
      <c r="M281" s="83">
        <f>IF(SP_SUL!AP281="","*",SP_SUL!AP281)</f>
        <v>123.76</v>
      </c>
      <c r="N281" s="83" t="str">
        <f>IF(SP_SUL!AM281="","*",SP_SUL!AM281)</f>
        <v>ZZV-ZPG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L234" sqref="L234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2"/>
      <c r="B1" s="223"/>
      <c r="C1" s="224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5" t="s">
        <v>1040</v>
      </c>
      <c r="Q1" s="226"/>
      <c r="R1" s="111"/>
      <c r="S1" s="84"/>
      <c r="T1" s="86"/>
      <c r="U1" s="227" t="s">
        <v>1454</v>
      </c>
      <c r="V1" s="227"/>
      <c r="W1" s="227"/>
    </row>
    <row r="2" spans="1:23" ht="15" customHeight="1">
      <c r="A2" s="87" t="s">
        <v>1455</v>
      </c>
      <c r="B2" s="87" t="s">
        <v>1450</v>
      </c>
      <c r="C2" s="87" t="s">
        <v>411</v>
      </c>
      <c r="D2" s="88" t="s">
        <v>992</v>
      </c>
      <c r="E2" s="88" t="s">
        <v>4</v>
      </c>
      <c r="F2" s="88" t="s">
        <v>1449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1456</v>
      </c>
      <c r="T2" s="91" t="s">
        <v>995</v>
      </c>
      <c r="U2" s="138">
        <f ca="1">TODAY()-1</f>
        <v>46062</v>
      </c>
      <c r="V2" s="138">
        <f ca="1">U2-1</f>
        <v>46061</v>
      </c>
      <c r="W2" s="138">
        <f ca="1">V2-1</f>
        <v>46060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>
        <f ca="1">_xlfn.XLOOKUP(G3&amp;$W$2,BS_CONTROLE[CHAVE],BS_CONTROLE[Quantidade_11],"-")</f>
        <v>1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>
        <f ca="1">_xlfn.XLOOKUP(G4&amp;$W$2,BS_CONTROLE[CHAVE],BS_CONTROLE[Quantidade_11],"-")</f>
        <v>1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>
        <f ca="1">_xlfn.XLOOKUP(G5&amp;$W$2,BS_CONTROLE[CHAVE],BS_CONTROLE[Quantidade_11],"-")</f>
        <v>1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1</v>
      </c>
      <c r="W6" s="137">
        <f ca="1">_xlfn.XLOOKUP(G6&amp;$W$2,BS_CONTROLE[CHAVE],BS_CONTROLE[Quantidade_11],"-")</f>
        <v>3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 t="str">
        <f ca="1">_xlfn.XLOOKUP(G9&amp;$V$2,BS_CONTROLE[CHAVE],BS_CONTROLE[Quantidade_11],"-")</f>
        <v>-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0</v>
      </c>
      <c r="V10" s="137" t="str">
        <f ca="1">_xlfn.XLOOKUP(G10&amp;$V$2,BS_CONTROLE[CHAVE],BS_CONTROLE[Quantidade_11],"-")</f>
        <v>-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>
        <f ca="1">_xlfn.XLOOKUP(G12&amp;$W$2,BS_CONTROLE[CHAVE],BS_CONTROLE[Quantidade_11],"-")</f>
        <v>1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>
        <f ca="1">_xlfn.XLOOKUP(G13&amp;$W$2,BS_CONTROLE[CHAVE],BS_CONTROLE[Quantidade_11],"-")</f>
        <v>88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>
        <f ca="1">_xlfn.XLOOKUP(G14&amp;$W$2,BS_CONTROLE[CHAVE],BS_CONTROLE[Quantidade_11],"-")</f>
        <v>88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>
        <f ca="1">_xlfn.XLOOKUP(G16&amp;$W$2,BS_CONTROLE[CHAVE],BS_CONTROLE[Quantidade_11],"-")</f>
        <v>1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>
        <f ca="1">_xlfn.XLOOKUP(G17&amp;$U$2,BS_CONTROLE[CHAVE],BS_CONTROLE[Quantidade_11],"-")</f>
        <v>0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0</v>
      </c>
      <c r="V18" s="137" t="str">
        <f ca="1">_xlfn.XLOOKUP(G18&amp;$V$2,BS_CONTROLE[CHAVE],BS_CONTROLE[Quantidade_11],"-")</f>
        <v>-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1</v>
      </c>
      <c r="W23" s="137">
        <f ca="1">_xlfn.XLOOKUP(G23&amp;$W$2,BS_CONTROLE[CHAVE],BS_CONTROLE[Quantidade_11],"-")</f>
        <v>3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0</v>
      </c>
      <c r="V24" s="137" t="str">
        <f ca="1">_xlfn.XLOOKUP(G24&amp;$V$2,BS_CONTROLE[CHAVE],BS_CONTROLE[Quantidade_11],"-")</f>
        <v>-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0</v>
      </c>
      <c r="V25" s="137" t="str">
        <f ca="1">_xlfn.XLOOKUP(G25&amp;$V$2,BS_CONTROLE[CHAVE],BS_CONTROLE[Quantidade_11],"-")</f>
        <v>-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0</v>
      </c>
      <c r="V26" s="137" t="str">
        <f ca="1">_xlfn.XLOOKUP(G26&amp;$V$2,BS_CONTROLE[CHAVE],BS_CONTROLE[Quantidade_11],"-")</f>
        <v>-</v>
      </c>
      <c r="W26" s="137">
        <f ca="1">_xlfn.XLOOKUP(G26&amp;$W$2,BS_CONTROLE[CHAVE],BS_CONTROLE[Quantidade_11],"-")</f>
        <v>0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600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600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>
        <f ca="1">_xlfn.XLOOKUP(G32&amp;$W$2,BS_CONTROLE[CHAVE],BS_CONTROLE[Quantidade_11],"-")</f>
        <v>2200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>
        <f ca="1">_xlfn.XLOOKUP(G33&amp;$U$2,BS_CONTROLE[CHAVE],BS_CONTROLE[Quantidade_11],"-")</f>
        <v>1</v>
      </c>
      <c r="V33" s="137" t="str">
        <f ca="1">_xlfn.XLOOKUP(G33&amp;$V$2,BS_CONTROLE[CHAVE],BS_CONTROLE[Quantidade_11],"-")</f>
        <v>-</v>
      </c>
      <c r="W33" s="137">
        <f ca="1">_xlfn.XLOOKUP(G33&amp;$W$2,BS_CONTROLE[CHAVE],BS_CONTROLE[Quantidade_11],"-")</f>
        <v>1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1</v>
      </c>
      <c r="V34" s="137" t="str">
        <f ca="1">_xlfn.XLOOKUP(G34&amp;$V$2,BS_CONTROLE[CHAVE],BS_CONTROLE[Quantidade_11],"-")</f>
        <v>-</v>
      </c>
      <c r="W34" s="137">
        <f ca="1">_xlfn.XLOOKUP(G34&amp;$W$2,BS_CONTROLE[CHAVE],BS_CONTROLE[Quantidade_11],"-")</f>
        <v>5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1</v>
      </c>
      <c r="V35" s="137" t="str">
        <f ca="1">_xlfn.XLOOKUP(G35&amp;$V$2,BS_CONTROLE[CHAVE],BS_CONTROLE[Quantidade_11],"-")</f>
        <v>-</v>
      </c>
      <c r="W35" s="137">
        <f ca="1">_xlfn.XLOOKUP(G35&amp;$W$2,BS_CONTROLE[CHAVE],BS_CONTROLE[Quantidade_11],"-")</f>
        <v>2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0</v>
      </c>
      <c r="V37" s="137" t="str">
        <f ca="1">_xlfn.XLOOKUP(G37&amp;$V$2,BS_CONTROLE[CHAVE],BS_CONTROLE[Quantidade_11],"-")</f>
        <v>-</v>
      </c>
      <c r="W37" s="137">
        <f ca="1">_xlfn.XLOOKUP(G37&amp;$W$2,BS_CONTROLE[CHAVE],BS_CONTROLE[Quantidade_11],"-")</f>
        <v>0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0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0</v>
      </c>
      <c r="V43" s="137" t="str">
        <f ca="1">_xlfn.XLOOKUP(G43&amp;$V$2,BS_CONTROLE[CHAVE],BS_CONTROLE[Quantidade_11],"-")</f>
        <v>-</v>
      </c>
      <c r="W43" s="137">
        <f ca="1">_xlfn.XLOOKUP(G43&amp;$W$2,BS_CONTROLE[CHAVE],BS_CONTROLE[Quantidade_11],"-")</f>
        <v>0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0</v>
      </c>
      <c r="V44" s="137" t="str">
        <f ca="1">_xlfn.XLOOKUP(G44&amp;$V$2,BS_CONTROLE[CHAVE],BS_CONTROLE[Quantidade_11],"-")</f>
        <v>-</v>
      </c>
      <c r="W44" s="137">
        <f ca="1">_xlfn.XLOOKUP(G44&amp;$W$2,BS_CONTROLE[CHAVE],BS_CONTROLE[Quantidade_11],"-")</f>
        <v>0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0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>
        <f ca="1">_xlfn.XLOOKUP(G46&amp;$W$2,BS_CONTROLE[CHAVE],BS_CONTROLE[Quantidade_11],"-")</f>
        <v>1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>
        <f ca="1">_xlfn.XLOOKUP(G47&amp;$W$2,BS_CONTROLE[CHAVE],BS_CONTROLE[Quantidade_11],"-")</f>
        <v>88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>
        <f ca="1">_xlfn.XLOOKUP(G48&amp;$W$2,BS_CONTROLE[CHAVE],BS_CONTROLE[Quantidade_11],"-")</f>
        <v>88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>
        <f ca="1">_xlfn.XLOOKUP(G50&amp;$W$2,BS_CONTROLE[CHAVE],BS_CONTROLE[Quantidade_11],"-")</f>
        <v>1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>
        <f ca="1">_xlfn.XLOOKUP(G51&amp;$U$2,BS_CONTROLE[CHAVE],BS_CONTROLE[Quantidade_11],"-")</f>
        <v>0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0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1</v>
      </c>
      <c r="W56" s="137">
        <f ca="1">_xlfn.XLOOKUP(G56&amp;$W$2,BS_CONTROLE[CHAVE],BS_CONTROLE[Quantidade_11],"-")</f>
        <v>3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0</v>
      </c>
      <c r="V57" s="137" t="str">
        <f ca="1">_xlfn.XLOOKUP(G57&amp;$V$2,BS_CONTROLE[CHAVE],BS_CONTROLE[Quantidade_11],"-")</f>
        <v>-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0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1</v>
      </c>
      <c r="V59" s="137" t="str">
        <f ca="1">_xlfn.XLOOKUP(G59&amp;$V$2,BS_CONTROLE[CHAVE],BS_CONTROLE[Quantidade_11],"-")</f>
        <v>-</v>
      </c>
      <c r="W59" s="137">
        <f ca="1">_xlfn.XLOOKUP(G59&amp;$W$2,BS_CONTROLE[CHAVE],BS_CONTROLE[Quantidade_11],"-")</f>
        <v>2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>
        <f ca="1">_xlfn.XLOOKUP(G60&amp;$U$2,BS_CONTROLE[CHAVE],BS_CONTROLE[Quantidade_11],"-")</f>
        <v>1</v>
      </c>
      <c r="V60" s="137" t="str">
        <f ca="1">_xlfn.XLOOKUP(G60&amp;$V$2,BS_CONTROLE[CHAVE],BS_CONTROLE[Quantidade_11],"-")</f>
        <v>-</v>
      </c>
      <c r="W60" s="137">
        <f ca="1">_xlfn.XLOOKUP(G60&amp;$W$2,BS_CONTROLE[CHAVE],BS_CONTROLE[Quantidade_11],"-")</f>
        <v>2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0</v>
      </c>
      <c r="V61" s="137" t="str">
        <f ca="1">_xlfn.XLOOKUP(G61&amp;$V$2,BS_CONTROLE[CHAVE],BS_CONTROLE[Quantidade_11],"-")</f>
        <v>-</v>
      </c>
      <c r="W61" s="137">
        <f ca="1">_xlfn.XLOOKUP(G61&amp;$W$2,BS_CONTROLE[CHAVE],BS_CONTROLE[Quantidade_11],"-")</f>
        <v>0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0</v>
      </c>
      <c r="V62" s="137" t="str">
        <f ca="1">_xlfn.XLOOKUP(G62&amp;$V$2,BS_CONTROLE[CHAVE],BS_CONTROLE[Quantidade_11],"-")</f>
        <v>-</v>
      </c>
      <c r="W62" s="137">
        <f ca="1">_xlfn.XLOOKUP(G62&amp;$W$2,BS_CONTROLE[CHAVE],BS_CONTROLE[Quantidade_11],"-")</f>
        <v>0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>
        <f ca="1">_xlfn.XLOOKUP(G63&amp;$W$2,BS_CONTROLE[CHAVE],BS_CONTROLE[Quantidade_11],"-")</f>
        <v>2200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>
        <f ca="1">_xlfn.XLOOKUP(G65&amp;$U$2,BS_CONTROLE[CHAVE],BS_CONTROLE[Quantidade_11],"-")</f>
        <v>1</v>
      </c>
      <c r="V65" s="137" t="str">
        <f ca="1">_xlfn.XLOOKUP(G65&amp;$V$2,BS_CONTROLE[CHAVE],BS_CONTROLE[Quantidade_11],"-")</f>
        <v>-</v>
      </c>
      <c r="W65" s="137">
        <f ca="1">_xlfn.XLOOKUP(G65&amp;$W$2,BS_CONTROLE[CHAVE],BS_CONTROLE[Quantidade_11],"-")</f>
        <v>1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>
        <f ca="1">_xlfn.XLOOKUP(G67&amp;$W$2,BS_CONTROLE[CHAVE],BS_CONTROLE[Quantidade_11],"-")</f>
        <v>1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1</v>
      </c>
      <c r="V69" s="137" t="str">
        <f ca="1">_xlfn.XLOOKUP(G69&amp;$V$2,BS_CONTROLE[CHAVE],BS_CONTROLE[Quantidade_11],"-")</f>
        <v>-</v>
      </c>
      <c r="W69" s="137">
        <f ca="1">_xlfn.XLOOKUP(G69&amp;$W$2,BS_CONTROLE[CHAVE],BS_CONTROLE[Quantidade_11],"-")</f>
        <v>5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>
        <f ca="1">_xlfn.XLOOKUP(G71&amp;$W$2,BS_CONTROLE[CHAVE],BS_CONTROLE[Quantidade_11],"-")</f>
        <v>1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0</v>
      </c>
      <c r="V72" s="137" t="str">
        <f ca="1">_xlfn.XLOOKUP(G72&amp;$V$2,BS_CONTROLE[CHAVE],BS_CONTROLE[Quantidade_11],"-")</f>
        <v>-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>
        <f ca="1">_xlfn.XLOOKUP(G73&amp;$V$2,BS_CONTROLE[CHAVE],BS_CONTROLE[Quantidade_11],"-")</f>
        <v>0</v>
      </c>
      <c r="W73" s="137">
        <f ca="1">_xlfn.XLOOKUP(G73&amp;$W$2,BS_CONTROLE[CHAVE],BS_CONTROLE[Quantidade_11],"-")</f>
        <v>0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0</v>
      </c>
      <c r="V75" s="137" t="str">
        <f ca="1">_xlfn.XLOOKUP(G75&amp;$V$2,BS_CONTROLE[CHAVE],BS_CONTROLE[Quantidade_11],"-")</f>
        <v>-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0</v>
      </c>
      <c r="V76" s="137" t="str">
        <f ca="1">_xlfn.XLOOKUP(G76&amp;$V$2,BS_CONTROLE[CHAVE],BS_CONTROLE[Quantidade_11],"-")</f>
        <v>-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0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>
        <f ca="1">_xlfn.XLOOKUP(G78&amp;$W$2,BS_CONTROLE[CHAVE],BS_CONTROLE[Quantidade_11],"-")</f>
        <v>1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>
        <f ca="1">_xlfn.XLOOKUP(G79&amp;$W$2,BS_CONTROLE[CHAVE],BS_CONTROLE[Quantidade_11],"-")</f>
        <v>88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>
        <f ca="1">_xlfn.XLOOKUP(G82&amp;$W$2,BS_CONTROLE[CHAVE],BS_CONTROLE[Quantidade_11],"-")</f>
        <v>1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>
        <f ca="1">_xlfn.XLOOKUP(G83&amp;$U$2,BS_CONTROLE[CHAVE],BS_CONTROLE[Quantidade_11],"-")</f>
        <v>0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0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0</v>
      </c>
      <c r="V85" s="137" t="str">
        <f ca="1">_xlfn.XLOOKUP(G85&amp;$V$2,BS_CONTROLE[CHAVE],BS_CONTROLE[Quantidade_11],"-")</f>
        <v>-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1</v>
      </c>
      <c r="W87" s="137">
        <f ca="1">_xlfn.XLOOKUP(G87&amp;$W$2,BS_CONTROLE[CHAVE],BS_CONTROLE[Quantidade_11],"-")</f>
        <v>3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0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0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>
        <f ca="1">_xlfn.XLOOKUP(G90&amp;$V$2,BS_CONTROLE[CHAVE],BS_CONTROLE[Quantidade_11],"-")</f>
        <v>0</v>
      </c>
      <c r="W90" s="137">
        <f ca="1">_xlfn.XLOOKUP(G90&amp;$W$2,BS_CONTROLE[CHAVE],BS_CONTROLE[Quantidade_11],"-")</f>
        <v>0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1</v>
      </c>
      <c r="V91" s="137" t="str">
        <f ca="1">_xlfn.XLOOKUP(G91&amp;$V$2,BS_CONTROLE[CHAVE],BS_CONTROLE[Quantidade_11],"-")</f>
        <v>-</v>
      </c>
      <c r="W91" s="137">
        <f ca="1">_xlfn.XLOOKUP(G91&amp;$W$2,BS_CONTROLE[CHAVE],BS_CONTROLE[Quantidade_11],"-")</f>
        <v>2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>
        <f ca="1">_xlfn.XLOOKUP(G92&amp;$U$2,BS_CONTROLE[CHAVE],BS_CONTROLE[Quantidade_11],"-")</f>
        <v>1</v>
      </c>
      <c r="V92" s="137" t="str">
        <f ca="1">_xlfn.XLOOKUP(G92&amp;$V$2,BS_CONTROLE[CHAVE],BS_CONTROLE[Quantidade_11],"-")</f>
        <v>-</v>
      </c>
      <c r="W92" s="137">
        <f ca="1">_xlfn.XLOOKUP(G92&amp;$W$2,BS_CONTROLE[CHAVE],BS_CONTROLE[Quantidade_11],"-")</f>
        <v>2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200</v>
      </c>
      <c r="V96" s="137">
        <f ca="1">_xlfn.XLOOKUP(G96&amp;$V$2,BS_CONTROLE[CHAVE],BS_CONTROLE[Quantidade_11],"-")</f>
        <v>0</v>
      </c>
      <c r="W96" s="137">
        <f ca="1">_xlfn.XLOOKUP(G96&amp;$W$2,BS_CONTROLE[CHAVE],BS_CONTROLE[Quantidade_11],"-")</f>
        <v>50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>
        <f ca="1">_xlfn.XLOOKUP(G97&amp;$W$2,BS_CONTROLE[CHAVE],BS_CONTROLE[Quantidade_11],"-")</f>
        <v>1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 t="str">
        <f ca="1">_xlfn.XLOOKUP(G98&amp;$V$2,BS_CONTROLE[CHAVE],BS_CONTROLE[Quantidade_11],"-")</f>
        <v>-</v>
      </c>
      <c r="W98" s="137">
        <f ca="1">_xlfn.XLOOKUP(G98&amp;$W$2,BS_CONTROLE[CHAVE],BS_CONTROLE[Quantidade_11],"-")</f>
        <v>0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1</v>
      </c>
      <c r="V99" s="137" t="str">
        <f ca="1">_xlfn.XLOOKUP(G99&amp;$V$2,BS_CONTROLE[CHAVE],BS_CONTROLE[Quantidade_11],"-")</f>
        <v>-</v>
      </c>
      <c r="W99" s="137">
        <f ca="1">_xlfn.XLOOKUP(G99&amp;$W$2,BS_CONTROLE[CHAVE],BS_CONTROLE[Quantidade_11],"-")</f>
        <v>5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0</v>
      </c>
      <c r="V102" s="137" t="str">
        <f ca="1">_xlfn.XLOOKUP(G102&amp;$V$2,BS_CONTROLE[CHAVE],BS_CONTROLE[Quantidade_11],"-")</f>
        <v>-</v>
      </c>
      <c r="W102" s="137">
        <f ca="1">_xlfn.XLOOKUP(G102&amp;$W$2,BS_CONTROLE[CHAVE],BS_CONTROLE[Quantidade_11],"-")</f>
        <v>0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0</v>
      </c>
      <c r="V103" s="137" t="str">
        <f ca="1">_xlfn.XLOOKUP(G103&amp;$V$2,BS_CONTROLE[CHAVE],BS_CONTROLE[Quantidade_11],"-")</f>
        <v>-</v>
      </c>
      <c r="W103" s="137">
        <f ca="1">_xlfn.XLOOKUP(G103&amp;$W$2,BS_CONTROLE[CHAVE],BS_CONTROLE[Quantidade_11],"-")</f>
        <v>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>
        <f ca="1">_xlfn.XLOOKUP(G105&amp;$W$2,BS_CONTROLE[CHAVE],BS_CONTROLE[Quantidade_11],"-")</f>
        <v>1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>
        <f ca="1">_xlfn.XLOOKUP(G106&amp;$W$2,BS_CONTROLE[CHAVE],BS_CONTROLE[Quantidade_11],"-")</f>
        <v>88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>
        <f ca="1">_xlfn.XLOOKUP(G108&amp;$W$2,BS_CONTROLE[CHAVE],BS_CONTROLE[Quantidade_11],"-")</f>
        <v>1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>
        <f ca="1">_xlfn.XLOOKUP(G109&amp;$U$2,BS_CONTROLE[CHAVE],BS_CONTROLE[Quantidade_11],"-")</f>
        <v>0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0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0</v>
      </c>
      <c r="V112" s="137" t="str">
        <f ca="1">_xlfn.XLOOKUP(G112&amp;$V$2,BS_CONTROLE[CHAVE],BS_CONTROLE[Quantidade_11],"-")</f>
        <v>-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0</v>
      </c>
      <c r="V113" s="137">
        <f ca="1">_xlfn.XLOOKUP(G113&amp;$V$2,BS_CONTROLE[CHAVE],BS_CONTROLE[Quantidade_11],"-")</f>
        <v>1</v>
      </c>
      <c r="W113" s="137">
        <f ca="1">_xlfn.XLOOKUP(G113&amp;$W$2,BS_CONTROLE[CHAVE],BS_CONTROLE[Quantidade_11],"-")</f>
        <v>3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>
        <f ca="1">_xlfn.XLOOKUP(G114&amp;$U$2,BS_CONTROLE[CHAVE],BS_CONTROLE[Quantidade_11],"-")</f>
        <v>0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>
        <f ca="1">_xlfn.XLOOKUP(G115&amp;$U$2,BS_CONTROLE[CHAVE],BS_CONTROLE[Quantidade_11],"-")</f>
        <v>0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>
        <f ca="1">_xlfn.XLOOKUP(G116&amp;$U$2,BS_CONTROLE[CHAVE],BS_CONTROLE[Quantidade_11],"-")</f>
        <v>1</v>
      </c>
      <c r="V116" s="137" t="str">
        <f ca="1">_xlfn.XLOOKUP(G116&amp;$V$2,BS_CONTROLE[CHAVE],BS_CONTROLE[Quantidade_11],"-")</f>
        <v>-</v>
      </c>
      <c r="W116" s="137">
        <f ca="1">_xlfn.XLOOKUP(G116&amp;$W$2,BS_CONTROLE[CHAVE],BS_CONTROLE[Quantidade_11],"-")</f>
        <v>2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1</v>
      </c>
      <c r="V117" s="137" t="str">
        <f ca="1">_xlfn.XLOOKUP(G117&amp;$V$2,BS_CONTROLE[CHAVE],BS_CONTROLE[Quantidade_11],"-")</f>
        <v>-</v>
      </c>
      <c r="W117" s="137">
        <f ca="1">_xlfn.XLOOKUP(G117&amp;$W$2,BS_CONTROLE[CHAVE],BS_CONTROLE[Quantidade_11],"-")</f>
        <v>2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>
        <f ca="1">_xlfn.XLOOKUP(G118&amp;$U$2,BS_CONTROLE[CHAVE],BS_CONTROLE[Quantidade_11],"-")</f>
        <v>600</v>
      </c>
      <c r="V118" s="137" t="str">
        <f ca="1">_xlfn.XLOOKUP(G118&amp;$V$2,BS_CONTROLE[CHAVE],BS_CONTROLE[Quantidade_11],"-")</f>
        <v>-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>
        <f ca="1">_xlfn.XLOOKUP(G119&amp;$W$2,BS_CONTROLE[CHAVE],BS_CONTROLE[Quantidade_11],"-")</f>
        <v>2200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1</v>
      </c>
      <c r="V121" s="137" t="str">
        <f ca="1">_xlfn.XLOOKUP(G121&amp;$V$2,BS_CONTROLE[CHAVE],BS_CONTROLE[Quantidade_11],"-")</f>
        <v>-</v>
      </c>
      <c r="W121" s="137">
        <f ca="1">_xlfn.XLOOKUP(G121&amp;$W$2,BS_CONTROLE[CHAVE],BS_CONTROLE[Quantidade_11],"-")</f>
        <v>5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8.3333333333333329E-2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200</v>
      </c>
      <c r="V122" s="137">
        <f ca="1">_xlfn.XLOOKUP(G122&amp;$V$2,BS_CONTROLE[CHAVE],BS_CONTROLE[Quantidade_11],"-")</f>
        <v>0</v>
      </c>
      <c r="W122" s="137">
        <f ca="1">_xlfn.XLOOKUP(G122&amp;$W$2,BS_CONTROLE[CHAVE],BS_CONTROLE[Quantidade_11],"-")</f>
        <v>50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>
        <f ca="1">_xlfn.XLOOKUP(G123&amp;$W$2,BS_CONTROLE[CHAVE],BS_CONTROLE[Quantidade_11],"-")</f>
        <v>1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0</v>
      </c>
      <c r="V125" s="137" t="str">
        <f ca="1">_xlfn.XLOOKUP(G125&amp;$V$2,BS_CONTROLE[CHAVE],BS_CONTROLE[Quantidade_11],"-")</f>
        <v>-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 t="str">
        <f ca="1">_xlfn.XLOOKUP(G128&amp;$V$2,BS_CONTROLE[CHAVE],BS_CONTROLE[Quantidade_11],"-")</f>
        <v>-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0</v>
      </c>
      <c r="V129" s="137" t="str">
        <f ca="1">_xlfn.XLOOKUP(G129&amp;$V$2,BS_CONTROLE[CHAVE],BS_CONTROLE[Quantidade_11],"-")</f>
        <v>-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0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>
        <f ca="1">_xlfn.XLOOKUP(G131&amp;$W$2,BS_CONTROLE[CHAVE],BS_CONTROLE[Quantidade_11],"-")</f>
        <v>1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>
        <f ca="1">_xlfn.XLOOKUP(G132&amp;$W$2,BS_CONTROLE[CHAVE],BS_CONTROLE[Quantidade_11],"-")</f>
        <v>88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>
        <f ca="1">_xlfn.XLOOKUP(G133&amp;$U$2,BS_CONTROLE[CHAVE],BS_CONTROLE[Quantidade_11],"-")</f>
        <v>0</v>
      </c>
      <c r="V133" s="137" t="str">
        <f ca="1">_xlfn.XLOOKUP(G133&amp;$V$2,BS_CONTROLE[CHAVE],BS_CONTROLE[Quantidade_11],"-")</f>
        <v>-</v>
      </c>
      <c r="W133" s="137">
        <f ca="1">_xlfn.XLOOKUP(G133&amp;$W$2,BS_CONTROLE[CHAVE],BS_CONTROLE[Quantidade_11],"-")</f>
        <v>0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>
        <f ca="1">_xlfn.XLOOKUP(G134&amp;$U$2,BS_CONTROLE[CHAVE],BS_CONTROLE[Quantidade_11],"-")</f>
        <v>0</v>
      </c>
      <c r="V134" s="137" t="str">
        <f ca="1">_xlfn.XLOOKUP(G134&amp;$V$2,BS_CONTROLE[CHAVE],BS_CONTROLE[Quantidade_11],"-")</f>
        <v>-</v>
      </c>
      <c r="W134" s="137">
        <f ca="1">_xlfn.XLOOKUP(G134&amp;$W$2,BS_CONTROLE[CHAVE],BS_CONTROLE[Quantidade_11],"-")</f>
        <v>0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>
        <f ca="1">_xlfn.XLOOKUP(G135&amp;$W$2,BS_CONTROLE[CHAVE],BS_CONTROLE[Quantidade_11],"-")</f>
        <v>1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>
        <f ca="1">_xlfn.XLOOKUP(G136&amp;$U$2,BS_CONTROLE[CHAVE],BS_CONTROLE[Quantidade_11],"-")</f>
        <v>0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0</v>
      </c>
      <c r="V137" s="137" t="str">
        <f ca="1">_xlfn.XLOOKUP(G137&amp;$V$2,BS_CONTROLE[CHAVE],BS_CONTROLE[Quantidade_11],"-")</f>
        <v>-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0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0</v>
      </c>
      <c r="V141" s="137">
        <f ca="1">_xlfn.XLOOKUP(G141&amp;$V$2,BS_CONTROLE[CHAVE],BS_CONTROLE[Quantidade_11],"-")</f>
        <v>1</v>
      </c>
      <c r="W141" s="137">
        <f ca="1">_xlfn.XLOOKUP(G141&amp;$W$2,BS_CONTROLE[CHAVE],BS_CONTROLE[Quantidade_11],"-")</f>
        <v>3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>
        <f ca="1">_xlfn.XLOOKUP(G142&amp;$U$2,BS_CONTROLE[CHAVE],BS_CONTROLE[Quantidade_11],"-")</f>
        <v>0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0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>
        <f ca="1">_xlfn.XLOOKUP(G144&amp;$U$2,BS_CONTROLE[CHAVE],BS_CONTROLE[Quantidade_11],"-")</f>
        <v>600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>
        <f ca="1">_xlfn.XLOOKUP(G147&amp;$U$2,BS_CONTROLE[CHAVE],BS_CONTROLE[Quantidade_11],"-")</f>
        <v>1</v>
      </c>
      <c r="V147" s="137" t="str">
        <f ca="1">_xlfn.XLOOKUP(G147&amp;$V$2,BS_CONTROLE[CHAVE],BS_CONTROLE[Quantidade_11],"-")</f>
        <v>-</v>
      </c>
      <c r="W147" s="137">
        <f ca="1">_xlfn.XLOOKUP(G147&amp;$W$2,BS_CONTROLE[CHAVE],BS_CONTROLE[Quantidade_11],"-")</f>
        <v>1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1</v>
      </c>
      <c r="V150" s="137" t="str">
        <f ca="1">_xlfn.XLOOKUP(G150&amp;$V$2,BS_CONTROLE[CHAVE],BS_CONTROLE[Quantidade_11],"-")</f>
        <v>-</v>
      </c>
      <c r="W150" s="137">
        <f ca="1">_xlfn.XLOOKUP(G150&amp;$W$2,BS_CONTROLE[CHAVE],BS_CONTROLE[Quantidade_11],"-")</f>
        <v>5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200</v>
      </c>
      <c r="V152" s="137">
        <f ca="1">_xlfn.XLOOKUP(G152&amp;$V$2,BS_CONTROLE[CHAVE],BS_CONTROLE[Quantidade_11],"-")</f>
        <v>0</v>
      </c>
      <c r="W152" s="137">
        <f ca="1">_xlfn.XLOOKUP(G152&amp;$W$2,BS_CONTROLE[CHAVE],BS_CONTROLE[Quantidade_11],"-")</f>
        <v>50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>
        <f ca="1">_xlfn.XLOOKUP(G153&amp;$W$2,BS_CONTROLE[CHAVE],BS_CONTROLE[Quantidade_11],"-")</f>
        <v>1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>
        <f ca="1">_xlfn.XLOOKUP(G154&amp;$U$2,BS_CONTROLE[CHAVE],BS_CONTROLE[Quantidade_11],"-")</f>
        <v>1</v>
      </c>
      <c r="V154" s="137" t="str">
        <f ca="1">_xlfn.XLOOKUP(G154&amp;$V$2,BS_CONTROLE[CHAVE],BS_CONTROLE[Quantidade_11],"-")</f>
        <v>-</v>
      </c>
      <c r="W154" s="137">
        <f ca="1">_xlfn.XLOOKUP(G154&amp;$W$2,BS_CONTROLE[CHAVE],BS_CONTROLE[Quantidade_11],"-")</f>
        <v>2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>
        <f ca="1">_xlfn.XLOOKUP(G155&amp;$U$2,BS_CONTROLE[CHAVE],BS_CONTROLE[Quantidade_11],"-")</f>
        <v>1</v>
      </c>
      <c r="V155" s="137" t="str">
        <f ca="1">_xlfn.XLOOKUP(G155&amp;$V$2,BS_CONTROLE[CHAVE],BS_CONTROLE[Quantidade_11],"-")</f>
        <v>-</v>
      </c>
      <c r="W155" s="137">
        <f ca="1">_xlfn.XLOOKUP(G155&amp;$W$2,BS_CONTROLE[CHAVE],BS_CONTROLE[Quantidade_11],"-")</f>
        <v>2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0</v>
      </c>
      <c r="V156" s="137" t="str">
        <f ca="1">_xlfn.XLOOKUP(G156&amp;$V$2,BS_CONTROLE[CHAVE],BS_CONTROLE[Quantidade_11],"-")</f>
        <v>-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0</v>
      </c>
      <c r="V159" s="137" t="str">
        <f ca="1">_xlfn.XLOOKUP(G159&amp;$V$2,BS_CONTROLE[CHAVE],BS_CONTROLE[Quantidade_11],"-")</f>
        <v>-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0</v>
      </c>
      <c r="V160" s="137" t="str">
        <f ca="1">_xlfn.XLOOKUP(G160&amp;$V$2,BS_CONTROLE[CHAVE],BS_CONTROLE[Quantidade_11],"-")</f>
        <v>-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>
        <f ca="1">_xlfn.XLOOKUP(G161&amp;$W$2,BS_CONTROLE[CHAVE],BS_CONTROLE[Quantidade_11],"-")</f>
        <v>1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>
        <f ca="1">_xlfn.XLOOKUP(G162&amp;$W$2,BS_CONTROLE[CHAVE],BS_CONTROLE[Quantidade_11],"-")</f>
        <v>88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>
        <f ca="1">_xlfn.XLOOKUP(G164&amp;$W$2,BS_CONTROLE[CHAVE],BS_CONTROLE[Quantidade_11],"-")</f>
        <v>1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0</v>
      </c>
      <c r="V165" s="137">
        <f ca="1">_xlfn.XLOOKUP(G165&amp;$V$2,BS_CONTROLE[CHAVE],BS_CONTROLE[Quantidade_11],"-")</f>
        <v>0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0</v>
      </c>
      <c r="V170" s="137">
        <f ca="1">_xlfn.XLOOKUP(G170&amp;$V$2,BS_CONTROLE[CHAVE],BS_CONTROLE[Quantidade_11],"-")</f>
        <v>1</v>
      </c>
      <c r="W170" s="137">
        <f ca="1">_xlfn.XLOOKUP(G170&amp;$W$2,BS_CONTROLE[CHAVE],BS_CONTROLE[Quantidade_11],"-")</f>
        <v>3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>
        <f ca="1">_xlfn.XLOOKUP(G171&amp;$U$2,BS_CONTROLE[CHAVE],BS_CONTROLE[Quantidade_11],"-")</f>
        <v>0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>
        <f ca="1">_xlfn.XLOOKUP(G172&amp;$U$2,BS_CONTROLE[CHAVE],BS_CONTROLE[Quantidade_11],"-")</f>
        <v>0</v>
      </c>
      <c r="V172" s="137" t="str">
        <f ca="1">_xlfn.XLOOKUP(G172&amp;$V$2,BS_CONTROLE[CHAVE],BS_CONTROLE[Quantidade_11],"-")</f>
        <v>-</v>
      </c>
      <c r="W172" s="137">
        <f ca="1">_xlfn.XLOOKUP(G172&amp;$W$2,BS_CONTROLE[CHAVE],BS_CONTROLE[Quantidade_11],"-")</f>
        <v>0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>
        <f ca="1">_xlfn.XLOOKUP(G173&amp;$U$2,BS_CONTROLE[CHAVE],BS_CONTROLE[Quantidade_11],"-")</f>
        <v>0</v>
      </c>
      <c r="V173" s="137" t="str">
        <f ca="1">_xlfn.XLOOKUP(G173&amp;$V$2,BS_CONTROLE[CHAVE],BS_CONTROLE[Quantidade_11],"-")</f>
        <v>-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>
        <f ca="1">_xlfn.XLOOKUP(G174&amp;$V$2,BS_CONTROLE[CHAVE],BS_CONTROLE[Quantidade_11],"-")</f>
        <v>0</v>
      </c>
      <c r="W174" s="137">
        <f ca="1">_xlfn.XLOOKUP(G174&amp;$W$2,BS_CONTROLE[CHAVE],BS_CONTROLE[Quantidade_11],"-")</f>
        <v>0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>
        <f ca="1">_xlfn.XLOOKUP(G176&amp;$W$2,BS_CONTROLE[CHAVE],BS_CONTROLE[Quantidade_11],"-")</f>
        <v>1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>
        <f ca="1">_xlfn.XLOOKUP(G177&amp;$W$2,BS_CONTROLE[CHAVE],BS_CONTROLE[Quantidade_11],"-")</f>
        <v>2200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1</v>
      </c>
      <c r="V178" s="137" t="str">
        <f ca="1">_xlfn.XLOOKUP(G178&amp;$V$2,BS_CONTROLE[CHAVE],BS_CONTROLE[Quantidade_11],"-")</f>
        <v>-</v>
      </c>
      <c r="W178" s="137">
        <f ca="1">_xlfn.XLOOKUP(G178&amp;$W$2,BS_CONTROLE[CHAVE],BS_CONTROLE[Quantidade_11],"-")</f>
        <v>2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>
        <f ca="1">_xlfn.XLOOKUP(G179&amp;$U$2,BS_CONTROLE[CHAVE],BS_CONTROLE[Quantidade_11],"-")</f>
        <v>1</v>
      </c>
      <c r="V179" s="137" t="str">
        <f ca="1">_xlfn.XLOOKUP(G179&amp;$V$2,BS_CONTROLE[CHAVE],BS_CONTROLE[Quantidade_11],"-")</f>
        <v>-</v>
      </c>
      <c r="W179" s="137">
        <f ca="1">_xlfn.XLOOKUP(G179&amp;$W$2,BS_CONTROLE[CHAVE],BS_CONTROLE[Quantidade_11],"-")</f>
        <v>2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>
        <f ca="1">_xlfn.XLOOKUP(G181&amp;$U$2,BS_CONTROLE[CHAVE],BS_CONTROLE[Quantidade_11],"-")</f>
        <v>1</v>
      </c>
      <c r="V181" s="137" t="str">
        <f ca="1">_xlfn.XLOOKUP(G181&amp;$V$2,BS_CONTROLE[CHAVE],BS_CONTROLE[Quantidade_11],"-")</f>
        <v>-</v>
      </c>
      <c r="W181" s="137">
        <f ca="1">_xlfn.XLOOKUP(G181&amp;$W$2,BS_CONTROLE[CHAVE],BS_CONTROLE[Quantidade_11],"-")</f>
        <v>1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>
        <f ca="1">_xlfn.XLOOKUP(G182&amp;$W$2,BS_CONTROLE[CHAVE],BS_CONTROLE[Quantidade_11],"-")</f>
        <v>1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>
        <f ca="1">_xlfn.XLOOKUP(G184&amp;$U$2,BS_CONTROLE[CHAVE],BS_CONTROLE[Quantidade_11],"-")</f>
        <v>1</v>
      </c>
      <c r="V184" s="137" t="str">
        <f ca="1">_xlfn.XLOOKUP(G184&amp;$V$2,BS_CONTROLE[CHAVE],BS_CONTROLE[Quantidade_11],"-")</f>
        <v>-</v>
      </c>
      <c r="W184" s="137">
        <f ca="1">_xlfn.XLOOKUP(G184&amp;$W$2,BS_CONTROLE[CHAVE],BS_CONTROLE[Quantidade_11],"-")</f>
        <v>5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>
        <f ca="1">_xlfn.XLOOKUP(G185&amp;$W$2,BS_CONTROLE[CHAVE],BS_CONTROLE[Quantidade_11],"-")</f>
        <v>0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>
        <f ca="1">_xlfn.XLOOKUP(G186&amp;$U$2,BS_CONTROLE[CHAVE],BS_CONTROLE[Quantidade_11],"-")</f>
        <v>200</v>
      </c>
      <c r="V186" s="137">
        <f ca="1">_xlfn.XLOOKUP(G186&amp;$V$2,BS_CONTROLE[CHAVE],BS_CONTROLE[Quantidade_11],"-")</f>
        <v>0</v>
      </c>
      <c r="W186" s="137">
        <f ca="1">_xlfn.XLOOKUP(G186&amp;$W$2,BS_CONTROLE[CHAVE],BS_CONTROLE[Quantidade_11],"-")</f>
        <v>50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>
        <f ca="1">_xlfn.XLOOKUP(G187&amp;$U$2,BS_CONTROLE[CHAVE],BS_CONTROLE[Quantidade_11],"-")</f>
        <v>1</v>
      </c>
      <c r="V187" s="137" t="str">
        <f ca="1">_xlfn.XLOOKUP(G187&amp;$V$2,BS_CONTROLE[CHAVE],BS_CONTROLE[Quantidade_11],"-")</f>
        <v>-</v>
      </c>
      <c r="W187" s="137">
        <f ca="1">_xlfn.XLOOKUP(G187&amp;$W$2,BS_CONTROLE[CHAVE],BS_CONTROLE[Quantidade_11],"-")</f>
        <v>5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0</v>
      </c>
      <c r="V188" s="137" t="str">
        <f ca="1">_xlfn.XLOOKUP(G188&amp;$V$2,BS_CONTROLE[CHAVE],BS_CONTROLE[Quantidade_11],"-")</f>
        <v>-</v>
      </c>
      <c r="W188" s="137">
        <f ca="1">_xlfn.XLOOKUP(G188&amp;$W$2,BS_CONTROLE[CHAVE],BS_CONTROLE[Quantidade_11],"-")</f>
        <v>0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0</v>
      </c>
      <c r="V189" s="137">
        <f ca="1">_xlfn.XLOOKUP(G189&amp;$V$2,BS_CONTROLE[CHAVE],BS_CONTROLE[Quantidade_11],"-")</f>
        <v>0</v>
      </c>
      <c r="W189" s="137">
        <f ca="1">_xlfn.XLOOKUP(G189&amp;$W$2,BS_CONTROLE[CHAVE],BS_CONTROLE[Quantidade_11],"-")</f>
        <v>0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0</v>
      </c>
      <c r="V190" s="137">
        <f ca="1">_xlfn.XLOOKUP(G190&amp;$V$2,BS_CONTROLE[CHAVE],BS_CONTROLE[Quantidade_11],"-")</f>
        <v>1</v>
      </c>
      <c r="W190" s="137">
        <f ca="1">_xlfn.XLOOKUP(G190&amp;$W$2,BS_CONTROLE[CHAVE],BS_CONTROLE[Quantidade_11],"-")</f>
        <v>3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>
        <f ca="1">_xlfn.XLOOKUP(G191&amp;$V$2,BS_CONTROLE[CHAVE],BS_CONTROLE[Quantidade_11],"-")</f>
        <v>0</v>
      </c>
      <c r="W191" s="137">
        <f ca="1">_xlfn.XLOOKUP(G191&amp;$W$2,BS_CONTROLE[CHAVE],BS_CONTROLE[Quantidade_11],"-")</f>
        <v>0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>
        <f ca="1">_xlfn.XLOOKUP(G192&amp;$U$2,BS_CONTROLE[CHAVE],BS_CONTROLE[Quantidade_11],"-")</f>
        <v>200</v>
      </c>
      <c r="V192" s="137">
        <f ca="1">_xlfn.XLOOKUP(G192&amp;$V$2,BS_CONTROLE[CHAVE],BS_CONTROLE[Quantidade_11],"-")</f>
        <v>0</v>
      </c>
      <c r="W192" s="137">
        <f ca="1">_xlfn.XLOOKUP(G192&amp;$W$2,BS_CONTROLE[CHAVE],BS_CONTROLE[Quantidade_11],"-")</f>
        <v>50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0</v>
      </c>
      <c r="V193" s="137" t="str">
        <f ca="1">_xlfn.XLOOKUP(G193&amp;$V$2,BS_CONTROLE[CHAVE],BS_CONTROLE[Quantidade_11],"-")</f>
        <v>-</v>
      </c>
      <c r="W193" s="137">
        <f ca="1">_xlfn.XLOOKUP(G193&amp;$W$2,BS_CONTROLE[CHAVE],BS_CONTROLE[Quantidade_11],"-")</f>
        <v>0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0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>
        <f ca="1">_xlfn.XLOOKUP(G195&amp;$W$2,BS_CONTROLE[CHAVE],BS_CONTROLE[Quantidade_11],"-")</f>
        <v>88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>
        <f ca="1">_xlfn.XLOOKUP(G196&amp;$U$2,BS_CONTROLE[CHAVE],BS_CONTROLE[Quantidade_11],"-")</f>
        <v>0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0</v>
      </c>
      <c r="V197" s="137">
        <f ca="1">_xlfn.XLOOKUP(G197&amp;$V$2,BS_CONTROLE[CHAVE],BS_CONTROLE[Quantidade_11],"-")</f>
        <v>0</v>
      </c>
      <c r="W197" s="137">
        <f ca="1">_xlfn.XLOOKUP(G197&amp;$W$2,BS_CONTROLE[CHAVE],BS_CONTROLE[Quantidade_11],"-")</f>
        <v>0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>
        <f ca="1">_xlfn.XLOOKUP(G198&amp;$U$2,BS_CONTROLE[CHAVE],BS_CONTROLE[Quantidade_11],"-")</f>
        <v>0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0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>
        <f ca="1">_xlfn.XLOOKUP(G200&amp;$U$2,BS_CONTROLE[CHAVE],BS_CONTROLE[Quantidade_11],"-")</f>
        <v>0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0</v>
      </c>
      <c r="V203" s="137">
        <f ca="1">_xlfn.XLOOKUP(G203&amp;$V$2,BS_CONTROLE[CHAVE],BS_CONTROLE[Quantidade_11],"-")</f>
        <v>1</v>
      </c>
      <c r="W203" s="137">
        <f ca="1">_xlfn.XLOOKUP(G203&amp;$W$2,BS_CONTROLE[CHAVE],BS_CONTROLE[Quantidade_11],"-")</f>
        <v>3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>
        <f ca="1">_xlfn.XLOOKUP(G204&amp;$U$2,BS_CONTROLE[CHAVE],BS_CONTROLE[Quantidade_11],"-")</f>
        <v>0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>
        <f ca="1">_xlfn.XLOOKUP(G205&amp;$U$2,BS_CONTROLE[CHAVE],BS_CONTROLE[Quantidade_11],"-")</f>
        <v>0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>
        <f ca="1">_xlfn.XLOOKUP(G206&amp;$U$2,BS_CONTROLE[CHAVE],BS_CONTROLE[Quantidade_11],"-")</f>
        <v>0</v>
      </c>
      <c r="V206" s="137" t="str">
        <f ca="1">_xlfn.XLOOKUP(G206&amp;$V$2,BS_CONTROLE[CHAVE],BS_CONTROLE[Quantidade_11],"-")</f>
        <v>-</v>
      </c>
      <c r="W206" s="137">
        <f ca="1">_xlfn.XLOOKUP(G206&amp;$W$2,BS_CONTROLE[CHAVE],BS_CONTROLE[Quantidade_11],"-")</f>
        <v>0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>
        <f ca="1">_xlfn.XLOOKUP(G207&amp;$U$2,BS_CONTROLE[CHAVE],BS_CONTROLE[Quantidade_11],"-")</f>
        <v>0</v>
      </c>
      <c r="V207" s="137" t="str">
        <f ca="1">_xlfn.XLOOKUP(G207&amp;$V$2,BS_CONTROLE[CHAVE],BS_CONTROLE[Quantidade_11],"-")</f>
        <v>-</v>
      </c>
      <c r="W207" s="137">
        <f ca="1">_xlfn.XLOOKUP(G207&amp;$W$2,BS_CONTROLE[CHAVE],BS_CONTROLE[Quantidade_11],"-")</f>
        <v>0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>
        <f ca="1">_xlfn.XLOOKUP(G208&amp;$U$2,BS_CONTROLE[CHAVE],BS_CONTROLE[Quantidade_11],"-")</f>
        <v>600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>
        <f ca="1">_xlfn.XLOOKUP(G209&amp;$U$2,BS_CONTROLE[CHAVE],BS_CONTROLE[Quantidade_11],"-")</f>
        <v>84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>
        <f ca="1">_xlfn.XLOOKUP(G210&amp;$U$2,BS_CONTROLE[CHAVE],BS_CONTROLE[Quantidade_11],"-")</f>
        <v>1</v>
      </c>
      <c r="V210" s="137" t="str">
        <f ca="1">_xlfn.XLOOKUP(G210&amp;$V$2,BS_CONTROLE[CHAVE],BS_CONTROLE[Quantidade_11],"-")</f>
        <v>-</v>
      </c>
      <c r="W210" s="137">
        <f ca="1">_xlfn.XLOOKUP(G210&amp;$W$2,BS_CONTROLE[CHAVE],BS_CONTROLE[Quantidade_11],"-")</f>
        <v>2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>
        <f ca="1">_xlfn.XLOOKUP(G211&amp;$U$2,BS_CONTROLE[CHAVE],BS_CONTROLE[Quantidade_11],"-")</f>
        <v>1</v>
      </c>
      <c r="V211" s="137" t="str">
        <f ca="1">_xlfn.XLOOKUP(G211&amp;$V$2,BS_CONTROLE[CHAVE],BS_CONTROLE[Quantidade_11],"-")</f>
        <v>-</v>
      </c>
      <c r="W211" s="137">
        <f ca="1">_xlfn.XLOOKUP(G211&amp;$W$2,BS_CONTROLE[CHAVE],BS_CONTROLE[Quantidade_11],"-")</f>
        <v>2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>
        <f ca="1">_xlfn.XLOOKUP(G213&amp;$U$2,BS_CONTROLE[CHAVE],BS_CONTROLE[Quantidade_11],"-")</f>
        <v>0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>
        <f ca="1">_xlfn.XLOOKUP(G214&amp;$U$2,BS_CONTROLE[CHAVE],BS_CONTROLE[Quantidade_11],"-")</f>
        <v>1</v>
      </c>
      <c r="V214" s="137" t="str">
        <f ca="1">_xlfn.XLOOKUP(G214&amp;$V$2,BS_CONTROLE[CHAVE],BS_CONTROLE[Quantidade_11],"-")</f>
        <v>-</v>
      </c>
      <c r="W214" s="137">
        <f ca="1">_xlfn.XLOOKUP(G214&amp;$W$2,BS_CONTROLE[CHAVE],BS_CONTROLE[Quantidade_11],"-")</f>
        <v>1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>
        <f ca="1">_xlfn.XLOOKUP(G215&amp;$U$2,BS_CONTROLE[CHAVE],BS_CONTROLE[Quantidade_11],"-")</f>
        <v>1</v>
      </c>
      <c r="V215" s="137" t="str">
        <f ca="1">_xlfn.XLOOKUP(G215&amp;$V$2,BS_CONTROLE[CHAVE],BS_CONTROLE[Quantidade_11],"-")</f>
        <v>-</v>
      </c>
      <c r="W215" s="137">
        <f ca="1">_xlfn.XLOOKUP(G215&amp;$W$2,BS_CONTROLE[CHAVE],BS_CONTROLE[Quantidade_11],"-")</f>
        <v>5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>
        <f ca="1">_xlfn.XLOOKUP(G216&amp;$U$2,BS_CONTROLE[CHAVE],BS_CONTROLE[Quantidade_11],"-")</f>
        <v>200</v>
      </c>
      <c r="V216" s="137">
        <f ca="1">_xlfn.XLOOKUP(G216&amp;$V$2,BS_CONTROLE[CHAVE],BS_CONTROLE[Quantidade_11],"-")</f>
        <v>0</v>
      </c>
      <c r="W216" s="137">
        <f ca="1">_xlfn.XLOOKUP(G216&amp;$W$2,BS_CONTROLE[CHAVE],BS_CONTROLE[Quantidade_11],"-")</f>
        <v>50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0</v>
      </c>
      <c r="V217" s="137" t="str">
        <f ca="1">_xlfn.XLOOKUP(G217&amp;$V$2,BS_CONTROLE[CHAVE],BS_CONTROLE[Quantidade_11],"-")</f>
        <v>-</v>
      </c>
      <c r="W217" s="137">
        <f ca="1">_xlfn.XLOOKUP(G217&amp;$W$2,BS_CONTROLE[CHAVE],BS_CONTROLE[Quantidade_11],"-")</f>
        <v>0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0</v>
      </c>
      <c r="V220" s="137" t="str">
        <f ca="1">_xlfn.XLOOKUP(G220&amp;$V$2,BS_CONTROLE[CHAVE],BS_CONTROLE[Quantidade_11],"-")</f>
        <v>-</v>
      </c>
      <c r="W220" s="137">
        <f ca="1">_xlfn.XLOOKUP(G220&amp;$W$2,BS_CONTROLE[CHAVE],BS_CONTROLE[Quantidade_11],"-")</f>
        <v>0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>
        <f ca="1">_xlfn.XLOOKUP(G221&amp;$U$2,BS_CONTROLE[CHAVE],BS_CONTROLE[Quantidade_11],"-")</f>
        <v>0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>
        <f ca="1">_xlfn.XLOOKUP(G222&amp;$W$2,BS_CONTROLE[CHAVE],BS_CONTROLE[Quantidade_11],"-")</f>
        <v>88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>
        <f ca="1">_xlfn.XLOOKUP(G223&amp;$U$2,BS_CONTROLE[CHAVE],BS_CONTROLE[Quantidade_11],"-")</f>
        <v>0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0</v>
      </c>
      <c r="V225" s="137">
        <f ca="1">_xlfn.XLOOKUP(G225&amp;$V$2,BS_CONTROLE[CHAVE],BS_CONTROLE[Quantidade_11],"-")</f>
        <v>0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>
        <f ca="1">_xlfn.XLOOKUP(G226&amp;$U$2,BS_CONTROLE[CHAVE],BS_CONTROLE[Quantidade_11],"-")</f>
        <v>0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>
        <f ca="1">_xlfn.XLOOKUP(G227&amp;$U$2,BS_CONTROLE[CHAVE],BS_CONTROLE[Quantidade_11],"-")</f>
        <v>0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>
        <f ca="1">_xlfn.XLOOKUP(G228&amp;$U$2,BS_CONTROLE[CHAVE],BS_CONTROLE[Quantidade_11],"-")</f>
        <v>0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0</v>
      </c>
      <c r="V230" s="137">
        <f ca="1">_xlfn.XLOOKUP(G230&amp;$V$2,BS_CONTROLE[CHAVE],BS_CONTROLE[Quantidade_11],"-")</f>
        <v>1</v>
      </c>
      <c r="W230" s="137">
        <f ca="1">_xlfn.XLOOKUP(G230&amp;$W$2,BS_CONTROLE[CHAVE],BS_CONTROLE[Quantidade_11],"-")</f>
        <v>3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>
        <f ca="1">_xlfn.XLOOKUP(G232&amp;$U$2,BS_CONTROLE[CHAVE],BS_CONTROLE[Quantidade_11],"-")</f>
        <v>0</v>
      </c>
      <c r="V232" s="137" t="str">
        <f ca="1">_xlfn.XLOOKUP(G232&amp;$V$2,BS_CONTROLE[CHAVE],BS_CONTROLE[Quantidade_11],"-")</f>
        <v>-</v>
      </c>
      <c r="W232" s="137">
        <f ca="1">_xlfn.XLOOKUP(G232&amp;$W$2,BS_CONTROLE[CHAVE],BS_CONTROLE[Quantidade_11],"-")</f>
        <v>0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0</v>
      </c>
      <c r="V233" s="137" t="str">
        <f ca="1">_xlfn.XLOOKUP(G233&amp;$V$2,BS_CONTROLE[CHAVE],BS_CONTROLE[Quantidade_11],"-")</f>
        <v>-</v>
      </c>
      <c r="W233" s="137">
        <f ca="1">_xlfn.XLOOKUP(G233&amp;$W$2,BS_CONTROLE[CHAVE],BS_CONTROLE[Quantidade_11],"-")</f>
        <v>0</v>
      </c>
    </row>
    <row r="234" spans="1:23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>
        <f ca="1">_xlfn.XLOOKUP(G234&amp;$U$2,BS_CONTROLE[CHAVE],BS_CONTROLE[Quantidade_11],"-")</f>
        <v>0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>
        <f ca="1">_xlfn.XLOOKUP(G235&amp;$U$2,BS_CONTROLE[CHAVE],BS_CONTROLE[Quantidade_11],"-")</f>
        <v>600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>
        <f ca="1">_xlfn.XLOOKUP(G236&amp;$U$2,BS_CONTROLE[CHAVE],BS_CONTROLE[Quantidade_11],"-")</f>
        <v>84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>
        <f ca="1">_xlfn.XLOOKUP(G237&amp;$W$2,BS_CONTROLE[CHAVE],BS_CONTROLE[Quantidade_11],"-")</f>
        <v>1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1</v>
      </c>
      <c r="V241" s="137" t="str">
        <f ca="1">_xlfn.XLOOKUP(G241&amp;$V$2,BS_CONTROLE[CHAVE],BS_CONTROLE[Quantidade_11],"-")</f>
        <v>-</v>
      </c>
      <c r="W241" s="137">
        <f ca="1">_xlfn.XLOOKUP(G241&amp;$W$2,BS_CONTROLE[CHAVE],BS_CONTROLE[Quantidade_11],"-")</f>
        <v>2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>
        <f ca="1">_xlfn.XLOOKUP(G244&amp;$U$2,BS_CONTROLE[CHAVE],BS_CONTROLE[Quantidade_11],"-")</f>
        <v>1</v>
      </c>
      <c r="V244" s="137" t="str">
        <f ca="1">_xlfn.XLOOKUP(G244&amp;$V$2,BS_CONTROLE[CHAVE],BS_CONTROLE[Quantidade_11],"-")</f>
        <v>-</v>
      </c>
      <c r="W244" s="137">
        <f ca="1">_xlfn.XLOOKUP(G244&amp;$W$2,BS_CONTROLE[CHAVE],BS_CONTROLE[Quantidade_11],"-")</f>
        <v>1</v>
      </c>
    </row>
    <row r="245" spans="1:23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>
        <f ca="1">_xlfn.XLOOKUP(G245&amp;$W$2,BS_CONTROLE[CHAVE],BS_CONTROLE[Quantidade_11],"-")</f>
        <v>1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>
        <f ca="1">_xlfn.XLOOKUP(G248&amp;$U$2,BS_CONTROLE[CHAVE],BS_CONTROLE[Quantidade_11],"-")</f>
        <v>1</v>
      </c>
      <c r="V248" s="137" t="str">
        <f ca="1">_xlfn.XLOOKUP(G248&amp;$V$2,BS_CONTROLE[CHAVE],BS_CONTROLE[Quantidade_11],"-")</f>
        <v>-</v>
      </c>
      <c r="W248" s="137">
        <f ca="1">_xlfn.XLOOKUP(G248&amp;$W$2,BS_CONTROLE[CHAVE],BS_CONTROLE[Quantidade_11],"-")</f>
        <v>5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>
        <f ca="1">_xlfn.XLOOKUP(G249&amp;$U$2,BS_CONTROLE[CHAVE],BS_CONTROLE[Quantidade_11],"-")</f>
        <v>200</v>
      </c>
      <c r="V249" s="137">
        <f ca="1">_xlfn.XLOOKUP(G249&amp;$V$2,BS_CONTROLE[CHAVE],BS_CONTROLE[Quantidade_11],"-")</f>
        <v>0</v>
      </c>
      <c r="W249" s="137">
        <f ca="1">_xlfn.XLOOKUP(G249&amp;$W$2,BS_CONTROLE[CHAVE],BS_CONTROLE[Quantidade_11],"-")</f>
        <v>50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>
        <f ca="1">_xlfn.XLOOKUP(G250&amp;$U$2,BS_CONTROLE[CHAVE],BS_CONTROLE[Quantidade_11],"-")</f>
        <v>0</v>
      </c>
      <c r="V250" s="137" t="str">
        <f ca="1">_xlfn.XLOOKUP(G250&amp;$V$2,BS_CONTROLE[CHAVE],BS_CONTROLE[Quantidade_11],"-")</f>
        <v>-</v>
      </c>
      <c r="W250" s="137">
        <f ca="1">_xlfn.XLOOKUP(G250&amp;$W$2,BS_CONTROLE[CHAVE],BS_CONTROLE[Quantidade_11],"-")</f>
        <v>0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>
        <f ca="1">_xlfn.XLOOKUP(G253&amp;$U$2,BS_CONTROLE[CHAVE],BS_CONTROLE[Quantidade_11],"-")</f>
        <v>0</v>
      </c>
      <c r="V253" s="137" t="str">
        <f ca="1">_xlfn.XLOOKUP(G253&amp;$V$2,BS_CONTROLE[CHAVE],BS_CONTROLE[Quantidade_11],"-")</f>
        <v>-</v>
      </c>
      <c r="W253" s="137">
        <f ca="1">_xlfn.XLOOKUP(G253&amp;$W$2,BS_CONTROLE[CHAVE],BS_CONTROLE[Quantidade_11],"-")</f>
        <v>0</v>
      </c>
    </row>
    <row r="254" spans="1:23" hidden="1">
      <c r="A254" s="146" t="str">
        <f>IF(SP_SUL!Y257="","*",SP_SUL!Y257)</f>
        <v>*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>
        <f ca="1">_xlfn.XLOOKUP(G254&amp;$U$2,BS_CONTROLE[CHAVE],BS_CONTROLE[Quantidade_11],"-")</f>
        <v>0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>
        <f ca="1">_xlfn.XLOOKUP(G255&amp;$W$2,BS_CONTROLE[CHAVE],BS_CONTROLE[Quantidade_11],"-")</f>
        <v>88</v>
      </c>
    </row>
    <row r="256" spans="1:23" hidden="1">
      <c r="A256" s="146" t="str">
        <f>IF(SP_SUL!Y259="","*",SP_SUL!Y259)</f>
        <v>*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8.3333333333333329E-2</v>
      </c>
      <c r="R256" s="145" t="str">
        <f>IF(SP_SUL!Q259="","*",CONCATENATE(SP_SUL!Q259," ",SP_SUL!R259))</f>
        <v>1560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>
        <f ca="1">_xlfn.XLOOKUP(G256&amp;$U$2,BS_CONTROLE[CHAVE],BS_CONTROLE[Quantidade_11],"-")</f>
        <v>0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>
        <f ca="1">_xlfn.XLOOKUP(G258&amp;$U$2,BS_CONTROLE[CHAVE],BS_CONTROLE[Quantidade_11],"-")</f>
        <v>0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300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*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>
        <f ca="1">_xlfn.XLOOKUP(G260&amp;$U$2,BS_CONTROLE[CHAVE],BS_CONTROLE[Quantidade_11],"-")</f>
        <v>0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>
        <f ca="1">_xlfn.XLOOKUP(G261&amp;$U$2,BS_CONTROLE[CHAVE],BS_CONTROLE[Quantidade_11],"-")</f>
        <v>0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1</v>
      </c>
      <c r="W264" s="137">
        <f ca="1">_xlfn.XLOOKUP(G264&amp;$W$2,BS_CONTROLE[CHAVE],BS_CONTROLE[Quantidade_11],"-")</f>
        <v>3</v>
      </c>
    </row>
    <row r="265" spans="1:23" hidden="1">
      <c r="A265" s="146" t="str">
        <f>IF(SP_SUL!Y268="","*",SP_SUL!Y268)</f>
        <v>*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6.25E-2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6.25E-2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>
        <f ca="1">_xlfn.XLOOKUP(G266&amp;$U$2,BS_CONTROLE[CHAVE],BS_CONTROLE[Quantidade_11],"-")</f>
        <v>0</v>
      </c>
      <c r="V266" s="137" t="str">
        <f ca="1">_xlfn.XLOOKUP(G266&amp;$V$2,BS_CONTROLE[CHAVE],BS_CONTROLE[Quantidade_11],"-")</f>
        <v>-</v>
      </c>
      <c r="W266" s="137">
        <f ca="1">_xlfn.XLOOKUP(G266&amp;$W$2,BS_CONTROLE[CHAVE],BS_CONTROLE[Quantidade_11],"-")</f>
        <v>0</v>
      </c>
    </row>
    <row r="267" spans="1:23" hidden="1">
      <c r="A267" s="146" t="str">
        <f>IF(SP_SUL!Y270="","*",SP_SUL!Y270)</f>
        <v>*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6.25E-2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>
        <f ca="1">_xlfn.XLOOKUP(G267&amp;$U$2,BS_CONTROLE[CHAVE],BS_CONTROLE[Quantidade_11],"-")</f>
        <v>0</v>
      </c>
      <c r="V267" s="137" t="str">
        <f ca="1">_xlfn.XLOOKUP(G267&amp;$V$2,BS_CONTROLE[CHAVE],BS_CONTROLE[Quantidade_11],"-")</f>
        <v>-</v>
      </c>
      <c r="W267" s="137">
        <f ca="1">_xlfn.XLOOKUP(G267&amp;$W$2,BS_CONTROLE[CHAVE],BS_CONTROLE[Quantidade_11],"-")</f>
        <v>0</v>
      </c>
    </row>
    <row r="268" spans="1:23" hidden="1">
      <c r="A268" s="146" t="str">
        <f>IF(SP_SUL!Y271="","*",SP_SUL!Y271)</f>
        <v>*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>
        <f ca="1">_xlfn.XLOOKUP(G268&amp;$U$2,BS_CONTROLE[CHAVE],BS_CONTROLE[Quantidade_11],"-")</f>
        <v>0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>
        <f ca="1">_xlfn.XLOOKUP(G269&amp;$U$2,BS_CONTROLE[CHAVE],BS_CONTROLE[Quantidade_11],"-")</f>
        <v>600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46064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ZWI-ZEM</v>
      </c>
      <c r="L271" s="139">
        <f>IF(SP_SUL!N274="","*",SP_SUL!N274)</f>
        <v>1241231</v>
      </c>
      <c r="M271" s="140">
        <f>IF(SP_SUL!J274="","*",SP_SUL!J274)</f>
        <v>48</v>
      </c>
      <c r="N271" s="144">
        <f>IF(SP_SUL!K274="","*",SP_SUL!K274)</f>
        <v>123.465</v>
      </c>
      <c r="O271" s="144" t="str">
        <f>IF(SP_SUL!L274="","*",SP_SUL!L274)</f>
        <v>-</v>
      </c>
      <c r="P271" s="143">
        <f>IF(SP_SUL!O274="","*",SP_SUL!O274)</f>
        <v>0.35416666666666669</v>
      </c>
      <c r="Q271" s="143">
        <f>IF(SP_SUL!P274="","*",SP_SUL!P274)</f>
        <v>6.9444444444444448E-2</v>
      </c>
      <c r="R271" s="145" t="str">
        <f>IF(SP_SUL!Q274="","*",CONCATENATE(SP_SUL!Q274," ",SP_SUL!R274))</f>
        <v>1 Nº DE SOLDA</v>
      </c>
      <c r="S271" s="145" t="str">
        <f>IF(SP_SUL!V274="","*",SP_SUL!V274)</f>
        <v xml:space="preserve">Alisson </v>
      </c>
      <c r="T271" s="145" t="str">
        <f>IF(SP_SUL!W274="","*",SP_SUL!W274)</f>
        <v xml:space="preserve">Execução de solda - Condicionado a temperatura </v>
      </c>
      <c r="U271" s="137">
        <f ca="1">_xlfn.XLOOKUP(G271&amp;$U$2,BS_CONTROLE[CHAVE],BS_CONTROLE[Quantidade_11],"-")</f>
        <v>1</v>
      </c>
      <c r="V271" s="137" t="str">
        <f ca="1">_xlfn.XLOOKUP(G271&amp;$V$2,BS_CONTROLE[CHAVE],BS_CONTROLE[Quantidade_11],"-")</f>
        <v>-</v>
      </c>
      <c r="W271" s="137">
        <f ca="1">_xlfn.XLOOKUP(G271&amp;$W$2,BS_CONTROLE[CHAVE],BS_CONTROLE[Quantidade_11],"-")</f>
        <v>2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46064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ZWI-ZEM</v>
      </c>
      <c r="L272" s="139">
        <f>IF(SP_SUL!N275="","*",SP_SUL!N275)</f>
        <v>1241231</v>
      </c>
      <c r="M272" s="140">
        <f>IF(SP_SUL!J275="","*",SP_SUL!J275)</f>
        <v>48</v>
      </c>
      <c r="N272" s="144">
        <f>IF(SP_SUL!K275="","*",SP_SUL!K275)</f>
        <v>123.929</v>
      </c>
      <c r="O272" s="144" t="str">
        <f>IF(SP_SUL!L275="","*",SP_SUL!L275)</f>
        <v>-</v>
      </c>
      <c r="P272" s="143">
        <f>IF(SP_SUL!O275="","*",SP_SUL!O275)</f>
        <v>0.35416666666666669</v>
      </c>
      <c r="Q272" s="143">
        <f>IF(SP_SUL!P275="","*",SP_SUL!P275)</f>
        <v>6.9444444444444448E-2</v>
      </c>
      <c r="R272" s="145" t="str">
        <f>IF(SP_SUL!Q275="","*",CONCATENATE(SP_SUL!Q275," ",SP_SUL!R275))</f>
        <v>1 Nº DE SOLDA</v>
      </c>
      <c r="S272" s="145" t="str">
        <f>IF(SP_SUL!V275="","*",SP_SUL!V275)</f>
        <v xml:space="preserve">Alisson </v>
      </c>
      <c r="T272" s="145" t="str">
        <f>IF(SP_SUL!W275="","*",SP_SUL!W275)</f>
        <v xml:space="preserve">Execução de solda - Condicionado a temperatura 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Oportunidade</v>
      </c>
      <c r="C274" s="146" t="str">
        <f>IF(SP_SUL!Z277="","*",SP_SUL!Z277)</f>
        <v>*</v>
      </c>
      <c r="D274" s="139" t="str">
        <f>IF(SP_SUL!S277="","*",SP_SUL!S277)</f>
        <v>SP SUL</v>
      </c>
      <c r="E274" s="139" t="str">
        <f>IF(SP_SUL!T277="","*",SP_SUL!T277)</f>
        <v>ZEV-ZPT</v>
      </c>
      <c r="F274" s="145">
        <f>IF(SP_SUL!B277="","*",SP_SUL!B277)</f>
        <v>46064</v>
      </c>
      <c r="G274" s="145" t="str">
        <f>IF(SP_SUL!D277="","*",SP_SUL!D277)</f>
        <v>W95</v>
      </c>
      <c r="H274" s="145" t="str">
        <f>IF(SP_SUL!F277="","*",SP_SUL!F277)</f>
        <v>DESLOCAMENTO</v>
      </c>
      <c r="I274" s="145" t="str">
        <f>IF(SP_SUL!H277="","*",SP_SUL!H277)</f>
        <v>Z3ZEV</v>
      </c>
      <c r="J274" s="145" t="str">
        <f>IF(SP_SUL!I277="","*",SP_SUL!I277)</f>
        <v>ZPT</v>
      </c>
      <c r="K274" s="139" t="str">
        <f>IF(SP_SUL!M277="","*",SP_SUL!M277)</f>
        <v>ZEV-ZTP</v>
      </c>
      <c r="L274" s="139" t="str">
        <f>IF(SP_SUL!N277="","*",SP_SUL!N277)</f>
        <v>ZEVZPT</v>
      </c>
      <c r="M274" s="140">
        <f>IF(SP_SUL!J277="","*",SP_SUL!J277)</f>
        <v>54</v>
      </c>
      <c r="N274" s="144">
        <f>IF(SP_SUL!K277="","*",SP_SUL!K277)</f>
        <v>67</v>
      </c>
      <c r="O274" s="144" t="str">
        <f>IF(SP_SUL!L277="","*",SP_SUL!L277)</f>
        <v>-</v>
      </c>
      <c r="P274" s="143">
        <f>IF(SP_SUL!O277="","*",SP_SUL!O277)</f>
        <v>0.33333333333333331</v>
      </c>
      <c r="Q274" s="143">
        <f>IF(SP_SUL!P277="","*",SP_SUL!P277)</f>
        <v>4.1666666666666664E-2</v>
      </c>
      <c r="R274" s="145" t="str">
        <f>IF(SP_SUL!Q277="","*",CONCATENATE(SP_SUL!Q277," ",SP_SUL!R277))</f>
        <v>1 BINÁRIO</v>
      </c>
      <c r="S274" s="145" t="str">
        <f>IF(SP_SUL!V277="","*",SP_SUL!V277)</f>
        <v>Augusto</v>
      </c>
      <c r="T274" s="145" t="str">
        <f>IF(SP_SUL!W277="","*",SP_SUL!W277)</f>
        <v>Deslocamento</v>
      </c>
      <c r="U274" s="137">
        <f ca="1">_xlfn.XLOOKUP(G274&amp;$U$2,BS_CONTROLE[CHAVE],BS_CONTROLE[Quantidade_11],"-")</f>
        <v>0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Contrato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ZEV-ZPT</v>
      </c>
      <c r="F275" s="145">
        <f>IF(SP_SUL!B278="","*",SP_SUL!B278)</f>
        <v>46064</v>
      </c>
      <c r="G275" s="145" t="str">
        <f>IF(SP_SUL!D278="","*",SP_SUL!D278)</f>
        <v>A84</v>
      </c>
      <c r="H275" s="145" t="str">
        <f>IF(SP_SUL!F278="","*",SP_SUL!F278)</f>
        <v>DETECÇÃO - RONDA 7 DIAS</v>
      </c>
      <c r="I275" s="145" t="str">
        <f>IF(SP_SUL!H278="","*",SP_SUL!H278)</f>
        <v>ZEV-2</v>
      </c>
      <c r="J275" s="145" t="str">
        <f>IF(SP_SUL!I278="","*",SP_SUL!I278)</f>
        <v>ZPT109</v>
      </c>
      <c r="K275" s="139" t="str">
        <f>IF(SP_SUL!M278="","*",SP_SUL!M278)</f>
        <v>ZEV-ZPT</v>
      </c>
      <c r="L275" s="139" t="str">
        <f>IF(SP_SUL!N278="","*",SP_SUL!N278)</f>
        <v>ZEVZPT</v>
      </c>
      <c r="M275" s="140">
        <f>IF(SP_SUL!J278="","*",SP_SUL!J278)</f>
        <v>92</v>
      </c>
      <c r="N275" s="144">
        <f>IF(SP_SUL!K278="","*",SP_SUL!K278)</f>
        <v>66</v>
      </c>
      <c r="O275" s="144" t="str">
        <f>IF(SP_SUL!L278="","*",SP_SUL!L278)</f>
        <v>-</v>
      </c>
      <c r="P275" s="143">
        <f>IF(SP_SUL!O278="","*",SP_SUL!O278)</f>
        <v>0.3125</v>
      </c>
      <c r="Q275" s="143">
        <f>IF(SP_SUL!P278="","*",SP_SUL!P278)</f>
        <v>4.1666666666666664E-2</v>
      </c>
      <c r="R275" s="145" t="str">
        <f>IF(SP_SUL!Q278="","*",CONCATENATE(SP_SUL!Q278," ",SP_SUL!R278))</f>
        <v>52 KM</v>
      </c>
      <c r="S275" s="145" t="str">
        <f>IF(SP_SUL!V278="","*",SP_SUL!V278)</f>
        <v>Jhon</v>
      </c>
      <c r="T275" s="145" t="str">
        <f>IF(SP_SUL!W278="","*",SP_SUL!W278)</f>
        <v>R7D</v>
      </c>
      <c r="U275" s="137">
        <f ca="1">_xlfn.XLOOKUP(G275&amp;$U$2,BS_CONTROLE[CHAVE],BS_CONTROLE[Quantidade_11],"-")</f>
        <v>84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ZPT-ZPG</v>
      </c>
      <c r="F276" s="145">
        <f>IF(SP_SUL!B279="","*",SP_SUL!B279)</f>
        <v>46064</v>
      </c>
      <c r="G276" s="145" t="str">
        <f>IF(SP_SUL!D279="","*",SP_SUL!D279)</f>
        <v>DIEGO (TF-42)</v>
      </c>
      <c r="H276" s="145" t="str">
        <f>IF(SP_SUL!F279="","*",SP_SUL!F279)</f>
        <v>LIMPEZA LASTRO</v>
      </c>
      <c r="I276" s="145" t="str">
        <f>IF(SP_SUL!H279="","*",SP_SUL!H279)</f>
        <v>-</v>
      </c>
      <c r="J276" s="145" t="str">
        <f>IF(SP_SUL!I279="","*",SP_SUL!I279)</f>
        <v>-</v>
      </c>
      <c r="K276" s="139" t="str">
        <f>IF(SP_SUL!M279="","*",SP_SUL!M279)</f>
        <v>PAT-ZGM</v>
      </c>
      <c r="L276" s="139" t="str">
        <f>IF(SP_SUL!N279="","*",SP_SUL!N279)</f>
        <v>PAT1102</v>
      </c>
      <c r="M276" s="140">
        <f>IF(SP_SUL!J279="","*",SP_SUL!J279)</f>
        <v>53</v>
      </c>
      <c r="N276" s="144">
        <f>IF(SP_SUL!K279="","*",SP_SUL!K279)</f>
        <v>109.05</v>
      </c>
      <c r="O276" s="144" t="str">
        <f>IF(SP_SUL!L279="","*",SP_SUL!L279)</f>
        <v>-</v>
      </c>
      <c r="P276" s="143">
        <f>IF(SP_SUL!O279="","*",SP_SUL!O279)</f>
        <v>0.41666666666666669</v>
      </c>
      <c r="Q276" s="143">
        <f>IF(SP_SUL!P279="","*",SP_SUL!P279)</f>
        <v>8.3333333333333329E-2</v>
      </c>
      <c r="R276" s="145" t="str">
        <f>IF(SP_SUL!Q279="","*",CONCATENATE(SP_SUL!Q279," ",SP_SUL!R279))</f>
        <v>30 M</v>
      </c>
      <c r="S276" s="145" t="str">
        <f>IF(SP_SUL!V279="","*",SP_SUL!V279)</f>
        <v>Moises</v>
      </c>
      <c r="T276" s="145" t="str">
        <f>IF(SP_SUL!W279="","*",SP_SUL!W279)</f>
        <v>Limpeza de lastro</v>
      </c>
      <c r="U276" s="137">
        <f ca="1">_xlfn.XLOOKUP(G276&amp;$U$2,BS_CONTROLE[CHAVE],BS_CONTROLE[Quantidade_11],"-")</f>
        <v>200</v>
      </c>
      <c r="V276" s="137">
        <f ca="1">_xlfn.XLOOKUP(G276&amp;$V$2,BS_CONTROLE[CHAVE],BS_CONTROLE[Quantidade_11],"-")</f>
        <v>0</v>
      </c>
      <c r="W276" s="137">
        <f ca="1">_xlfn.XLOOKUP(G276&amp;$W$2,BS_CONTROLE[CHAVE],BS_CONTROLE[Quantidade_11],"-")</f>
        <v>50</v>
      </c>
    </row>
    <row r="277" spans="1:23" hidden="1">
      <c r="A277" s="146" t="str">
        <f>IF(SP_SUL!Y280="","*",SP_SUL!Y280)</f>
        <v>*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ZPT-ZPG</v>
      </c>
      <c r="F277" s="145">
        <f>IF(SP_SUL!B280="","*",SP_SUL!B280)</f>
        <v>46064</v>
      </c>
      <c r="G277" s="145" t="str">
        <f>IF(SP_SUL!D280="","*",SP_SUL!D280)</f>
        <v>EXPANSÃO TURMA 1</v>
      </c>
      <c r="H277" s="145" t="str">
        <f>IF(SP_SUL!F280="","*",SP_SUL!F280)</f>
        <v>EXPANSÃO - OUTRA ATIVIDADE</v>
      </c>
      <c r="I277" s="145" t="str">
        <f>IF(SP_SUL!H280="","*",SP_SUL!H280)</f>
        <v>-</v>
      </c>
      <c r="J277" s="145" t="str">
        <f>IF(SP_SUL!I280="","*",SP_SUL!I280)</f>
        <v>-</v>
      </c>
      <c r="K277" s="139" t="str">
        <f>IF(SP_SUL!M280="","*",SP_SUL!M280)</f>
        <v>ZZV-ZPG</v>
      </c>
      <c r="L277" s="139" t="str">
        <f>IF(SP_SUL!N280="","*",SP_SUL!N280)</f>
        <v>ZPGZZV</v>
      </c>
      <c r="M277" s="140">
        <f>IF(SP_SUL!J280="","*",SP_SUL!J280)</f>
        <v>53</v>
      </c>
      <c r="N277" s="144">
        <f>IF(SP_SUL!K280="","*",SP_SUL!K280)</f>
        <v>123.35</v>
      </c>
      <c r="O277" s="144" t="str">
        <f>IF(SP_SUL!L280="","*",SP_SUL!L280)</f>
        <v>-</v>
      </c>
      <c r="P277" s="143">
        <f>IF(SP_SUL!O280="","*",SP_SUL!O280)</f>
        <v>0.33333333333333331</v>
      </c>
      <c r="Q277" s="143">
        <f>IF(SP_SUL!P280="","*",SP_SUL!P280)</f>
        <v>8.3333333333333329E-2</v>
      </c>
      <c r="R277" s="145" t="str">
        <f>IF(SP_SUL!Q280="","*",CONCATENATE(SP_SUL!Q280," ",SP_SUL!R280))</f>
        <v>1 BINÁRIO</v>
      </c>
      <c r="S277" s="145" t="str">
        <f>IF(SP_SUL!V280="","*",SP_SUL!V280)</f>
        <v>Pedro</v>
      </c>
      <c r="T277" s="145" t="str">
        <f>IF(SP_SUL!W280="","*",SP_SUL!W280)</f>
        <v>Içamento de peças de concreto para o viaduto</v>
      </c>
      <c r="U277" s="137">
        <f ca="1">_xlfn.XLOOKUP(G277&amp;$U$2,BS_CONTROLE[CHAVE],BS_CONTROLE[Quantidade_11],"-")</f>
        <v>0</v>
      </c>
      <c r="V277" s="137" t="str">
        <f ca="1">_xlfn.XLOOKUP(G277&amp;$V$2,BS_CONTROLE[CHAVE],BS_CONTROLE[Quantidade_11],"-")</f>
        <v>-</v>
      </c>
      <c r="W277" s="137">
        <f ca="1">_xlfn.XLOOKUP(G277&amp;$W$2,BS_CONTROLE[CHAVE],BS_CONTROLE[Quantidade_11],"-")</f>
        <v>0</v>
      </c>
    </row>
    <row r="278" spans="1:23" hidden="1">
      <c r="A278" s="146" t="str">
        <f>IF(SP_SUL!Y281="","*",SP_SUL!Y281)</f>
        <v>*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ZPT-ZPG</v>
      </c>
      <c r="F278" s="145">
        <f>IF(SP_SUL!B281="","*",SP_SUL!B281)</f>
        <v>46064</v>
      </c>
      <c r="G278" s="145" t="str">
        <f>IF(SP_SUL!D281="","*",SP_SUL!D281)</f>
        <v>EXPANSÃO TURMA 1</v>
      </c>
      <c r="H278" s="145" t="str">
        <f>IF(SP_SUL!F281="","*",SP_SUL!F281)</f>
        <v>EXPANSÃO - SOLDA</v>
      </c>
      <c r="I278" s="145" t="str">
        <f>IF(SP_SUL!H281="","*",SP_SUL!H281)</f>
        <v>-</v>
      </c>
      <c r="J278" s="145" t="str">
        <f>IF(SP_SUL!I281="","*",SP_SUL!I281)</f>
        <v>-</v>
      </c>
      <c r="K278" s="139" t="str">
        <f>IF(SP_SUL!M281="","*",SP_SUL!M281)</f>
        <v>ZZV-ZPG</v>
      </c>
      <c r="L278" s="139" t="str">
        <f>IF(SP_SUL!N281="","*",SP_SUL!N281)</f>
        <v>ZPGRUM2</v>
      </c>
      <c r="M278" s="140">
        <f>IF(SP_SUL!J281="","*",SP_SUL!J281)</f>
        <v>53</v>
      </c>
      <c r="N278" s="144">
        <f>IF(SP_SUL!K281="","*",SP_SUL!K281)</f>
        <v>123.76</v>
      </c>
      <c r="O278" s="144" t="str">
        <f>IF(SP_SUL!L281="","*",SP_SUL!L281)</f>
        <v>-</v>
      </c>
      <c r="P278" s="143">
        <f>IF(SP_SUL!O281="","*",SP_SUL!O281)</f>
        <v>0.33333333333333331</v>
      </c>
      <c r="Q278" s="143">
        <f>IF(SP_SUL!P281="","*",SP_SUL!P281)</f>
        <v>8.3333333333333329E-2</v>
      </c>
      <c r="R278" s="145" t="str">
        <f>IF(SP_SUL!Q281="","*",CONCATENATE(SP_SUL!Q281," ",SP_SUL!R281))</f>
        <v>1 Nº DE SOLDA</v>
      </c>
      <c r="S278" s="145" t="str">
        <f>IF(SP_SUL!V281="","*",SP_SUL!V281)</f>
        <v>Pedro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0</v>
      </c>
      <c r="V278" s="137" t="str">
        <f ca="1">_xlfn.XLOOKUP(G278&amp;$V$2,BS_CONTROLE[CHAVE],BS_CONTROLE[Quantidade_11],"-")</f>
        <v>-</v>
      </c>
      <c r="W278" s="137">
        <f ca="1">_xlfn.XLOOKUP(G278&amp;$W$2,BS_CONTROLE[CHAVE],BS_CONTROLE[Quantidade_11],"-")</f>
        <v>0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0" dateTimeGrouping="day"/>
      </filters>
    </filterColumn>
    <filterColumn colId="6">
      <filters>
        <filter val="V85"/>
        <filter val="V89"/>
        <filter val="V93"/>
        <filter val="V96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22" sqref="B222:K22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1457</v>
      </c>
      <c r="C2" s="121" t="s">
        <v>977</v>
      </c>
      <c r="D2" s="76" t="s">
        <v>979</v>
      </c>
      <c r="E2" s="76" t="s">
        <v>1458</v>
      </c>
      <c r="F2" s="99" t="s">
        <v>1459</v>
      </c>
      <c r="G2" s="76" t="s">
        <v>1460</v>
      </c>
      <c r="H2" s="76" t="s">
        <v>1461</v>
      </c>
      <c r="I2" s="76" t="s">
        <v>1462</v>
      </c>
      <c r="J2" s="76" t="s">
        <v>1463</v>
      </c>
      <c r="K2" s="78" t="s">
        <v>1464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*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*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 hidden="1">
      <c r="B255" s="94" t="str">
        <f>IF(SP_SUL!Y259="","*",SP_SUL!Y259)</f>
        <v>*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*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*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*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*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*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>
        <f>IF(SP_SUL!B274="","*",SP_SUL!B274)</f>
        <v>46064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ZWI-ZEM</v>
      </c>
      <c r="G270" s="95" t="str">
        <f>IF(SP_SUL!I274="","*",SP_SUL!I274)</f>
        <v>-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>
        <f>IF(SP_SUL!B275="","*",SP_SUL!B275)</f>
        <v>46064</v>
      </c>
      <c r="D271" s="94" t="str">
        <f>IF(SP_SUL!D275="","*",SP_SUL!D275)</f>
        <v>ADENISON (TP-810)</v>
      </c>
      <c r="E271" s="94" t="str">
        <f>IF(SP_SUL!H275="","*",SP_SUL!H275)</f>
        <v>-</v>
      </c>
      <c r="F271" s="100" t="str">
        <f>IF(SP_SUL!M275="","*",SP_SUL!M275)</f>
        <v>ZWI-ZEM</v>
      </c>
      <c r="G271" s="95" t="str">
        <f>IF(SP_SUL!I275="","*",SP_SUL!I275)</f>
        <v>-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FIXO</v>
      </c>
      <c r="I272" s="95" t="str">
        <f>IF(SP_SUL!AC276="","*",SP_SUL!AC276)</f>
        <v>*</v>
      </c>
      <c r="J272" s="96">
        <f>IF(SP_SUL!AA276="","*",SP_SUL!AA276)</f>
        <v>1</v>
      </c>
      <c r="K272" s="97">
        <f>IF(SP_SUL!AD276="","*",SP_SUL!AD276)</f>
        <v>0.3125</v>
      </c>
    </row>
    <row r="273" spans="2:11" hidden="1">
      <c r="B273" s="94" t="str">
        <f>IF(SP_SUL!Y277="","*",SP_SUL!Y277)</f>
        <v>*</v>
      </c>
      <c r="C273" s="95">
        <f>IF(SP_SUL!B277="","*",SP_SUL!B277)</f>
        <v>46064</v>
      </c>
      <c r="D273" s="94" t="str">
        <f>IF(SP_SUL!D277="","*",SP_SUL!D277)</f>
        <v>W95</v>
      </c>
      <c r="E273" s="94" t="str">
        <f>IF(SP_SUL!H277="","*",SP_SUL!H277)</f>
        <v>Z3ZEV</v>
      </c>
      <c r="F273" s="100" t="str">
        <f>IF(SP_SUL!M277="","*",SP_SUL!M277)</f>
        <v>ZEV-ZTP</v>
      </c>
      <c r="G273" s="95" t="str">
        <f>IF(SP_SUL!I277="","*",SP_SUL!I277)</f>
        <v>ZPT</v>
      </c>
      <c r="H273" s="95" t="str">
        <f>IF(SP_SUL!AB277="","*",SP_SUL!AB277)</f>
        <v>FIXO</v>
      </c>
      <c r="I273" s="95" t="str">
        <f>IF(SP_SUL!AC277="","*",SP_SUL!AC277)</f>
        <v>*</v>
      </c>
      <c r="J273" s="96">
        <f>IF(SP_SUL!AA277="","*",SP_SUL!AA277)</f>
        <v>1</v>
      </c>
      <c r="K273" s="97">
        <f>IF(SP_SUL!AD277="","*",SP_SUL!AD277)</f>
        <v>0.29166666666666669</v>
      </c>
    </row>
    <row r="274" spans="2:11" hidden="1">
      <c r="B274" s="94" t="str">
        <f>IF(SP_SUL!Y278="","*",SP_SUL!Y278)</f>
        <v>*</v>
      </c>
      <c r="C274" s="95">
        <f>IF(SP_SUL!B278="","*",SP_SUL!B278)</f>
        <v>46064</v>
      </c>
      <c r="D274" s="94" t="str">
        <f>IF(SP_SUL!D278="","*",SP_SUL!D278)</f>
        <v>A84</v>
      </c>
      <c r="E274" s="94" t="str">
        <f>IF(SP_SUL!H278="","*",SP_SUL!H278)</f>
        <v>ZEV-2</v>
      </c>
      <c r="F274" s="100" t="str">
        <f>IF(SP_SUL!M278="","*",SP_SUL!M278)</f>
        <v>ZEV-ZPT</v>
      </c>
      <c r="G274" s="95" t="str">
        <f>IF(SP_SUL!I278="","*",SP_SUL!I278)</f>
        <v>ZPT109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-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>
        <f>IF(SP_SUL!B279="","*",SP_SUL!B279)</f>
        <v>46064</v>
      </c>
      <c r="D275" s="94" t="str">
        <f>IF(SP_SUL!D279="","*",SP_SUL!D279)</f>
        <v>DIEGO (TF-42)</v>
      </c>
      <c r="E275" s="94" t="str">
        <f>IF(SP_SUL!H279="","*",SP_SUL!H279)</f>
        <v>-</v>
      </c>
      <c r="F275" s="100" t="str">
        <f>IF(SP_SUL!M279="","*",SP_SUL!M279)</f>
        <v>PAT-ZGM</v>
      </c>
      <c r="G275" s="95" t="str">
        <f>IF(SP_SUL!I279="","*",SP_SUL!I279)</f>
        <v>-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-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>
        <f>IF(SP_SUL!B280="","*",SP_SUL!B280)</f>
        <v>46064</v>
      </c>
      <c r="D276" s="94" t="str">
        <f>IF(SP_SUL!D280="","*",SP_SUL!D280)</f>
        <v>EXPANSÃO TURMA 1</v>
      </c>
      <c r="E276" s="94" t="str">
        <f>IF(SP_SUL!H280="","*",SP_SUL!H280)</f>
        <v>-</v>
      </c>
      <c r="F276" s="100" t="str">
        <f>IF(SP_SUL!M280="","*",SP_SUL!M280)</f>
        <v>ZZV-ZPG</v>
      </c>
      <c r="G276" s="95" t="str">
        <f>IF(SP_SUL!I280="","*",SP_SUL!I280)</f>
        <v>-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>
        <f>IF(SP_SUL!B281="","*",SP_SUL!B281)</f>
        <v>46064</v>
      </c>
      <c r="D277" s="94" t="str">
        <f>IF(SP_SUL!D281="","*",SP_SUL!D281)</f>
        <v>EXPANSÃO TURMA 1</v>
      </c>
      <c r="E277" s="94" t="str">
        <f>IF(SP_SUL!H281="","*",SP_SUL!H281)</f>
        <v>-</v>
      </c>
      <c r="F277" s="100" t="str">
        <f>IF(SP_SUL!M281="","*",SP_SUL!M281)</f>
        <v>ZZV-ZPG</v>
      </c>
      <c r="G277" s="95" t="str">
        <f>IF(SP_SUL!I281="","*",SP_SUL!I281)</f>
        <v>-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0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00B6560E-769F-4A3E-82DA-F9B0212F82D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2026-02-10T17:16:41Z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