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36" documentId="8_{B6337239-1A00-434D-AAD0-422EA1FEB5AE}" xr6:coauthVersionLast="47" xr6:coauthVersionMax="47" xr10:uidLastSave="{297670FF-F134-4909-812B-DF8DA8148F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M352" i="1"/>
  <c r="AN352" i="1"/>
  <c r="AO352" i="1"/>
  <c r="BD352" i="1" s="1" a="1"/>
  <c r="BD352" i="1" s="1"/>
  <c r="AP352" i="1"/>
  <c r="AQ352" i="1"/>
  <c r="AY352" i="1"/>
  <c r="BC352" i="1" a="1"/>
  <c r="BC352" i="1" s="1"/>
  <c r="BE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R354" i="1"/>
  <c r="S354" i="1" a="1"/>
  <c r="S354" i="1"/>
  <c r="T354" i="1" a="1"/>
  <c r="T354" i="1"/>
  <c r="U354" i="1"/>
  <c r="AI354" i="1"/>
  <c r="BB354" i="1" s="1"/>
  <c r="AJ354" i="1"/>
  <c r="AK354" i="1"/>
  <c r="AL354" i="1"/>
  <c r="AN354" i="1"/>
  <c r="AO354" i="1"/>
  <c r="BD354" i="1" s="1" a="1"/>
  <c r="BD354" i="1" s="1"/>
  <c r="AP354" i="1"/>
  <c r="AQ354" i="1"/>
  <c r="AY354" i="1"/>
  <c r="BC354" i="1" a="1"/>
  <c r="BC354" i="1" s="1"/>
  <c r="BE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AJ355" i="1"/>
  <c r="AK355" i="1"/>
  <c r="AL355" i="1"/>
  <c r="AO355" i="1"/>
  <c r="AP355" i="1"/>
  <c r="AQ355" i="1"/>
  <c r="AY355" i="1"/>
  <c r="BB355" i="1"/>
  <c r="BC355" i="1" a="1"/>
  <c r="BC355" i="1" s="1"/>
  <c r="BD355" i="1" a="1"/>
  <c r="BD355" i="1" s="1"/>
  <c r="BE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E357" i="1"/>
  <c r="BF357" i="1"/>
  <c r="BR357" i="1"/>
  <c r="BS357" i="1"/>
  <c r="A358" i="1"/>
  <c r="C358" i="1"/>
  <c r="G358" i="1"/>
  <c r="M358" i="1" a="1"/>
  <c r="M358" i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AJ358" i="1"/>
  <c r="AK358" i="1"/>
  <c r="AL358" i="1"/>
  <c r="AO358" i="1"/>
  <c r="BE358" i="1" s="1"/>
  <c r="AP358" i="1"/>
  <c r="AQ358" i="1"/>
  <c r="AY358" i="1"/>
  <c r="BB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AY360" i="1"/>
  <c r="BC360" i="1" a="1"/>
  <c r="BC360" i="1" s="1"/>
  <c r="BD360" i="1" a="1"/>
  <c r="BD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J22" i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6" i="12"/>
  <c r="L347" i="12"/>
  <c r="L348" i="12"/>
  <c r="L352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D124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105" i="12"/>
  <c r="E249" i="12"/>
  <c r="D249" i="12"/>
  <c r="E106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E354" i="12"/>
  <c r="E352" i="12"/>
  <c r="D352" i="12"/>
  <c r="E351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D297" i="12"/>
  <c r="E296" i="12"/>
  <c r="E295" i="12"/>
  <c r="D295" i="12"/>
  <c r="E294" i="12"/>
  <c r="D294" i="12"/>
  <c r="D293" i="12"/>
  <c r="E292" i="12"/>
  <c r="D292" i="12"/>
  <c r="D291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9" i="12"/>
  <c r="D148" i="12"/>
  <c r="D143" i="12"/>
  <c r="E142" i="12"/>
  <c r="D142" i="12"/>
  <c r="D137" i="12"/>
  <c r="D135" i="12"/>
  <c r="D133" i="12"/>
  <c r="D130" i="12"/>
  <c r="D122" i="12"/>
  <c r="D117" i="12"/>
  <c r="D116" i="12"/>
  <c r="D115" i="12"/>
  <c r="D114" i="12"/>
  <c r="D112" i="12"/>
  <c r="D109" i="12"/>
  <c r="D108" i="12"/>
  <c r="E107" i="12"/>
  <c r="D107" i="12"/>
  <c r="D103" i="12"/>
  <c r="E102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44" i="12"/>
  <c r="K338" i="12"/>
  <c r="F278" i="13"/>
  <c r="L242" i="12"/>
  <c r="K19" i="11"/>
  <c r="K27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M159" i="11"/>
  <c r="M160" i="11"/>
  <c r="K162" i="11"/>
  <c r="M162" i="11"/>
  <c r="K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56" i="1" l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N95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7" i="11"/>
  <c r="L22" i="11"/>
  <c r="N22" i="11"/>
  <c r="N21" i="11"/>
  <c r="L19" i="11"/>
  <c r="N19" i="11"/>
  <c r="L16" i="11"/>
  <c r="L9" i="11"/>
  <c r="N9" i="11"/>
  <c r="N17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3" i="11" l="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<sst xmlns="http://schemas.openxmlformats.org/spreadsheetml/2006/main" count="4575" uniqueCount="1267">
  <si>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</si>
  <si>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</si>
  <si>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</si>
  <si>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</si>
  <si>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</si>
  <si>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</si>
  <si>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</si>
  <si>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</si>
  <si>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</si>
  <si>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</si>
  <si>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</si>
  <si>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</si>
  <si>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</si>
  <si>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</si>
  <si>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</si>
  <si>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</si>
  <si>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</si>
  <si>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</si>
  <si>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</si>
  <si>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</si>
  <si>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</si>
  <si>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</si>
  <si>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</si>
  <si>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</si>
  <si>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</si>
  <si>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</si>
  <si>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</si>
  <si>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</si>
  <si>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</si>
  <si>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</si>
  <si>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</si>
  <si>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</si>
  <si>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</si>
  <si>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</si>
  <si>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</si>
  <si>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</si>
  <si>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</si>
  <si>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</si>
  <si>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</si>
  <si>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</si>
  <si>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</si>
  <si>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</si>
  <si>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</si>
  <si>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</si>
  <si>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</si>
  <si>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</si>
  <si>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</si>
  <si>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</si>
  <si>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</si>
  <si>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</si>
  <si>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</si>
  <si>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</si>
  <si>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</si>
  <si>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</si>
  <si>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</si>
  <si>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</si>
  <si>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</si>
  <si>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</si>
  <si>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</si>
  <si>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</si>
  <si>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</si>
  <si>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</si>
  <si>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</si>
  <si>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</si>
  <si>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</si>
  <si>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</si>
  <si>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</si>
  <si>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</si>
  <si>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</si>
  <si>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</si>
  <si>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</si>
  <si>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</si>
  <si>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</si>
  <si>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</si>
  <si>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</si>
  <si>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</si>
  <si>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</si>
  <si>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</si>
  <si>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</si>
  <si>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</si>
  <si>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</si>
  <si>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</si>
  <si>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</si>
  <si>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</si>
  <si>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</si>
  <si>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</si>
  <si>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</si>
  <si>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</si>
  <si>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</si>
  <si>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</si>
  <si>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</si>
  <si>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</si>
  <si>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</si>
  <si>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</si>
  <si>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</si>
  <si>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</si>
  <si>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</si>
  <si>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</si>
  <si>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</si>
  <si>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</si>
  <si>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</si>
  <si>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</si>
  <si>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</si>
  <si>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</si>
  <si>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</si>
  <si>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</si>
  <si>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</si>
  <si>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</si>
  <si>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</si>
  <si>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</si>
  <si>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</si>
  <si>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</si>
  <si>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</si>
  <si>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</si>
  <si>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</si>
  <si>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</si>
  <si>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</si>
  <si>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</si>
  <si>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</si>
  <si>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</si>
  <si>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</si>
  <si>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</si>
  <si>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</si>
  <si>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</si>
  <si>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</si>
  <si>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</si>
  <si>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</si>
  <si>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</si>
  <si>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</si>
  <si>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</si>
  <si>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</si>
  <si>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</si>
  <si>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</si>
  <si>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</si>
  <si>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</si>
  <si>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</si>
  <si>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</si>
  <si>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</si>
  <si>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</si>
  <si>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</si>
  <si>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</si>
  <si>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</si>
  <si>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</si>
  <si>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</si>
  <si>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</si>
  <si>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</si>
  <si>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</si>
  <si>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</si>
  <si>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</si>
  <si>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</si>
  <si>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</si>
  <si>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</si>
  <si>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</si>
  <si>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</si>
  <si>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</si>
  <si>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</si>
  <si>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</si>
  <si>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</si>
  <si>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</si>
  <si>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</si>
  <si>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</si>
  <si>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</si>
  <si>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</si>
  <si>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</si>
  <si>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</si>
  <si>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</si>
  <si>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</si>
  <si>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</si>
  <si>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</si>
  <si>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</si>
  <si>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</si>
  <si>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</si>
  <si>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</si>
  <si>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</si>
  <si>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</si>
  <si>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</si>
  <si>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</si>
  <si>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</si>
  <si>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</si>
  <si>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</si>
  <si>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</si>
  <si>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</si>
  <si>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</si>
  <si>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</si>
  <si>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</si>
  <si>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</si>
  <si>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</si>
  <si>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</si>
  <si>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</si>
  <si>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</si>
  <si>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</si>
  <si>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</si>
  <si>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</si>
  <si>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</si>
  <si>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</si>
  <si>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</si>
  <si>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</si>
  <si>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</si>
  <si>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</si>
  <si>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</si>
  <si>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</si>
  <si>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</si>
  <si>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</si>
  <si>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</si>
  <si>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</si>
  <si>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</si>
  <si>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</si>
  <si>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</si>
  <si>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</si>
  <si>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</si>
  <si>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</si>
  <si>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</si>
  <si>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</si>
  <si>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</si>
  <si>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</si>
  <si>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</si>
  <si>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</si>
  <si>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</si>
  <si>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</si>
  <si>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</si>
  <si>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</si>
  <si>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</si>
  <si>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</si>
  <si>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</si>
  <si>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</si>
  <si>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</si>
  <si>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</si>
  <si>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</si>
  <si>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</si>
  <si>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</si>
  <si>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</si>
  <si>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</si>
  <si>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</si>
  <si>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</si>
  <si>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</si>
  <si>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</si>
  <si>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</si>
  <si>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</si>
  <si>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</si>
  <si>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</si>
  <si>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</si>
  <si>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</si>
  <si>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</si>
  <si>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</si>
  <si>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</si>
  <si>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</si>
  <si>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</si>
  <si>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</si>
  <si>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</si>
  <si>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</si>
  <si>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</si>
  <si>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</si>
  <si>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</si>
  <si>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</si>
  <si>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</si>
  <si>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</si>
  <si>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</si>
  <si>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</si>
  <si>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</si>
  <si>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</si>
  <si>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</si>
  <si>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</si>
  <si>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</si>
  <si>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</si>
  <si>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</si>
  <si>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</si>
  <si>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</si>
  <si>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</si>
  <si>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</si>
  <si>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</si>
  <si>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</si>
  <si>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</si>
  <si>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</si>
  <si>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</si>
  <si>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</si>
  <si>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</si>
  <si>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</si>
  <si>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</si>
  <si>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</si>
  <si>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</si>
  <si>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</si>
  <si>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</si>
  <si>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</si>
  <si>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</si>
  <si>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</si>
  <si>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</si>
  <si>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</si>
  <si>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</si>
  <si>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</si>
  <si>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</si>
  <si>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</si>
  <si>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</si>
  <si>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</si>
  <si>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</si>
  <si>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</si>
  <si>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</si>
  <si>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</si>
  <si>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</si>
  <si>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</si>
  <si>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</si>
  <si>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</si>
  <si>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</si>
  <si>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</si>
  <si>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</si>
  <si>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</si>
  <si>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</si>
  <si>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</si>
  <si>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</si>
  <si>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</si>
  <si>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</si>
  <si>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</si>
  <si>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</si>
  <si>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</si>
  <si>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</si>
  <si>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</si>
  <si>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</si>
  <si>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</si>
  <si>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</si>
  <si>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</si>
  <si>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</si>
  <si>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</si>
  <si>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</si>
  <si>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</si>
  <si>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</si>
  <si>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</si>
  <si>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</si>
  <si>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</si>
  <si>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</si>
  <si>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</si>
  <si>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</si>
  <si>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</si>
  <si>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</si>
  <si>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</si>
  <si>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</si>
  <si>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</si>
  <si>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</si>
  <si>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</si>
  <si>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</si>
  <si>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</si>
  <si>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</si>
  <si>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</si>
  <si>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</si>
  <si>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</si>
  <si>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</si>
  <si>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</si>
  <si>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</si>
  <si>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</si>
  <si>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</si>
  <si>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</si>
  <si>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</si>
  <si>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</si>
  <si>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</si>
  <si>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</si>
  <si>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</si>
  <si>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</si>
  <si>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</si>
  <si>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</si>
  <si>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</si>
  <si>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</si>
  <si>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</si>
  <si>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</si>
  <si>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</si>
  <si>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</si>
  <si>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</si>
  <si>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</si>
  <si>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</si>
  <si>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</si>
  <si>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</si>
  <si>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</si>
  <si>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</si>
  <si>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</si>
  <si>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</si>
  <si>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</si>
  <si>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</si>
  <si>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</si>
  <si>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</si>
  <si>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</si>
  <si>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</si>
  <si>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</si>
  <si>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</si>
  <si>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</si>
  <si>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</si>
  <si>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</si>
  <si>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</si>
  <si>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</si>
  <si>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</si>
  <si>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</si>
  <si>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</si>
  <si>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</si>
  <si>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</si>
  <si>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</si>
  <si>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</si>
  <si>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</si>
  <si>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</si>
  <si>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</si>
  <si>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</si>
  <si>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</si>
  <si>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</si>
  <si>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</si>
  <si>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</si>
  <si>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</si>
  <si>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</si>
  <si>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</si>
  <si>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</si>
  <si>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</si>
  <si>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</si>
  <si>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</si>
  <si>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</si>
  <si>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</si>
  <si>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</si>
  <si>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</si>
  <si>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</si>
  <si>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</si>
  <si>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</si>
  <si>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</si>
  <si>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</si>
  <si>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</si>
  <si>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</si>
  <si>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</si>
  <si>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</si>
  <si>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</si>
  <si>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</si>
  <si>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</si>
  <si>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</si>
  <si>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</si>
  <si>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</si>
  <si>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</si>
  <si>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</si>
  <si>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</si>
  <si>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</si>
  <si>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</si>
  <si>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</si>
  <si>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</si>
  <si>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</si>
  <si>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</si>
  <si>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</si>
  <si>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</si>
  <si>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</si>
  <si>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</si>
  <si>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</si>
  <si>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</si>
  <si>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</si>
  <si>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</si>
  <si>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</si>
  <si>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</si>
  <si>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</si>
  <si>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</si>
  <si>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</si>
  <si>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</si>
  <si>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</si>
  <si>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</si>
  <si>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</si>
  <si>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</si>
  <si>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</si>
  <si>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</si>
  <si>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</si>
  <si>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</si>
  <si>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</si>
  <si>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</si>
  <si>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</si>
  <si>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</si>
  <si>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</si>
  <si>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</si>
  <si>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</si>
  <si>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</si>
  <si>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</si>
  <si>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</si>
  <si>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</si>
  <si>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</si>
  <si>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</si>
  <si>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</si>
  <si>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</si>
  <si>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</si>
  <si>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</si>
  <si>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</si>
  <si>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</si>
  <si>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</si>
  <si>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</si>
  <si>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</si>
  <si>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</si>
  <si>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</si>
  <si>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</si>
  <si>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</si>
  <si>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</si>
  <si>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</si>
  <si>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</si>
  <si>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</si>
  <si>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</si>
  <si>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</si>
  <si>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</si>
  <si>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</si>
  <si>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</si>
  <si>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</si>
  <si>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</si>
  <si>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</si>
  <si>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</si>
  <si>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</si>
  <si>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</si>
  <si>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</si>
  <si>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</si>
  <si>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</si>
  <si>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</si>
  <si>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</si>
  <si>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</si>
  <si>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</si>
  <si>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</si>
  <si>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</si>
  <si>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</si>
  <si>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</si>
  <si>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</si>
  <si>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</si>
  <si>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</si>
  <si>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</si>
  <si>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</si>
  <si>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</si>
  <si>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</si>
  <si>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</si>
  <si>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</si>
  <si>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</si>
  <si>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</si>
  <si>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</si>
  <si>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</si>
  <si>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</si>
  <si>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</si>
  <si>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</si>
  <si>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</si>
  <si>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</si>
  <si>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</si>
  <si>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</si>
  <si>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</si>
  <si>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</si>
  <si>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</si>
  <si>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</si>
  <si>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</si>
  <si>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</si>
  <si>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</si>
  <si>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</si>
  <si>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</si>
  <si>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</si>
  <si>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</si>
  <si>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</si>
  <si>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</si>
  <si>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</si>
  <si>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</si>
  <si>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</si>
  <si>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</si>
  <si>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</si>
  <si>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</si>
  <si>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</si>
  <si>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</si>
  <si>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</si>
  <si>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</si>
  <si>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</si>
  <si>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</si>
  <si>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</si>
  <si>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</si>
  <si>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</si>
  <si>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</si>
  <si>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</si>
  <si>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</si>
  <si>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</si>
  <si>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</si>
  <si>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</si>
  <si>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</si>
  <si>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</si>
  <si>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</si>
  <si>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</si>
  <si>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</si>
  <si>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</si>
  <si>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</si>
  <si>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</si>
  <si>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</si>
  <si>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</si>
  <si>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</si>
  <si>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</si>
  <si>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</si>
  <si>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</si>
  <si>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</si>
  <si>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</si>
  <si>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</si>
  <si>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</si>
  <si>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</si>
  <si>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</si>
  <si>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</si>
  <si>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</si>
  <si>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</si>
  <si>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</si>
  <si>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</si>
  <si>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</si>
  <si>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</si>
  <si>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</si>
  <si>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</si>
  <si>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</si>
  <si>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</si>
  <si>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</si>
  <si>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</si>
  <si>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</si>
  <si>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</si>
  <si>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</si>
  <si>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</si>
  <si>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</si>
  <si>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</si>
  <si>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</si>
  <si>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</si>
  <si>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</si>
  <si>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</si>
  <si>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</si>
  <si>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</si>
  <si>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</si>
  <si>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</si>
  <si>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</si>
  <si>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</si>
  <si>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</si>
  <si>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</si>
  <si>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</si>
  <si>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</si>
  <si>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</si>
  <si>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</si>
  <si>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</si>
  <si>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</si>
  <si>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</si>
  <si>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</si>
  <si>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</si>
  <si>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</si>
  <si>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</si>
  <si>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</si>
  <si>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</si>
  <si>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</si>
  <si>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</si>
  <si>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</si>
  <si>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</si>
  <si>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</si>
  <si>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</si>
  <si>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</si>
  <si>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</si>
  <si>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</si>
  <si>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</si>
  <si>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</si>
  <si>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</si>
  <si>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</si>
  <si>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</si>
  <si>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</si>
  <si>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</si>
  <si>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</si>
  <si>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</si>
  <si>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</si>
  <si>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</si>
  <si>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</si>
  <si>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</si>
  <si>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</si>
  <si>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</si>
  <si>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</si>
  <si>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</si>
  <si>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</si>
  <si>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</si>
  <si>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</si>
  <si>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</si>
  <si>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</si>
  <si>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</si>
  <si>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</si>
  <si>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</si>
  <si>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</si>
  <si>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</si>
  <si>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</si>
  <si>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</si>
  <si>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</si>
  <si>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</si>
  <si>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</si>
  <si>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</si>
  <si>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</si>
  <si>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</si>
  <si>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</si>
  <si>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</si>
  <si>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</si>
  <si>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</si>
  <si>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</si>
  <si>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</si>
  <si>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</si>
  <si>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</si>
  <si>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</si>
  <si>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</si>
  <si>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</si>
  <si>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</si>
  <si>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</si>
  <si>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</si>
  <si>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</si>
  <si>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</si>
  <si>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</si>
  <si>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</si>
  <si>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</si>
  <si>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</si>
  <si>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</si>
  <si>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</si>
  <si>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</si>
  <si>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</si>
  <si>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</si>
  <si>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</si>
  <si>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</si>
  <si>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</si>
  <si>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</si>
  <si>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</si>
  <si>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</si>
  <si>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</si>
  <si>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</si>
  <si>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</si>
  <si>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</si>
  <si>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</si>
  <si>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</si>
  <si>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</si>
  <si>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</si>
  <si>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</si>
  <si>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</si>
  <si>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</si>
  <si>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</si>
  <si>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</si>
  <si>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</si>
  <si>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</si>
  <si>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</si>
  <si>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</si>
  <si>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</si>
  <si>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</si>
  <si>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</si>
  <si>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</si>
  <si>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</si>
  <si>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</si>
  <si>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</si>
  <si>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</si>
  <si>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</si>
  <si>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</si>
  <si>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</si>
  <si>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</si>
  <si>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</si>
  <si>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</si>
  <si>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</si>
  <si>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</si>
  <si>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</si>
  <si>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</si>
  <si>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</si>
  <si>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</si>
  <si>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</si>
  <si>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</si>
  <si>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</si>
  <si>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</si>
  <si>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</si>
  <si>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</si>
  <si>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</si>
  <si>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</si>
  <si>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</si>
  <si>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</si>
  <si>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</si>
  <si>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</si>
  <si>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</si>
  <si>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</si>
  <si>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</si>
  <si>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</si>
  <si>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</si>
  <si>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</si>
  <si>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</si>
  <si>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</si>
  <si>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</si>
  <si>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</si>
  <si>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</si>
  <si>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</si>
  <si>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</si>
  <si>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</si>
  <si>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</si>
  <si>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</si>
  <si>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</si>
  <si>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</si>
  <si>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</si>
  <si>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</si>
  <si>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</si>
  <si>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</si>
  <si>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</si>
  <si>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</si>
  <si>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</si>
  <si>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</si>
  <si>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</si>
  <si>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</si>
  <si>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</si>
  <si>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</si>
  <si>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</si>
  <si>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</si>
  <si>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</si>
  <si>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</si>
  <si>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</si>
  <si>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</si>
  <si>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</si>
  <si>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</si>
  <si>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</si>
  <si>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</si>
  <si>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</si>
  <si>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</si>
  <si>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</si>
  <si>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</si>
  <si>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</si>
  <si>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</si>
  <si>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</si>
  <si>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</si>
  <si>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</si>
  <si>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</si>
  <si>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</si>
  <si>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</si>
  <si>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</si>
  <si>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</si>
  <si>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</si>
  <si>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</si>
  <si>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</si>
  <si>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</si>
  <si>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</si>
  <si>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</si>
  <si>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</si>
  <si>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</si>
  <si>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</si>
  <si>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</si>
  <si>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</si>
  <si>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</si>
  <si>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</si>
  <si>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</si>
  <si>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</si>
  <si>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</si>
  <si>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</si>
  <si>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</si>
  <si>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</si>
  <si>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</si>
  <si>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</si>
  <si>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</si>
  <si>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</si>
  <si>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</si>
  <si>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</si>
  <si>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</si>
  <si>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</si>
  <si>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</si>
  <si>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</si>
  <si>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</si>
  <si>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</si>
  <si>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</si>
  <si>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</si>
  <si>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</si>
  <si>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</si>
  <si>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</si>
  <si>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</si>
  <si>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</si>
  <si>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</si>
  <si>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</si>
  <si>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</si>
  <si>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</si>
  <si>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</si>
  <si>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</si>
  <si>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</si>
  <si>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</si>
  <si>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</si>
  <si>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</si>
  <si>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</si>
  <si>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</si>
  <si>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</si>
  <si>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</si>
  <si>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</si>
  <si>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</si>
  <si>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</si>
  <si>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</si>
  <si>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</si>
  <si>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</si>
  <si>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</si>
  <si>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</si>
  <si>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</si>
  <si>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</si>
  <si>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</si>
  <si>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</si>
  <si>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</si>
  <si>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</si>
  <si>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</si>
  <si>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</si>
  <si>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</si>
  <si>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</si>
  <si>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</si>
  <si>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</si>
  <si>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</si>
  <si>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</si>
  <si>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</si>
  <si>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</si>
  <si>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</si>
  <si>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</si>
  <si>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</si>
  <si>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</si>
  <si>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</si>
  <si>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</si>
  <si>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</si>
  <si>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</si>
  <si>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</si>
  <si>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</si>
  <si>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</si>
  <si>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</si>
  <si>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</si>
  <si>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</si>
  <si>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</si>
  <si>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</si>
  <si>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</si>
  <si>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</si>
  <si>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</si>
  <si>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</si>
  <si>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</si>
  <si>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</si>
  <si>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</si>
  <si>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</si>
  <si>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</si>
  <si>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</si>
  <si>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</si>
  <si>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</si>
  <si>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</si>
  <si>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</si>
  <si>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</si>
  <si>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</si>
  <si>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</si>
  <si>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</si>
  <si>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</si>
  <si>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</si>
  <si>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</si>
  <si>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</si>
  <si>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</si>
  <si>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</si>
  <si>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</si>
  <si>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</si>
  <si>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</si>
  <si>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</si>
  <si>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</si>
  <si>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</si>
  <si>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</si>
  <si>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</si>
  <si>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</si>
  <si>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</si>
  <si>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</si>
  <si>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</si>
  <si>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</si>
  <si>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</si>
  <si>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</si>
  <si>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</si>
  <si>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</si>
  <si>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</si>
  <si>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</si>
  <si>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</si>
  <si>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</si>
  <si>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</si>
  <si>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</si>
  <si>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</si>
  <si>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</si>
  <si>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</si>
  <si>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</si>
  <si>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</si>
  <si>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</si>
  <si>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</si>
  <si>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</si>
  <si>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</si>
  <si>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</si>
  <si>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</si>
  <si>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</si>
  <si>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</si>
  <si>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</si>
  <si>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</si>
  <si>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</si>
  <si>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</si>
  <si>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</si>
  <si>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</si>
  <si>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</si>
  <si>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</si>
  <si>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</si>
  <si>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</si>
  <si>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</si>
  <si>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</si>
  <si>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</si>
  <si>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</si>
  <si>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</si>
  <si>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</si>
  <si>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</si>
  <si>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</si>
  <si>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</si>
  <si>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</si>
  <si>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</si>
  <si>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</si>
  <si>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</si>
  <si>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</si>
  <si>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</si>
  <si>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</si>
  <si>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</si>
  <si>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</si>
  <si>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</si>
  <si>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</si>
  <si>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</si>
  <si>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</si>
  <si>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</si>
  <si>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</si>
  <si>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</si>
  <si>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</si>
  <si>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</si>
  <si>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</si>
  <si>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</si>
  <si>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</si>
  <si>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</si>
  <si>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</si>
  <si>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</si>
  <si>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</si>
  <si>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</si>
  <si>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</si>
  <si>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</si>
  <si>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</si>
  <si>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</si>
  <si>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</si>
  <si>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</si>
  <si>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</si>
  <si>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</si>
  <si>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</si>
  <si>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</si>
  <si>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</si>
  <si>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</si>
  <si>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</si>
  <si>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</si>
  <si>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</si>
  <si>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</si>
  <si>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</si>
  <si>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</si>
  <si>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</si>
  <si>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</si>
  <si>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</si>
  <si>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</si>
  <si>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</si>
  <si>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</si>
  <si>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</si>
  <si>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</si>
  <si>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</si>
  <si>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</si>
  <si>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</si>
  <si>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</si>
  <si>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</si>
  <si>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</si>
  <si>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</si>
  <si>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</si>
  <si>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</si>
  <si>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</si>
  <si>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</si>
  <si>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</si>
  <si>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</si>
  <si>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</si>
  <si>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</si>
  <si>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</si>
  <si>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</si>
  <si>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</si>
  <si>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</si>
  <si>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</si>
  <si>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</si>
  <si>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</si>
  <si>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</si>
  <si>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</si>
  <si>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</si>
  <si>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</si>
  <si>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</si>
  <si>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</si>
  <si>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</si>
  <si>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</si>
  <si>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</si>
  <si>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</si>
  <si>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</si>
  <si>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</si>
  <si>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</si>
  <si>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</si>
  <si>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</si>
  <si>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</si>
  <si>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</si>
  <si>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</si>
  <si>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</si>
  <si>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</si>
  <si>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</si>
  <si>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</si>
  <si>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</si>
  <si>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</si>
  <si>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</si>
  <si>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</si>
  <si>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</si>
  <si>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</si>
  <si>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</si>
  <si>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</si>
  <si>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</si>
  <si>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</si>
  <si>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</si>
  <si>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</si>
  <si>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</si>
  <si>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</si>
  <si>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</si>
  <si>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</si>
  <si>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</si>
  <si>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</si>
  <si>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</si>
  <si>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</si>
  <si>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</si>
  <si>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</si>
  <si>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</si>
  <si>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</si>
  <si>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</si>
  <si>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</si>
  <si>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</si>
  <si>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</si>
  <si>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</si>
  <si>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</si>
  <si>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</si>
  <si>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</si>
  <si>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</si>
  <si>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</si>
  <si>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</si>
  <si>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</si>
  <si>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</si>
  <si>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</si>
  <si>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</si>
  <si>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</si>
  <si>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</si>
  <si>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</si>
  <si>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</si>
  <si>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</si>
  <si>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</si>
  <si>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</si>
  <si>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</si>
  <si>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</si>
  <si>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</si>
  <si>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</si>
  <si>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</si>
  <si>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</si>
  <si>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</si>
  <si>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</si>
  <si>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</si>
  <si>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</si>
  <si>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</si>
  <si>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</si>
  <si>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</si>
  <si>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</si>
  <si>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</si>
  <si>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</si>
  <si>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</si>
  <si>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</si>
  <si>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</si>
  <si>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</si>
  <si>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</si>
  <si>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</si>
  <si>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</si>
  <si>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</si>
  <si>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</si>
  <si>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</si>
  <si>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</si>
  <si>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</si>
  <si>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</si>
  <si>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</si>
  <si>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</si>
  <si>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</si>
  <si>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</si>
  <si>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</si>
  <si>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</si>
  <si>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</si>
  <si>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</si>
  <si>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</si>
  <si>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</si>
  <si>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</si>
  <si>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</si>
  <si>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</si>
  <si>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</si>
  <si>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</si>
  <si>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</si>
  <si>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</si>
  <si>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</si>
  <si>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</si>
  <si>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</si>
  <si>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</si>
  <si>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</si>
  <si>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</si>
  <si>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</si>
  <si>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</si>
  <si>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</si>
  <si>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</si>
  <si>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</si>
  <si>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</si>
  <si>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</si>
  <si>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</si>
  <si>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</si>
  <si>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</si>
  <si>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</si>
  <si>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</si>
  <si>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</si>
  <si>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</si>
  <si>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</si>
  <si>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</si>
  <si>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</si>
  <si>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</si>
  <si>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</si>
  <si>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</si>
  <si>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</si>
  <si>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</si>
  <si>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</si>
  <si>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</si>
  <si>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</si>
  <si>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</si>
  <si>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</si>
  <si>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</si>
  <si>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</si>
  <si>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</si>
  <si>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</si>
  <si>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</si>
  <si>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</si>
  <si>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</si>
  <si>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</si>
  <si>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</si>
  <si>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</si>
  <si>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</si>
  <si>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</si>
  <si>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</si>
  <si>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</si>
  <si>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</si>
  <si>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</si>
  <si>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</si>
  <si>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</si>
  <si>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</si>
  <si>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</si>
  <si>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</si>
  <si>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</si>
  <si>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</si>
  <si>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</si>
  <si>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</si>
  <si>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</si>
  <si>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</si>
  <si>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</si>
  <si>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</si>
  <si>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</si>
  <si>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</si>
  <si>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</si>
  <si>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</si>
  <si>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</si>
  <si>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</si>
  <si>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</si>
  <si>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</si>
  <si>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</si>
  <si>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</si>
  <si>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</si>
  <si>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</si>
  <si>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deslocamento para o local de trabalho, km 295</t>
  </si>
  <si>
    <t>ZIQ</t>
  </si>
  <si>
    <t>ZIQ-ZPQ</t>
  </si>
  <si>
    <t>ZIQZPD</t>
  </si>
  <si>
    <t>Fernanda</t>
  </si>
  <si>
    <t>Inspeção RIV</t>
  </si>
  <si>
    <t>Aguardando envio MC1</t>
  </si>
  <si>
    <t>Lucas</t>
  </si>
  <si>
    <t>descarga trilhos e dormentes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</si>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</sst>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34" tableBorderDxfId="33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2"/>
    <tableColumn id="8" xr3:uid="{69D5AC3B-4F64-4F8F-AD2A-0AD158918DDD}" name="CORRELATO" dataDxfId="3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6" activePane="bottomRight" state="frozen"/>
      <selection pane="bottomRight" activeCell="BJ11" sqref="BJ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/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>
        <f t="shared" si="2"/>
        <v>0</v>
      </c>
      <c r="AZ15" s="14"/>
      <c r="BA15" s="72"/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/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</v>
      </c>
      <c r="B21" s="172"/>
      <c r="C21" s="8" t="str">
        <f>IF(BS_CONTROLE[[#This Row],[DATA]]="","",WEEKNUM(BS_CONTROLE[[#This Row],[DATA]]))</f>
        <v/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174" t="s">
        <v>609</v>
      </c>
      <c r="I21" s="174" t="s">
        <v>609</v>
      </c>
      <c r="J21" s="218">
        <v>74</v>
      </c>
      <c r="K21" s="218"/>
      <c r="L21" s="84" t="s">
        <v>609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1" s="174"/>
      <c r="P21" s="174"/>
      <c r="Q21" s="84"/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81" t="str">
        <f>IFERROR(_xlfn.XLOOKUP(J21, BASE_MAPA!$E$2:$E$359, BASE_MAPA!$J$2:$J$359), "ERRO")</f>
        <v>MARCO INICIAL - ALTO ARAGUAIA</v>
      </c>
      <c r="V21" s="199"/>
      <c r="W21" s="174"/>
      <c r="X21" s="219"/>
      <c r="Y21" s="159"/>
      <c r="Z21" s="159"/>
      <c r="AA21" s="84"/>
      <c r="AB21" s="71"/>
      <c r="AC21" s="71"/>
      <c r="AD21" s="174"/>
      <c r="AE21" s="84"/>
      <c r="AF21" s="84"/>
      <c r="AG21" s="84"/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-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ZRW-TRP</v>
      </c>
      <c r="AN21" s="285" t="str">
        <f>IF(BS_CONTROLE[[#This Row],[SB]]=0, "-", BS_CONTROLE[[#This Row],[SB]])</f>
        <v>TMITRP</v>
      </c>
      <c r="AO21" s="286">
        <f>IF(BS_CONTROLE[[#This Row],[SUB]]=0, "-", BS_CONTROLE[[#This Row],[SUB]])</f>
        <v>74</v>
      </c>
      <c r="AP21" s="287" t="str">
        <f>IF(BS_CONTROLE[[#This Row],[KM - Inicio]]=0, "-", BS_CONTROLE[[#This Row],[KM - Inicio]])</f>
        <v>-</v>
      </c>
      <c r="AQ21" s="287" t="str">
        <f>IF(BS_CONTROLE[[#This Row],[KM - Fim]]=0, "-", BS_CONTROLE[[#This Row],[KM - Fim]])</f>
        <v>-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>-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Aderente</v>
      </c>
      <c r="BR21" s="19" t="str">
        <f t="shared" si="4"/>
        <v>*</v>
      </c>
      <c r="BS21" s="19" t="str">
        <f t="shared" si="5"/>
        <v>*</v>
      </c>
      <c r="BT21" s="226" t="str">
        <f t="shared" si="6"/>
        <v/>
      </c>
    </row>
    <row r="22" spans="1:72">
      <c r="A22" s="51" t="str">
        <f t="shared" si="1"/>
        <v/>
      </c>
      <c r="B22" s="172"/>
      <c r="C22" s="8" t="str">
        <f>IF(BS_CONTROLE[[#This Row],[DATA]]="","",WEEKNUM(BS_CONTROLE[[#This Row],[DATA]]))</f>
        <v/>
      </c>
      <c r="D22" s="52"/>
      <c r="E22" s="322">
        <v>17</v>
      </c>
      <c r="F22" s="173"/>
      <c r="G22" s="9" t="str">
        <f>IF(D22="","*",VLOOKUP(F22,BS_ATIVIDADE[#All],3,FALSE))</f>
        <v>*</v>
      </c>
      <c r="H22" s="174"/>
      <c r="I22" s="174"/>
      <c r="J22" s="218"/>
      <c r="K22" s="218"/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74"/>
      <c r="P22" s="174"/>
      <c r="Q22" s="84"/>
      <c r="R22" s="10" t="str">
        <f>IFERROR(_xlfn.XLOOKUP(F22, BS_ATIVIDADE[ATIVIDADE],BS_ATIVIDADE[UNIDADE] ), "*")</f>
        <v>*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81" t="str">
        <f>IFERROR(_xlfn.XLOOKUP(J22, BASE_MAPA!$E$2:$E$359, BASE_MAPA!$J$2:$J$359), "ERRO")</f>
        <v>ERRO</v>
      </c>
      <c r="V22" s="199"/>
      <c r="W22" s="174"/>
      <c r="X22" s="219"/>
      <c r="Y22" s="159"/>
      <c r="Z22" s="159"/>
      <c r="AA22" s="84"/>
      <c r="AB22" s="71"/>
      <c r="AC22" s="71"/>
      <c r="AD22" s="174"/>
      <c r="AE22" s="84"/>
      <c r="AF22" s="84"/>
      <c r="AG22" s="84"/>
      <c r="AH22" s="49"/>
      <c r="AI22" s="143" t="str">
        <f>IF(BS_CONTROLE[[#This Row],[Atividade]]=0, "-", BS_CONTROLE[[#This Row],[Atividade]])</f>
        <v>-</v>
      </c>
      <c r="AJ22" s="9" t="str">
        <f>IF(D22="","*",VLOOKUP(AI22,BS_ATIVIDADE[#Data],3,FALSE))</f>
        <v>*</v>
      </c>
      <c r="AK22" s="285" t="str">
        <f>IF(BS_CONTROLE[[#This Row],[Local - Partida]]=0, "-", BS_CONTROLE[[#This Row],[Local - Partida]])</f>
        <v>-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-</v>
      </c>
      <c r="AN22" s="285" t="str">
        <f>IF(BS_CONTROLE[[#This Row],[SB]]=0, "-", BS_CONTROLE[[#This Row],[SB]])</f>
        <v>-</v>
      </c>
      <c r="AO22" s="286" t="str">
        <f>IF(BS_CONTROLE[[#This Row],[SUB]]=0, "-", BS_CONTROLE[[#This Row],[SUB]])</f>
        <v>-</v>
      </c>
      <c r="AP22" s="287" t="str">
        <f>IF(BS_CONTROLE[[#This Row],[KM - Inicio]]=0, "-", BS_CONTROLE[[#This Row],[KM - Inicio]])</f>
        <v>-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 t="str">
        <f t="shared" si="2"/>
        <v>*</v>
      </c>
      <c r="AZ22" s="14"/>
      <c r="BA22" s="72"/>
      <c r="BB22" s="10" t="str">
        <f>IFERROR(_xlfn.XLOOKUP(AI22, BS_ATIVIDADE[ATIVIDADE],BS_ATIVIDADE[UNIDADE] ), "*")</f>
        <v>*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11" t="str">
        <f>IFERROR(_xlfn.XLOOKUP(AO22, BASE_MAPA!$E$2:$E$359, BASE_MAPA!$J$2:$J$359), "ERRO")</f>
        <v>ERRO</v>
      </c>
      <c r="BF22" s="288" t="str">
        <f>IF(BS_CONTROLE[[#This Row],[Responsavel pelo boletim]]=0, "-", BS_CONTROLE[[#This Row],[Responsavel pelo boletim]])</f>
        <v>-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Aderente</v>
      </c>
      <c r="BR22" s="19" t="str">
        <f t="shared" si="4"/>
        <v>*</v>
      </c>
      <c r="BS22" s="19" t="str">
        <f t="shared" si="5"/>
        <v>*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400 J408:K450" name="Range1_8_1"/>
    <protectedRange sqref="O15:Q400 O408:Q450" name="Range1_9_1"/>
    <protectedRange sqref="V15:Y400 V408:Y450 Y6:Y12 X13:Y14" name="Range1_11_1"/>
    <protectedRange sqref="Z16:AD400 Z408:AD450 Z6:Z15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" name="Range1_11_1_1"/>
    <protectedRange sqref="Z401:AD403 Z405:AD407 AA6:AD8 AA10:AD13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0" priority="18548" operator="equal">
      <formula>"ERRO"</formula>
    </cfRule>
  </conditionalFormatting>
  <conditionalFormatting sqref="X4 Y475:Y550 Y1:Z400 Y408:Z474">
    <cfRule type="cellIs" dxfId="329" priority="18537" operator="equal">
      <formula>"OPORTUNIDADE"</formula>
    </cfRule>
  </conditionalFormatting>
  <conditionalFormatting sqref="AZ6:AZ522">
    <cfRule type="expression" dxfId="328" priority="18532">
      <formula>$BU6=1</formula>
    </cfRule>
  </conditionalFormatting>
  <conditionalFormatting sqref="BQ6:BQ599">
    <cfRule type="cellIs" dxfId="327" priority="18543" operator="equal">
      <formula>"Produção e Intervalo"</formula>
    </cfRule>
    <cfRule type="cellIs" dxfId="326" priority="18544" operator="equal">
      <formula>"Aderente"</formula>
    </cfRule>
    <cfRule type="cellIs" dxfId="325" priority="18545" operator="equal">
      <formula>"Intervalo"</formula>
    </cfRule>
    <cfRule type="cellIs" dxfId="324" priority="18546" operator="equal">
      <formula>"Produção"</formula>
    </cfRule>
    <cfRule type="cellIs" dxfId="323" priority="18547" operator="equal">
      <formula>"ERRO"</formula>
    </cfRule>
  </conditionalFormatting>
  <conditionalFormatting sqref="BR6:BS552">
    <cfRule type="cellIs" dxfId="322" priority="18525" operator="equal">
      <formula>"*"</formula>
    </cfRule>
    <cfRule type="cellIs" dxfId="321" priority="18526" operator="greaterThanOrEqual">
      <formula>1</formula>
    </cfRule>
    <cfRule type="cellIs" dxfId="320" priority="18527" operator="lessThan">
      <formula>1</formula>
    </cfRule>
  </conditionalFormatting>
  <conditionalFormatting sqref="X475:X522 Y475:Y550 Y6:Z400 Y408:Z474">
    <cfRule type="cellIs" dxfId="319" priority="18473" operator="equal">
      <formula>"NÃO"</formula>
    </cfRule>
    <cfRule type="cellIs" dxfId="318" priority="18474" operator="equal">
      <formula>"SIM"</formula>
    </cfRule>
  </conditionalFormatting>
  <conditionalFormatting sqref="X475:X522">
    <cfRule type="cellIs" dxfId="317" priority="18472" operator="equal">
      <formula>"OPORTUNIDADE"</formula>
    </cfRule>
  </conditionalFormatting>
  <conditionalFormatting sqref="Z475:Z522">
    <cfRule type="cellIs" dxfId="316" priority="18470" operator="equal">
      <formula>"NÃO"</formula>
    </cfRule>
    <cfRule type="cellIs" dxfId="315" priority="18471" operator="equal">
      <formula>"SIM"</formula>
    </cfRule>
  </conditionalFormatting>
  <conditionalFormatting sqref="Z475:Z522">
    <cfRule type="cellIs" dxfId="314" priority="18469" operator="equal">
      <formula>"OPORTUNIDADE"</formula>
    </cfRule>
  </conditionalFormatting>
  <conditionalFormatting sqref="Y1048575:Y1048576">
    <cfRule type="cellIs" dxfId="313" priority="18354" operator="equal">
      <formula>"OPORTUNIDADE"</formula>
    </cfRule>
  </conditionalFormatting>
  <conditionalFormatting sqref="Y1048575:Y1048576">
    <cfRule type="cellIs" dxfId="312" priority="18352" operator="equal">
      <formula>"NÃO"</formula>
    </cfRule>
    <cfRule type="cellIs" dxfId="311" priority="18353" operator="equal">
      <formula>"SIM"</formula>
    </cfRule>
  </conditionalFormatting>
  <conditionalFormatting sqref="Z523:Z548">
    <cfRule type="cellIs" dxfId="310" priority="18089" operator="equal">
      <formula>"OPORTUNIDADE"</formula>
    </cfRule>
  </conditionalFormatting>
  <conditionalFormatting sqref="Z523:Z548">
    <cfRule type="cellIs" dxfId="309" priority="18087" operator="equal">
      <formula>"NÃO"</formula>
    </cfRule>
    <cfRule type="cellIs" dxfId="308" priority="18088" operator="equal">
      <formula>"SIM"</formula>
    </cfRule>
  </conditionalFormatting>
  <conditionalFormatting sqref="X549">
    <cfRule type="cellIs" dxfId="307" priority="18075" operator="equal">
      <formula>"NÃO"</formula>
    </cfRule>
    <cfRule type="cellIs" dxfId="306" priority="18076" operator="equal">
      <formula>"SIM"</formula>
    </cfRule>
  </conditionalFormatting>
  <conditionalFormatting sqref="X549">
    <cfRule type="cellIs" dxfId="305" priority="18074" operator="equal">
      <formula>"OPORTUNIDADE"</formula>
    </cfRule>
  </conditionalFormatting>
  <conditionalFormatting sqref="Z549">
    <cfRule type="cellIs" dxfId="304" priority="18072" operator="equal">
      <formula>"NÃO"</formula>
    </cfRule>
    <cfRule type="cellIs" dxfId="303" priority="18073" operator="equal">
      <formula>"SIM"</formula>
    </cfRule>
  </conditionalFormatting>
  <conditionalFormatting sqref="Z549">
    <cfRule type="cellIs" dxfId="302" priority="18071" operator="equal">
      <formula>"OPORTUNIDADE"</formula>
    </cfRule>
  </conditionalFormatting>
  <conditionalFormatting sqref="BI549">
    <cfRule type="iconSet" priority="180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1">
      <iconSet showValue="0">
        <cfvo type="percent" val="0"/>
        <cfvo type="num" val="1"/>
        <cfvo type="num" val="1" gte="0"/>
      </iconSet>
    </cfRule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1" priority="18691">
      <formula>$BU492=1</formula>
    </cfRule>
  </conditionalFormatting>
  <conditionalFormatting sqref="AZ525:AZ549">
    <cfRule type="expression" dxfId="300" priority="18851">
      <formula>$BU497=1</formula>
    </cfRule>
  </conditionalFormatting>
  <conditionalFormatting sqref="BI523:BI548">
    <cfRule type="iconSet" priority="188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54">
      <iconSet showValue="0">
        <cfvo type="percent" val="0"/>
        <cfvo type="num" val="1"/>
        <cfvo type="num" val="1" gte="0"/>
      </iconSet>
    </cfRule>
    <cfRule type="iconSet" priority="188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99" priority="13486" operator="equal">
      <formula>"*"</formula>
    </cfRule>
    <cfRule type="cellIs" dxfId="298" priority="13487" operator="greaterThanOrEqual">
      <formula>1</formula>
    </cfRule>
    <cfRule type="cellIs" dxfId="297" priority="13488" operator="lessThan">
      <formula>1</formula>
    </cfRule>
  </conditionalFormatting>
  <conditionalFormatting sqref="BI6:BI522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76">
      <iconSet showValue="0">
        <cfvo type="percent" val="0"/>
        <cfvo type="num" val="1"/>
        <cfvo type="num" val="1" gte="0"/>
      </iconSet>
    </cfRule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894">
      <iconSet showValue="0">
        <cfvo type="percent" val="0"/>
        <cfvo type="num" val="1"/>
        <cfvo type="num" val="1" gte="0"/>
      </iconSet>
    </cfRule>
  </conditionalFormatting>
  <conditionalFormatting sqref="BP6:BP9 BP11:BP599">
    <cfRule type="iconSet" priority="188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296" priority="194" operator="equal">
      <formula>"OPORTUNIDADE"</formula>
    </cfRule>
  </conditionalFormatting>
  <conditionalFormatting sqref="Y401:Z407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Z404">
    <cfRule type="cellIs" dxfId="293" priority="191" operator="equal">
      <formula>"OPORTUNIDADE"</formula>
    </cfRule>
  </conditionalFormatting>
  <conditionalFormatting sqref="Z40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404">
    <cfRule type="cellIs" dxfId="290" priority="188" operator="equal">
      <formula>"OPORTUNIDADE"</formula>
    </cfRule>
  </conditionalFormatting>
  <conditionalFormatting sqref="Z40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404">
    <cfRule type="cellIs" dxfId="287" priority="185" operator="equal">
      <formula>"OPORTUNIDADE"</formula>
    </cfRule>
  </conditionalFormatting>
  <conditionalFormatting sqref="Z40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404">
    <cfRule type="cellIs" dxfId="284" priority="182" operator="equal">
      <formula>"OPORTUNIDADE"</formula>
    </cfRule>
  </conditionalFormatting>
  <conditionalFormatting sqref="Z40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404">
    <cfRule type="cellIs" dxfId="281" priority="179" operator="equal">
      <formula>"OPORTUNIDADE"</formula>
    </cfRule>
  </conditionalFormatting>
  <conditionalFormatting sqref="Z40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404">
    <cfRule type="cellIs" dxfId="278" priority="176" operator="equal">
      <formula>"OPORTUNIDADE"</formula>
    </cfRule>
  </conditionalFormatting>
  <conditionalFormatting sqref="Z40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404">
    <cfRule type="cellIs" dxfId="275" priority="173" operator="equal">
      <formula>"OPORTUNIDADE"</formula>
    </cfRule>
  </conditionalFormatting>
  <conditionalFormatting sqref="Z40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404">
    <cfRule type="cellIs" dxfId="272" priority="170" operator="equal">
      <formula>"OPORTUNIDADE"</formula>
    </cfRule>
  </conditionalFormatting>
  <conditionalFormatting sqref="Z40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404">
    <cfRule type="cellIs" dxfId="269" priority="167" operator="equal">
      <formula>"OPORTUNIDADE"</formula>
    </cfRule>
  </conditionalFormatting>
  <conditionalFormatting sqref="Z40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Z404">
    <cfRule type="cellIs" dxfId="266" priority="164" operator="equal">
      <formula>"OPORTUNIDADE"</formula>
    </cfRule>
  </conditionalFormatting>
  <conditionalFormatting sqref="Z40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404">
    <cfRule type="cellIs" dxfId="263" priority="161" operator="equal">
      <formula>"OPORTUNIDADE"</formula>
    </cfRule>
  </conditionalFormatting>
  <conditionalFormatting sqref="Z40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404">
    <cfRule type="cellIs" dxfId="260" priority="158" operator="equal">
      <formula>"OPORTUNIDADE"</formula>
    </cfRule>
  </conditionalFormatting>
  <conditionalFormatting sqref="Z40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Z404">
    <cfRule type="cellIs" dxfId="257" priority="155" operator="equal">
      <formula>"OPORTUNIDADE"</formula>
    </cfRule>
  </conditionalFormatting>
  <conditionalFormatting sqref="Z40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404">
    <cfRule type="cellIs" dxfId="254" priority="152" operator="equal">
      <formula>"OPORTUNIDADE"</formula>
    </cfRule>
  </conditionalFormatting>
  <conditionalFormatting sqref="Z40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404">
    <cfRule type="cellIs" dxfId="251" priority="149" operator="equal">
      <formula>"OPORTUNIDADE"</formula>
    </cfRule>
  </conditionalFormatting>
  <conditionalFormatting sqref="Z40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Z404">
    <cfRule type="cellIs" dxfId="248" priority="146" operator="equal">
      <formula>"OPORTUNIDADE"</formula>
    </cfRule>
  </conditionalFormatting>
  <conditionalFormatting sqref="Z40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Z404">
    <cfRule type="cellIs" dxfId="245" priority="143" operator="equal">
      <formula>"OPORTUNIDADE"</formula>
    </cfRule>
  </conditionalFormatting>
  <conditionalFormatting sqref="Z40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404">
    <cfRule type="cellIs" dxfId="242" priority="140" operator="equal">
      <formula>"OPORTUNIDADE"</formula>
    </cfRule>
  </conditionalFormatting>
  <conditionalFormatting sqref="Z40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404">
    <cfRule type="cellIs" dxfId="239" priority="137" operator="equal">
      <formula>"OPORTUNIDADE"</formula>
    </cfRule>
  </conditionalFormatting>
  <conditionalFormatting sqref="Z40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404">
    <cfRule type="cellIs" dxfId="236" priority="134" operator="equal">
      <formula>"OPORTUNIDADE"</formula>
    </cfRule>
  </conditionalFormatting>
  <conditionalFormatting sqref="Z40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404">
    <cfRule type="cellIs" dxfId="233" priority="131" operator="equal">
      <formula>"OPORTUNIDADE"</formula>
    </cfRule>
  </conditionalFormatting>
  <conditionalFormatting sqref="Z40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404">
    <cfRule type="cellIs" dxfId="230" priority="128" operator="equal">
      <formula>"OPORTUNIDADE"</formula>
    </cfRule>
  </conditionalFormatting>
  <conditionalFormatting sqref="Z40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404">
    <cfRule type="cellIs" dxfId="227" priority="125" operator="equal">
      <formula>"OPORTUNIDADE"</formula>
    </cfRule>
  </conditionalFormatting>
  <conditionalFormatting sqref="Z40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404">
    <cfRule type="cellIs" dxfId="224" priority="122" operator="equal">
      <formula>"OPORTUNIDADE"</formula>
    </cfRule>
  </conditionalFormatting>
  <conditionalFormatting sqref="Z40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404">
    <cfRule type="cellIs" dxfId="221" priority="119" operator="equal">
      <formula>"OPORTUNIDADE"</formula>
    </cfRule>
  </conditionalFormatting>
  <conditionalFormatting sqref="Y40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404">
    <cfRule type="cellIs" dxfId="218" priority="116" operator="equal">
      <formula>"OPORTUNIDADE"</formula>
    </cfRule>
  </conditionalFormatting>
  <conditionalFormatting sqref="Y40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404">
    <cfRule type="cellIs" dxfId="215" priority="113" operator="equal">
      <formula>"OPORTUNIDADE"</formula>
    </cfRule>
  </conditionalFormatting>
  <conditionalFormatting sqref="Y40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404">
    <cfRule type="cellIs" dxfId="212" priority="110" operator="equal">
      <formula>"OPORTUNIDADE"</formula>
    </cfRule>
  </conditionalFormatting>
  <conditionalFormatting sqref="Y40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404">
    <cfRule type="cellIs" dxfId="209" priority="107" operator="equal">
      <formula>"OPORTUNIDADE"</formula>
    </cfRule>
  </conditionalFormatting>
  <conditionalFormatting sqref="Y40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404">
    <cfRule type="cellIs" dxfId="206" priority="104" operator="equal">
      <formula>"OPORTUNIDADE"</formula>
    </cfRule>
  </conditionalFormatting>
  <conditionalFormatting sqref="Y40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404">
    <cfRule type="cellIs" dxfId="203" priority="101" operator="equal">
      <formula>"OPORTUNIDADE"</formula>
    </cfRule>
  </conditionalFormatting>
  <conditionalFormatting sqref="Y40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404">
    <cfRule type="cellIs" dxfId="200" priority="98" operator="equal">
      <formula>"OPORTUNIDADE"</formula>
    </cfRule>
  </conditionalFormatting>
  <conditionalFormatting sqref="Y40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404">
    <cfRule type="cellIs" dxfId="197" priority="95" operator="equal">
      <formula>"OPORTUNIDADE"</formula>
    </cfRule>
  </conditionalFormatting>
  <conditionalFormatting sqref="Y40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404">
    <cfRule type="cellIs" dxfId="194" priority="92" operator="equal">
      <formula>"OPORTUNIDADE"</formula>
    </cfRule>
  </conditionalFormatting>
  <conditionalFormatting sqref="Y40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404">
    <cfRule type="cellIs" dxfId="191" priority="89" operator="equal">
      <formula>"OPORTUNIDADE"</formula>
    </cfRule>
  </conditionalFormatting>
  <conditionalFormatting sqref="Y40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404">
    <cfRule type="cellIs" dxfId="188" priority="86" operator="equal">
      <formula>"OPORTUNIDADE"</formula>
    </cfRule>
  </conditionalFormatting>
  <conditionalFormatting sqref="Y40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404">
    <cfRule type="cellIs" dxfId="185" priority="83" operator="equal">
      <formula>"OPORTUNIDADE"</formula>
    </cfRule>
  </conditionalFormatting>
  <conditionalFormatting sqref="Y40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404">
    <cfRule type="cellIs" dxfId="182" priority="80" operator="equal">
      <formula>"OPORTUNIDADE"</formula>
    </cfRule>
  </conditionalFormatting>
  <conditionalFormatting sqref="Y40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404">
    <cfRule type="cellIs" dxfId="179" priority="77" operator="equal">
      <formula>"OPORTUNIDADE"</formula>
    </cfRule>
  </conditionalFormatting>
  <conditionalFormatting sqref="Y40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404">
    <cfRule type="cellIs" dxfId="176" priority="74" operator="equal">
      <formula>"OPORTUNIDADE"</formula>
    </cfRule>
  </conditionalFormatting>
  <conditionalFormatting sqref="Y40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404">
    <cfRule type="cellIs" dxfId="173" priority="71" operator="equal">
      <formula>"OPORTUNIDADE"</formula>
    </cfRule>
  </conditionalFormatting>
  <conditionalFormatting sqref="Y40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404">
    <cfRule type="cellIs" dxfId="170" priority="68" operator="equal">
      <formula>"OPORTUNIDADE"</formula>
    </cfRule>
  </conditionalFormatting>
  <conditionalFormatting sqref="Y40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404">
    <cfRule type="cellIs" dxfId="167" priority="65" operator="equal">
      <formula>"OPORTUNIDADE"</formula>
    </cfRule>
  </conditionalFormatting>
  <conditionalFormatting sqref="Y40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404">
    <cfRule type="cellIs" dxfId="164" priority="62" operator="equal">
      <formula>"OPORTUNIDADE"</formula>
    </cfRule>
  </conditionalFormatting>
  <conditionalFormatting sqref="Y40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404">
    <cfRule type="cellIs" dxfId="161" priority="59" operator="equal">
      <formula>"OPORTUNIDADE"</formula>
    </cfRule>
  </conditionalFormatting>
  <conditionalFormatting sqref="Y404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404">
    <cfRule type="cellIs" dxfId="158" priority="56" operator="equal">
      <formula>"OPORTUNIDADE"</formula>
    </cfRule>
  </conditionalFormatting>
  <conditionalFormatting sqref="Y404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404">
    <cfRule type="cellIs" dxfId="155" priority="53" operator="equal">
      <formula>"OPORTUNIDADE"</formula>
    </cfRule>
  </conditionalFormatting>
  <conditionalFormatting sqref="Y40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404">
    <cfRule type="cellIs" dxfId="152" priority="50" operator="equal">
      <formula>"OPORTUNIDADE"</formula>
    </cfRule>
  </conditionalFormatting>
  <conditionalFormatting sqref="Y40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404">
    <cfRule type="cellIs" dxfId="149" priority="47" operator="equal">
      <formula>"OPORTUNIDADE"</formula>
    </cfRule>
  </conditionalFormatting>
  <conditionalFormatting sqref="Y404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404">
    <cfRule type="cellIs" dxfId="146" priority="44" operator="equal">
      <formula>"OPORTUNIDADE"</formula>
    </cfRule>
  </conditionalFormatting>
  <conditionalFormatting sqref="Y404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404">
    <cfRule type="cellIs" dxfId="143" priority="41" operator="equal">
      <formula>"OPORTUNIDADE"</formula>
    </cfRule>
  </conditionalFormatting>
  <conditionalFormatting sqref="Y404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404">
    <cfRule type="cellIs" dxfId="140" priority="38" operator="equal">
      <formula>"OPORTUNIDADE"</formula>
    </cfRule>
  </conditionalFormatting>
  <conditionalFormatting sqref="Y404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404">
    <cfRule type="cellIs" dxfId="137" priority="35" operator="equal">
      <formula>"OPORTUNIDADE"</formula>
    </cfRule>
  </conditionalFormatting>
  <conditionalFormatting sqref="Y40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404">
    <cfRule type="cellIs" dxfId="134" priority="32" operator="equal">
      <formula>"OPORTUNIDADE"</formula>
    </cfRule>
  </conditionalFormatting>
  <conditionalFormatting sqref="Y40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404">
    <cfRule type="cellIs" dxfId="131" priority="29" operator="equal">
      <formula>"OPORTUNIDADE"</formula>
    </cfRule>
  </conditionalFormatting>
  <conditionalFormatting sqref="Y40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404">
    <cfRule type="cellIs" dxfId="128" priority="26" operator="equal">
      <formula>"OPORTUNIDADE"</formula>
    </cfRule>
  </conditionalFormatting>
  <conditionalFormatting sqref="Y40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404">
    <cfRule type="cellIs" dxfId="125" priority="23" operator="equal">
      <formula>"OPORTUNIDADE"</formula>
    </cfRule>
  </conditionalFormatting>
  <conditionalFormatting sqref="Y40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407">
    <cfRule type="cellIs" dxfId="122" priority="20" operator="equal">
      <formula>"OPORTUNIDADE"</formula>
    </cfRule>
  </conditionalFormatting>
  <conditionalFormatting sqref="Y40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407">
    <cfRule type="cellIs" dxfId="119" priority="17" operator="equal">
      <formula>"OPORTUNIDADE"</formula>
    </cfRule>
  </conditionalFormatting>
  <conditionalFormatting sqref="Z40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407">
    <cfRule type="cellIs" dxfId="116" priority="14" operator="equal">
      <formula>"OPORTUNIDADE"</formula>
    </cfRule>
  </conditionalFormatting>
  <conditionalFormatting sqref="Z407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407">
    <cfRule type="cellIs" dxfId="113" priority="11" operator="equal">
      <formula>"OPORTUNIDADE"</formula>
    </cfRule>
  </conditionalFormatting>
  <conditionalFormatting sqref="Z407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407">
    <cfRule type="cellIs" dxfId="110" priority="8" operator="equal">
      <formula>"OPORTUNIDADE"</formula>
    </cfRule>
  </conditionalFormatting>
  <conditionalFormatting sqref="Z407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407">
    <cfRule type="cellIs" dxfId="107" priority="5" operator="equal">
      <formula>"OPORTUNIDADE"</formula>
    </cfRule>
  </conditionalFormatting>
  <conditionalFormatting sqref="Z407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1247</v>
      </c>
      <c r="D5" s="352"/>
      <c r="E5" s="352"/>
      <c r="F5" s="352"/>
      <c r="G5" s="352"/>
      <c r="H5" s="352"/>
      <c r="I5" s="352"/>
      <c r="J5" s="353"/>
      <c r="K5" s="354" t="s">
        <v>1248</v>
      </c>
      <c r="L5" s="355"/>
      <c r="M5" s="355"/>
      <c r="N5" s="355"/>
      <c r="O5" s="356" t="s">
        <v>1249</v>
      </c>
      <c r="P5" s="357"/>
      <c r="Q5" s="358"/>
    </row>
    <row r="6" spans="1:17" s="94" customFormat="1" ht="15.75" customHeight="1">
      <c r="A6" s="88" t="s">
        <v>1250</v>
      </c>
      <c r="B6" s="95" t="s">
        <v>1251</v>
      </c>
      <c r="C6" s="96" t="s">
        <v>1163</v>
      </c>
      <c r="D6" s="97" t="s">
        <v>1164</v>
      </c>
      <c r="E6" s="96" t="s">
        <v>1252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1253</v>
      </c>
      <c r="M6" s="140" t="s">
        <v>628</v>
      </c>
      <c r="N6" s="141" t="s">
        <v>1158</v>
      </c>
      <c r="O6" s="247" t="s">
        <v>1201</v>
      </c>
      <c r="P6" s="158"/>
      <c r="Q6" s="194" t="s">
        <v>1254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 t="str">
        <f>IF(FN_MC!B21="","*",FN_MC!B21)</f>
        <v>*</v>
      </c>
      <c r="B23" s="99" t="str">
        <f>IF(FN_MC!X21="","*",FN_MC!X21)</f>
        <v>*</v>
      </c>
      <c r="C23" s="100" t="str">
        <f>IF(FN_MC!S21="","*",FN_MC!S21)</f>
        <v>FERRONORTE</v>
      </c>
      <c r="D23" s="100" t="str">
        <f>IF(FN_MC!T21="","*",FN_MC!T21)</f>
        <v>TMI-TCS</v>
      </c>
      <c r="E23" s="100" t="str">
        <f>IF(FN_MC!D21="","*",FN_MC!D21)</f>
        <v>DILL (TF-519)</v>
      </c>
      <c r="F23" s="100" t="str">
        <f>IF(FN_MC!H21="","*",FN_MC!H21)</f>
        <v>-</v>
      </c>
      <c r="G23" s="100" t="str">
        <f>IF(FN_MC!M21="","*",FN_MC!M21)</f>
        <v>ZRW-TRP</v>
      </c>
      <c r="H23" s="155" t="str">
        <f>IF(FN_MC!K21="","*",FN_MC!K21)</f>
        <v>*</v>
      </c>
      <c r="I23" s="133" t="str">
        <f>IF(FN_MC!O21="","*",FN_MC!O21)</f>
        <v>*</v>
      </c>
      <c r="J23" s="133" t="str">
        <f>IF(FN_MC!P21="","*",FN_MC!P21)</f>
        <v>*</v>
      </c>
      <c r="K23" s="142" t="str">
        <f>IF(FN_MC!AK21="","*",FN_MC!AK21)</f>
        <v>-</v>
      </c>
      <c r="L23" s="142" t="str">
        <f>IF(FN_MC!AM21="","*",FN_MC!AM21)</f>
        <v>ZRW-TRP</v>
      </c>
      <c r="M23" s="142" t="str">
        <f>IF(FN_MC!AP21="","*",FN_MC!AP21)</f>
        <v>-</v>
      </c>
      <c r="N23" s="142" t="str">
        <f>IF(FN_MC!AM21="","*",FN_MC!AM21)</f>
        <v>ZRW-TRP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 t="str">
        <f>IF(FN_MC!B22="","*",FN_MC!B22)</f>
        <v>*</v>
      </c>
      <c r="B24" s="99" t="str">
        <f>IF(FN_MC!X22="","*",FN_MC!X22)</f>
        <v>*</v>
      </c>
      <c r="C24" s="100" t="str">
        <f>IF(FN_MC!S22="","*",FN_MC!S22)</f>
        <v>-</v>
      </c>
      <c r="D24" s="100" t="str">
        <f>IF(FN_MC!T22="","*",FN_MC!T22)</f>
        <v>-</v>
      </c>
      <c r="E24" s="100" t="str">
        <f>IF(FN_MC!D22="","*",FN_MC!D22)</f>
        <v>*</v>
      </c>
      <c r="F24" s="100" t="str">
        <f>IF(FN_MC!H22="","*",FN_MC!H22)</f>
        <v>*</v>
      </c>
      <c r="G24" s="100" t="str">
        <f>IF(FN_MC!M22="","*",FN_MC!M22)</f>
        <v>-</v>
      </c>
      <c r="H24" s="155" t="str">
        <f>IF(FN_MC!K22="","*",FN_MC!K22)</f>
        <v>*</v>
      </c>
      <c r="I24" s="133" t="str">
        <f>IF(FN_MC!O22="","*",FN_MC!O22)</f>
        <v>*</v>
      </c>
      <c r="J24" s="133" t="str">
        <f>IF(FN_MC!P22="","*",FN_MC!P22)</f>
        <v>*</v>
      </c>
      <c r="K24" s="142" t="str">
        <f>IF(FN_MC!AK22="","*",FN_MC!AK22)</f>
        <v>-</v>
      </c>
      <c r="L24" s="142" t="str">
        <f>IF(FN_MC!AM22="","*",FN_MC!AM22)</f>
        <v>-</v>
      </c>
      <c r="M24" s="142" t="str">
        <f>IF(FN_MC!AP22="","*",FN_MC!AP22)</f>
        <v>-</v>
      </c>
      <c r="N24" s="142" t="str">
        <f>IF(FN_MC!AM22="","*",FN_MC!AM22)</f>
        <v>-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1255</v>
      </c>
      <c r="W1" s="364"/>
      <c r="X1" s="364"/>
      <c r="Y1" s="105"/>
    </row>
    <row r="2" spans="1:25" s="101" customFormat="1" ht="11.25" customHeight="1">
      <c r="A2" s="106" t="s">
        <v>1256</v>
      </c>
      <c r="B2" s="106" t="s">
        <v>1251</v>
      </c>
      <c r="C2" s="106" t="s">
        <v>605</v>
      </c>
      <c r="D2" s="107" t="s">
        <v>1163</v>
      </c>
      <c r="E2" s="107" t="s">
        <v>1164</v>
      </c>
      <c r="F2" s="107" t="s">
        <v>1250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1257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*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TMI-TCS</v>
      </c>
      <c r="F19" s="111" t="str">
        <f>IF(FN_MC!B21="","*",FN_MC!B21)</f>
        <v>*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-</v>
      </c>
      <c r="J19" s="111" t="str">
        <f>IF(FN_MC!I21="","*",FN_MC!I21)</f>
        <v>-</v>
      </c>
      <c r="K19" s="111" t="str">
        <f>IF(FN_MC!M21="","*",FN_MC!M21)</f>
        <v>ZRW-TRP</v>
      </c>
      <c r="L19" s="111" t="str">
        <f>IF(FN_MC!N21="","*",FN_MC!N21)</f>
        <v>TMITRP</v>
      </c>
      <c r="M19" s="112">
        <f>IF(FN_MC!J21="","*",FN_MC!J21)</f>
        <v>74</v>
      </c>
      <c r="N19" s="297" t="str">
        <f>IF(FN_MC!K21="","*",FN_MC!K21)</f>
        <v>*</v>
      </c>
      <c r="O19" s="297" t="str">
        <f>IF(FN_MC!L21="","*",FN_MC!L21)</f>
        <v>-</v>
      </c>
      <c r="P19" s="112"/>
      <c r="Q19" s="129" t="str">
        <f>IF(FN_MC!O21="","*",FN_MC!O21)</f>
        <v>*</v>
      </c>
      <c r="R19" s="129" t="str">
        <f>IF(FN_MC!P21="","*",FN_MC!P21)</f>
        <v>*</v>
      </c>
      <c r="S19" s="111" t="str">
        <f>IF(FN_MC!Q21="","*",CONCATENATE(FN_MC!Q21," ",FN_MC!R21))</f>
        <v>*</v>
      </c>
      <c r="T19" s="111" t="str">
        <f>IF(FN_MC!V21="","*",FN_MC!V21)</f>
        <v>*</v>
      </c>
      <c r="U19" s="111" t="str">
        <f>IF(FN_MC!W21="","*",FN_MC!W21)</f>
        <v>*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*</v>
      </c>
      <c r="C20" s="110" t="str">
        <f>IF(FN_MC!Z22="","*",FN_MC!Z22)</f>
        <v>*</v>
      </c>
      <c r="D20" s="111" t="str">
        <f>IF(FN_MC!S22="","*",FN_MC!S22)</f>
        <v>-</v>
      </c>
      <c r="E20" s="111" t="str">
        <f>IF(FN_MC!T22="","*",FN_MC!T22)</f>
        <v>-</v>
      </c>
      <c r="F20" s="111" t="str">
        <f>IF(FN_MC!B22="","*",FN_MC!B22)</f>
        <v>*</v>
      </c>
      <c r="G20" s="111" t="str">
        <f>IF(FN_MC!D22="","*",FN_MC!D22)</f>
        <v>*</v>
      </c>
      <c r="H20" s="111" t="str">
        <f>IF(FN_MC!F22="","*",FN_MC!F22)</f>
        <v>*</v>
      </c>
      <c r="I20" s="111" t="str">
        <f>IF(FN_MC!H22="","*",FN_MC!H22)</f>
        <v>*</v>
      </c>
      <c r="J20" s="111" t="str">
        <f>IF(FN_MC!I22="","*",FN_MC!I22)</f>
        <v>*</v>
      </c>
      <c r="K20" s="111" t="str">
        <f>IF(FN_MC!M22="","*",FN_MC!M22)</f>
        <v>-</v>
      </c>
      <c r="L20" s="111" t="str">
        <f>IF(FN_MC!N22="","*",FN_MC!N22)</f>
        <v>-</v>
      </c>
      <c r="M20" s="112" t="str">
        <f>IF(FN_MC!J22="","*",FN_MC!J22)</f>
        <v>*</v>
      </c>
      <c r="N20" s="297" t="str">
        <f>IF(FN_MC!K22="","*",FN_MC!K22)</f>
        <v>*</v>
      </c>
      <c r="O20" s="297" t="str">
        <f>IF(FN_MC!L22="","*",FN_MC!L22)</f>
        <v>-</v>
      </c>
      <c r="P20" s="112"/>
      <c r="Q20" s="129" t="str">
        <f>IF(FN_MC!O22="","*",FN_MC!O22)</f>
        <v>*</v>
      </c>
      <c r="R20" s="129" t="str">
        <f>IF(FN_MC!P22="","*",FN_MC!P22)</f>
        <v>*</v>
      </c>
      <c r="S20" s="111" t="str">
        <f>IF(FN_MC!Q22="","*",CONCATENATE(FN_MC!Q22," ",FN_MC!R22))</f>
        <v>*</v>
      </c>
      <c r="T20" s="111" t="str">
        <f>IF(FN_MC!V22="","*",FN_MC!V22)</f>
        <v>*</v>
      </c>
      <c r="U20" s="111" t="str">
        <f>IF(FN_MC!W22="","*",FN_MC!W22)</f>
        <v>*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1258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1259</v>
      </c>
      <c r="C2" s="96" t="s">
        <v>1148</v>
      </c>
      <c r="D2" s="96" t="s">
        <v>1150</v>
      </c>
      <c r="E2" s="96" t="s">
        <v>1260</v>
      </c>
      <c r="F2" s="96" t="s">
        <v>1261</v>
      </c>
      <c r="G2" s="96" t="s">
        <v>1262</v>
      </c>
      <c r="H2" s="96" t="s">
        <v>1263</v>
      </c>
      <c r="I2" s="96" t="s">
        <v>1264</v>
      </c>
      <c r="J2" s="96" t="s">
        <v>1265</v>
      </c>
      <c r="K2" s="132" t="s">
        <v>1266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*</v>
      </c>
      <c r="C19" s="122" t="str">
        <f>IF(FN_MC!B21="","*",FN_MC!B21)</f>
        <v>*</v>
      </c>
      <c r="D19" s="122" t="str">
        <f>IF(FN_MC!D21="","*",FN_MC!D21)</f>
        <v>DILL (TF-519)</v>
      </c>
      <c r="E19" s="122" t="str">
        <f>IF(FN_MC!H21="","*",FN_MC!H21)</f>
        <v>-</v>
      </c>
      <c r="F19" s="138" t="str">
        <f>IF(FN_MC!M21="","*",FN_MC!M21)</f>
        <v>ZRW-TRP</v>
      </c>
      <c r="G19" s="122" t="str">
        <f>IF(FN_MC!I21="","*",FN_MC!I21)</f>
        <v>-</v>
      </c>
      <c r="H19" s="122" t="str">
        <f>IF(FN_MC!AB21="","*",FN_MC!AB21)</f>
        <v>*</v>
      </c>
      <c r="I19" s="122" t="str">
        <f>IF(FN_MC!AC21="","*",FN_MC!AC21)</f>
        <v>*</v>
      </c>
      <c r="J19" s="123" t="str">
        <f>IF(FN_MC!AA21="","*",FN_MC!AA21)</f>
        <v>*</v>
      </c>
      <c r="K19" s="135" t="str">
        <f>IF(FN_MC!AD21="","*",FN_MC!AD21)</f>
        <v>*</v>
      </c>
    </row>
    <row r="20" spans="2:11" s="124" customFormat="1" hidden="1">
      <c r="B20" s="121" t="str">
        <f>IF(FN_MC!Y22="","*",FN_MC!Y22)</f>
        <v>*</v>
      </c>
      <c r="C20" s="122" t="str">
        <f>IF(FN_MC!B22="","*",FN_MC!B22)</f>
        <v>*</v>
      </c>
      <c r="D20" s="122" t="str">
        <f>IF(FN_MC!D22="","*",FN_MC!D22)</f>
        <v>*</v>
      </c>
      <c r="E20" s="122" t="str">
        <f>IF(FN_MC!H22="","*",FN_MC!H22)</f>
        <v>*</v>
      </c>
      <c r="F20" s="138" t="str">
        <f>IF(FN_MC!M22="","*",FN_MC!M22)</f>
        <v>-</v>
      </c>
      <c r="G20" s="122" t="str">
        <f>IF(FN_MC!I22="","*",FN_MC!I22)</f>
        <v>*</v>
      </c>
      <c r="H20" s="122" t="str">
        <f>IF(FN_MC!AB22="","*",FN_MC!AB22)</f>
        <v>*</v>
      </c>
      <c r="I20" s="122" t="str">
        <f>IF(FN_MC!AC22="","*",FN_MC!AC22)</f>
        <v>*</v>
      </c>
      <c r="J20" s="123" t="str">
        <f>IF(FN_MC!AA22="","*",FN_MC!AA22)</f>
        <v>*</v>
      </c>
      <c r="K20" s="135" t="str">
        <f>IF(FN_MC!AD22="","*",FN_MC!AD22)</f>
        <v>*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2025-12-01T13:46:01Z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